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1.xml" ContentType="application/vnd.openxmlformats-officedocument.drawingml.chart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2.xml" ContentType="application/vnd.openxmlformats-officedocument.drawingml.chart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3.xml" ContentType="application/vnd.openxmlformats-officedocument.drawingml.chart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4.xml" ContentType="application/vnd.openxmlformats-officedocument.drawingml.chart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harts/chart5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6.xml" ContentType="application/vnd.openxmlformats-officedocument.drawingml.chart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harts/chart7.xml" ContentType="application/vnd.openxmlformats-officedocument.drawingml.chart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harts/chart8.xml" ContentType="application/vnd.openxmlformats-officedocument.drawingml.chart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espedes\ANDREA\BOLETIN\2025\2. JUNIO\"/>
    </mc:Choice>
  </mc:AlternateContent>
  <xr:revisionPtr revIDLastSave="0" documentId="13_ncr:1_{5E8A6CE8-B436-4222-A6CF-FCF5E9D62894}" xr6:coauthVersionLast="47" xr6:coauthVersionMax="47" xr10:uidLastSave="{00000000-0000-0000-0000-000000000000}"/>
  <bookViews>
    <workbookView xWindow="-120" yWindow="-120" windowWidth="20730" windowHeight="11160" tabRatio="886" firstSheet="18" activeTab="42" xr2:uid="{00000000-000D-0000-FFFF-FFFF00000000}"/>
  </bookViews>
  <sheets>
    <sheet name="MENU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G1" sheetId="12" r:id="rId12"/>
    <sheet name="11" sheetId="13" r:id="rId13"/>
    <sheet name="12" sheetId="14" r:id="rId14"/>
    <sheet name="G2" sheetId="15" r:id="rId15"/>
    <sheet name="13" sheetId="16" r:id="rId16"/>
    <sheet name="14" sheetId="17" r:id="rId17"/>
    <sheet name="G3" sheetId="18" r:id="rId18"/>
    <sheet name="15" sheetId="19" r:id="rId19"/>
    <sheet name="G4" sheetId="20" r:id="rId20"/>
    <sheet name="16" sheetId="21" r:id="rId21"/>
    <sheet name="G5" sheetId="22" r:id="rId22"/>
    <sheet name="17" sheetId="23" r:id="rId23"/>
    <sheet name="18" sheetId="24" r:id="rId24"/>
    <sheet name="19" sheetId="25" r:id="rId25"/>
    <sheet name="20" sheetId="26" r:id="rId26"/>
    <sheet name="G6" sheetId="27" r:id="rId27"/>
    <sheet name="21" sheetId="28" r:id="rId28"/>
    <sheet name="22" sheetId="29" r:id="rId29"/>
    <sheet name="G7" sheetId="30" r:id="rId30"/>
    <sheet name="23" sheetId="31" r:id="rId31"/>
    <sheet name="24" sheetId="32" r:id="rId32"/>
    <sheet name="G8" sheetId="33" r:id="rId33"/>
    <sheet name="25" sheetId="34" r:id="rId34"/>
    <sheet name="26" sheetId="35" r:id="rId35"/>
    <sheet name="27" sheetId="36" r:id="rId36"/>
    <sheet name="28" sheetId="37" r:id="rId37"/>
    <sheet name="29" sheetId="38" r:id="rId38"/>
    <sheet name="30" sheetId="39" r:id="rId39"/>
    <sheet name="31" sheetId="40" r:id="rId40"/>
    <sheet name="32" sheetId="41" r:id="rId41"/>
    <sheet name="33" sheetId="42" r:id="rId42"/>
    <sheet name="34" sheetId="43" r:id="rId43"/>
  </sheets>
  <definedNames>
    <definedName name="_xlnm._FilterDatabase" localSheetId="14" hidden="1">'G2'!$B$18:$C$18</definedName>
    <definedName name="_xlnm.Print_Area" localSheetId="10">'10'!$A$1:$J$70</definedName>
    <definedName name="_xlnm.Print_Area" localSheetId="12">'11'!$A$1:$G$65</definedName>
    <definedName name="_xlnm.Print_Area" localSheetId="13">'12'!$A$1:$G$168</definedName>
    <definedName name="_xlnm.Print_Area" localSheetId="15">'13'!$A$1:$I$21</definedName>
    <definedName name="_xlnm.Print_Area" localSheetId="22">'17'!$A$1:$H$45</definedName>
    <definedName name="_xlnm.Print_Area" localSheetId="23">'18'!$A$1:$G$21</definedName>
    <definedName name="_xlnm.Print_Area" localSheetId="24">'19'!$A$1:$H$28</definedName>
    <definedName name="_xlnm.Print_Area" localSheetId="27">'21'!$A$1:$J$19</definedName>
    <definedName name="_xlnm.Print_Area" localSheetId="28">'22'!$A$1:$I$19</definedName>
    <definedName name="_xlnm.Print_Area" localSheetId="30">'23'!$A$1:$I$19</definedName>
    <definedName name="_xlnm.Print_Area" localSheetId="31">'24'!$A$2:$H$41</definedName>
    <definedName name="_xlnm.Print_Area" localSheetId="34">'26'!$A$1:$H$76</definedName>
    <definedName name="_xlnm.Print_Area" localSheetId="35">'27'!$A$1:$I$19</definedName>
    <definedName name="_xlnm.Print_Area" localSheetId="37">'29'!$A$2:$K$20</definedName>
    <definedName name="_xlnm.Print_Area" localSheetId="3">'3'!$A$1:$H$155</definedName>
    <definedName name="_xlnm.Print_Area" localSheetId="38">'30'!$A$2:$K$21</definedName>
    <definedName name="_xlnm.Print_Area" localSheetId="39">'31'!$A$1:$H$31</definedName>
    <definedName name="_xlnm.Print_Area" localSheetId="40">'32'!$A$2:$L$20</definedName>
    <definedName name="_xlnm.Print_Area" localSheetId="41">'33'!$A$1:$H$18</definedName>
    <definedName name="_xlnm.Print_Area" localSheetId="4">'4'!$A$1:$H$143</definedName>
    <definedName name="_xlnm.Print_Area" localSheetId="5">'5'!$A$1:$H$72</definedName>
    <definedName name="_xlnm.Print_Area" localSheetId="6">'6'!$A$1:$H$69</definedName>
    <definedName name="_xlnm.Print_Area" localSheetId="7">'7'!$A$1:$H$83</definedName>
    <definedName name="_xlnm.Print_Area" localSheetId="8">'8'!$A$1:$H$85</definedName>
    <definedName name="_xlnm.Print_Area" localSheetId="9">'9'!$A$1:$H$47</definedName>
    <definedName name="_xlnm.Print_Area" localSheetId="11">'G1'!$A$1:$P$29</definedName>
    <definedName name="_xlnm.Print_Area" localSheetId="14">'G2'!$E$1:$N$29</definedName>
    <definedName name="_xlnm.Print_Area" localSheetId="17">'G3'!$A$1:$H$31</definedName>
    <definedName name="_xlnm.Print_Area" localSheetId="19">'G4'!$A$1:$I$30</definedName>
    <definedName name="_xlnm.Print_Area" localSheetId="21">'G5'!$A$1:$I$29</definedName>
    <definedName name="_xlnm.Print_Area" localSheetId="26">'G6'!$A$1:$H$29</definedName>
    <definedName name="_xlnm.Print_Area" localSheetId="29">'G7'!$A$1:$H$26</definedName>
    <definedName name="_xlnm.Print_Area" localSheetId="32">'G8'!$A$1:$H$28</definedName>
    <definedName name="_xlnm.Database" localSheetId="13">#REF!</definedName>
    <definedName name="_xlnm.Database" localSheetId="22">#REF!</definedName>
    <definedName name="_xlnm.Database" localSheetId="31">#REF!</definedName>
    <definedName name="_xlnm.Database" localSheetId="33">#REF!</definedName>
    <definedName name="_xlnm.Database" localSheetId="37">#REF!</definedName>
    <definedName name="_xlnm.Database" localSheetId="38">#REF!</definedName>
    <definedName name="_xlnm.Database" localSheetId="26">#REF!</definedName>
    <definedName name="_xlnm.Database">#REF!</definedName>
    <definedName name="Constancias" localSheetId="13">#REF!</definedName>
    <definedName name="Constancias" localSheetId="31">#REF!</definedName>
    <definedName name="Constancias" localSheetId="33">#REF!</definedName>
    <definedName name="Constancias" localSheetId="37">#REF!</definedName>
    <definedName name="Constancias" localSheetId="38">#REF!</definedName>
    <definedName name="Constancias" localSheetId="26">#REF!</definedName>
    <definedName name="Constancias">#REF!</definedName>
    <definedName name="rEG" localSheetId="13">#REF!</definedName>
    <definedName name="rEG" localSheetId="22">#REF!</definedName>
    <definedName name="rEG" localSheetId="31">#REF!</definedName>
    <definedName name="rEG" localSheetId="33">#REF!</definedName>
    <definedName name="rEG" localSheetId="37">#REF!</definedName>
    <definedName name="rEG" localSheetId="38">#REF!</definedName>
    <definedName name="rEG" localSheetId="26">#REF!</definedName>
    <definedName name="rEG">#REF!</definedName>
    <definedName name="_xlnm.Print_Titles" localSheetId="12">'11'!$1:$7</definedName>
    <definedName name="_xlnm.Print_Titles" localSheetId="13">'12'!$2:$7</definedName>
    <definedName name="_xlnm.Print_Titles" localSheetId="2">'2'!$2:$8</definedName>
    <definedName name="_xlnm.Print_Titles" localSheetId="34">'26'!$2:$6</definedName>
    <definedName name="_xlnm.Print_Titles" localSheetId="3">'3'!$1:$8</definedName>
    <definedName name="_xlnm.Print_Titles" localSheetId="4">'4'!$1:$8</definedName>
    <definedName name="_xlnm.Print_Titles" localSheetId="5">'5'!$1:$8</definedName>
    <definedName name="_xlnm.Print_Titles" localSheetId="6">'6'!$1:$8</definedName>
    <definedName name="_xlnm.Print_Titles" localSheetId="7">'7'!$1:$8</definedName>
    <definedName name="_xlnm.Print_Titles" localSheetId="8">'8'!$1:$8</definedName>
    <definedName name="_xlnm.Print_Titles" localSheetId="9">'9'!$1:$8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42" l="1"/>
  <c r="B14" i="42"/>
  <c r="B13" i="42"/>
  <c r="B12" i="42"/>
  <c r="B11" i="42"/>
  <c r="B10" i="42"/>
  <c r="H8" i="42"/>
  <c r="G8" i="42"/>
  <c r="F8" i="42"/>
  <c r="E8" i="42"/>
  <c r="D8" i="42"/>
  <c r="C8" i="42"/>
  <c r="B17" i="41"/>
  <c r="B16" i="41"/>
  <c r="I16" i="41" s="1"/>
  <c r="I15" i="41"/>
  <c r="B15" i="41"/>
  <c r="K15" i="41" s="1"/>
  <c r="K14" i="41"/>
  <c r="I14" i="41"/>
  <c r="B14" i="41"/>
  <c r="B13" i="41"/>
  <c r="I13" i="41" s="1"/>
  <c r="E10" i="41"/>
  <c r="C10" i="41"/>
  <c r="B28" i="40"/>
  <c r="B27" i="40"/>
  <c r="B24" i="40"/>
  <c r="B23" i="40"/>
  <c r="B20" i="40"/>
  <c r="B19" i="40"/>
  <c r="B16" i="40"/>
  <c r="B15" i="40"/>
  <c r="B12" i="40"/>
  <c r="B11" i="40"/>
  <c r="H8" i="40"/>
  <c r="G8" i="40"/>
  <c r="F8" i="40"/>
  <c r="E8" i="40"/>
  <c r="D8" i="40"/>
  <c r="C8" i="40"/>
  <c r="B15" i="39"/>
  <c r="J8" i="39"/>
  <c r="B12" i="39"/>
  <c r="F8" i="39"/>
  <c r="B11" i="39"/>
  <c r="E8" i="39"/>
  <c r="D8" i="39"/>
  <c r="B15" i="38"/>
  <c r="B14" i="38"/>
  <c r="H8" i="38"/>
  <c r="I8" i="38"/>
  <c r="G8" i="38"/>
  <c r="J8" i="38"/>
  <c r="B10" i="38"/>
  <c r="K8" i="38"/>
  <c r="B17" i="37"/>
  <c r="B16" i="37"/>
  <c r="B15" i="37"/>
  <c r="B14" i="37"/>
  <c r="B13" i="37"/>
  <c r="B12" i="37"/>
  <c r="D10" i="37"/>
  <c r="B16" i="36"/>
  <c r="B15" i="36"/>
  <c r="B14" i="36"/>
  <c r="B13" i="36"/>
  <c r="H9" i="36"/>
  <c r="G9" i="36"/>
  <c r="D9" i="36"/>
  <c r="B11" i="36"/>
  <c r="C9" i="36"/>
  <c r="B74" i="35"/>
  <c r="B73" i="35"/>
  <c r="B72" i="35"/>
  <c r="B71" i="35"/>
  <c r="B70" i="35"/>
  <c r="B69" i="35"/>
  <c r="B68" i="35"/>
  <c r="B67" i="35"/>
  <c r="B66" i="35"/>
  <c r="B65" i="35"/>
  <c r="B64" i="35"/>
  <c r="B63" i="35"/>
  <c r="B62" i="35"/>
  <c r="B61" i="35"/>
  <c r="B60" i="35"/>
  <c r="B59" i="35"/>
  <c r="B58" i="35"/>
  <c r="B57" i="35"/>
  <c r="B56" i="35"/>
  <c r="B55" i="35"/>
  <c r="B54" i="35"/>
  <c r="B53" i="35"/>
  <c r="B52" i="35"/>
  <c r="B51" i="35"/>
  <c r="B50" i="35"/>
  <c r="B49" i="35"/>
  <c r="B48" i="35"/>
  <c r="B47" i="35"/>
  <c r="B46" i="35"/>
  <c r="B45" i="35"/>
  <c r="B44" i="35"/>
  <c r="B43" i="35"/>
  <c r="B42" i="35"/>
  <c r="B41" i="35"/>
  <c r="B40" i="35"/>
  <c r="B39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H8" i="35"/>
  <c r="G8" i="35"/>
  <c r="F8" i="35"/>
  <c r="E8" i="35"/>
  <c r="D8" i="35"/>
  <c r="C8" i="35"/>
  <c r="G13" i="34"/>
  <c r="H13" i="34"/>
  <c r="D13" i="34"/>
  <c r="B14" i="34"/>
  <c r="E13" i="34"/>
  <c r="C13" i="34"/>
  <c r="B11" i="34"/>
  <c r="H9" i="34"/>
  <c r="D9" i="34"/>
  <c r="G9" i="34"/>
  <c r="F9" i="34"/>
  <c r="E9" i="34"/>
  <c r="K16" i="33"/>
  <c r="B27" i="32"/>
  <c r="B26" i="32"/>
  <c r="B25" i="32"/>
  <c r="B23" i="32"/>
  <c r="B20" i="32"/>
  <c r="B15" i="32"/>
  <c r="B14" i="32"/>
  <c r="G9" i="32"/>
  <c r="F9" i="32"/>
  <c r="B15" i="31"/>
  <c r="B14" i="31"/>
  <c r="B13" i="31"/>
  <c r="B12" i="31"/>
  <c r="B11" i="31"/>
  <c r="F8" i="31"/>
  <c r="I8" i="31"/>
  <c r="H8" i="31"/>
  <c r="E8" i="31"/>
  <c r="D8" i="31"/>
  <c r="L3" i="30"/>
  <c r="K3" i="30"/>
  <c r="B15" i="29"/>
  <c r="B14" i="29"/>
  <c r="I8" i="29"/>
  <c r="H8" i="29"/>
  <c r="B12" i="29"/>
  <c r="B11" i="29"/>
  <c r="E8" i="29"/>
  <c r="D8" i="29"/>
  <c r="B15" i="28"/>
  <c r="F8" i="28"/>
  <c r="B13" i="28"/>
  <c r="J8" i="28"/>
  <c r="B10" i="28"/>
  <c r="I8" i="28"/>
  <c r="C8" i="28"/>
  <c r="J7" i="27"/>
  <c r="K4" i="27" s="1"/>
  <c r="B16" i="26"/>
  <c r="B15" i="26"/>
  <c r="H13" i="26"/>
  <c r="E13" i="26"/>
  <c r="B14" i="26"/>
  <c r="G13" i="26"/>
  <c r="F13" i="26"/>
  <c r="D13" i="26"/>
  <c r="C13" i="26"/>
  <c r="B9" i="26"/>
  <c r="G39" i="25"/>
  <c r="G22" i="25"/>
  <c r="B24" i="25"/>
  <c r="H22" i="25"/>
  <c r="E22" i="25"/>
  <c r="F22" i="25"/>
  <c r="B21" i="25"/>
  <c r="F18" i="25"/>
  <c r="G18" i="25"/>
  <c r="B19" i="25"/>
  <c r="D18" i="25"/>
  <c r="B17" i="25"/>
  <c r="G14" i="25"/>
  <c r="G13" i="25" s="1"/>
  <c r="H14" i="25"/>
  <c r="F14" i="25"/>
  <c r="F13" i="25" s="1"/>
  <c r="E14" i="25"/>
  <c r="G8" i="25"/>
  <c r="D8" i="25"/>
  <c r="B11" i="25"/>
  <c r="H8" i="25"/>
  <c r="E8" i="25"/>
  <c r="C8" i="25"/>
  <c r="G9" i="24"/>
  <c r="C9" i="24"/>
  <c r="B9" i="24"/>
  <c r="F9" i="24"/>
  <c r="B41" i="23"/>
  <c r="B40" i="23"/>
  <c r="B39" i="23"/>
  <c r="B38" i="23"/>
  <c r="B37" i="23"/>
  <c r="B36" i="23"/>
  <c r="B35" i="23"/>
  <c r="B33" i="23"/>
  <c r="B32" i="23"/>
  <c r="B31" i="23"/>
  <c r="B30" i="23"/>
  <c r="B29" i="23"/>
  <c r="B27" i="23"/>
  <c r="B26" i="23"/>
  <c r="B25" i="23"/>
  <c r="B24" i="23"/>
  <c r="B20" i="23"/>
  <c r="B16" i="23"/>
  <c r="B15" i="23"/>
  <c r="B14" i="23"/>
  <c r="B11" i="23"/>
  <c r="F9" i="23"/>
  <c r="E10" i="21"/>
  <c r="K9" i="22" s="1"/>
  <c r="B17" i="21"/>
  <c r="B15" i="21"/>
  <c r="B14" i="21"/>
  <c r="B13" i="21"/>
  <c r="F10" i="21"/>
  <c r="K8" i="22" s="1"/>
  <c r="B12" i="21"/>
  <c r="D10" i="21"/>
  <c r="C10" i="21"/>
  <c r="K6" i="22" s="1"/>
  <c r="N34" i="20"/>
  <c r="M34" i="20"/>
  <c r="L34" i="20"/>
  <c r="K34" i="20"/>
  <c r="N33" i="20"/>
  <c r="M33" i="20"/>
  <c r="L33" i="20"/>
  <c r="K33" i="20"/>
  <c r="N32" i="20"/>
  <c r="M32" i="20"/>
  <c r="L32" i="20"/>
  <c r="K32" i="20"/>
  <c r="N31" i="20"/>
  <c r="M31" i="20"/>
  <c r="L31" i="20"/>
  <c r="K31" i="20"/>
  <c r="N30" i="20"/>
  <c r="M30" i="20"/>
  <c r="L30" i="20"/>
  <c r="K30" i="20"/>
  <c r="N29" i="20"/>
  <c r="M29" i="20"/>
  <c r="L29" i="20"/>
  <c r="K29" i="20"/>
  <c r="N28" i="20"/>
  <c r="M28" i="20"/>
  <c r="L28" i="20"/>
  <c r="K28" i="20"/>
  <c r="N27" i="20"/>
  <c r="M27" i="20"/>
  <c r="L27" i="20"/>
  <c r="K27" i="20"/>
  <c r="O17" i="20"/>
  <c r="N12" i="20"/>
  <c r="M11" i="20"/>
  <c r="N9" i="20"/>
  <c r="M9" i="20"/>
  <c r="M7" i="20"/>
  <c r="M6" i="20"/>
  <c r="L6" i="20"/>
  <c r="M12" i="20"/>
  <c r="B19" i="19"/>
  <c r="L11" i="20"/>
  <c r="N10" i="20"/>
  <c r="M10" i="20"/>
  <c r="L10" i="20"/>
  <c r="B17" i="19"/>
  <c r="B16" i="19"/>
  <c r="N7" i="20"/>
  <c r="L7" i="20"/>
  <c r="B14" i="19"/>
  <c r="N6" i="20"/>
  <c r="B13" i="19"/>
  <c r="AO344" i="18"/>
  <c r="AN344" i="18"/>
  <c r="AM344" i="18"/>
  <c r="AL344" i="18"/>
  <c r="AK344" i="18"/>
  <c r="AJ344" i="18"/>
  <c r="AI344" i="18"/>
  <c r="AH344" i="18"/>
  <c r="AG344" i="18"/>
  <c r="AF344" i="18"/>
  <c r="AE344" i="18"/>
  <c r="AD344" i="18"/>
  <c r="AC344" i="18"/>
  <c r="AB344" i="18"/>
  <c r="AA344" i="18"/>
  <c r="Z344" i="18"/>
  <c r="Y344" i="18"/>
  <c r="X344" i="18"/>
  <c r="W344" i="18"/>
  <c r="V344" i="18"/>
  <c r="U344" i="18"/>
  <c r="T344" i="18"/>
  <c r="S344" i="18"/>
  <c r="R344" i="18"/>
  <c r="Q344" i="18"/>
  <c r="P344" i="18"/>
  <c r="O344" i="18"/>
  <c r="N344" i="18"/>
  <c r="M344" i="18"/>
  <c r="L344" i="18"/>
  <c r="K344" i="18"/>
  <c r="J344" i="18"/>
  <c r="I18" i="17"/>
  <c r="B18" i="17"/>
  <c r="B17" i="17"/>
  <c r="B15" i="17"/>
  <c r="I15" i="17" s="1"/>
  <c r="B14" i="17"/>
  <c r="J16" i="16"/>
  <c r="I16" i="16"/>
  <c r="J13" i="16"/>
  <c r="I13" i="16"/>
  <c r="B12" i="15"/>
  <c r="D11" i="15"/>
  <c r="B11" i="15"/>
  <c r="A11" i="15"/>
  <c r="D10" i="15"/>
  <c r="B10" i="15"/>
  <c r="A10" i="15"/>
  <c r="B9" i="15"/>
  <c r="A9" i="15"/>
  <c r="D9" i="15" s="1"/>
  <c r="D8" i="15"/>
  <c r="B8" i="15"/>
  <c r="A8" i="15"/>
  <c r="D7" i="15"/>
  <c r="B7" i="15"/>
  <c r="C7" i="15" s="1"/>
  <c r="A7" i="15"/>
  <c r="B6" i="15"/>
  <c r="A6" i="15"/>
  <c r="D6" i="15" s="1"/>
  <c r="D5" i="15"/>
  <c r="B5" i="15"/>
  <c r="A5" i="15"/>
  <c r="D4" i="15"/>
  <c r="B4" i="15"/>
  <c r="A4" i="15"/>
  <c r="B3" i="15"/>
  <c r="C3" i="15" s="1"/>
  <c r="P352" i="14"/>
  <c r="O352" i="14"/>
  <c r="N352" i="14"/>
  <c r="M352" i="14"/>
  <c r="L352" i="14"/>
  <c r="K352" i="14"/>
  <c r="J352" i="14"/>
  <c r="I352" i="14"/>
  <c r="H352" i="14"/>
  <c r="B164" i="14"/>
  <c r="B162" i="14"/>
  <c r="B160" i="14"/>
  <c r="B159" i="14"/>
  <c r="F158" i="14"/>
  <c r="B158" i="14" s="1"/>
  <c r="D158" i="14"/>
  <c r="B156" i="14"/>
  <c r="B155" i="14"/>
  <c r="B154" i="14"/>
  <c r="B153" i="14"/>
  <c r="B152" i="14"/>
  <c r="B151" i="14"/>
  <c r="B150" i="14"/>
  <c r="B149" i="14"/>
  <c r="B148" i="14"/>
  <c r="B147" i="14"/>
  <c r="B146" i="14"/>
  <c r="B145" i="14"/>
  <c r="B144" i="14"/>
  <c r="B143" i="14"/>
  <c r="B142" i="14"/>
  <c r="B141" i="14"/>
  <c r="B140" i="14"/>
  <c r="B139" i="14"/>
  <c r="B138" i="14"/>
  <c r="B137" i="14"/>
  <c r="B136" i="14"/>
  <c r="B135" i="14"/>
  <c r="B134" i="14"/>
  <c r="F133" i="14"/>
  <c r="D133" i="14"/>
  <c r="B133" i="14"/>
  <c r="B131" i="14"/>
  <c r="B130" i="14"/>
  <c r="B129" i="14"/>
  <c r="B128" i="14"/>
  <c r="B127" i="14"/>
  <c r="B126" i="14"/>
  <c r="B125" i="14"/>
  <c r="B124" i="14"/>
  <c r="B123" i="14"/>
  <c r="B122" i="14"/>
  <c r="B121" i="14"/>
  <c r="B120" i="14"/>
  <c r="B119" i="14"/>
  <c r="B118" i="14"/>
  <c r="B117" i="14"/>
  <c r="B116" i="14"/>
  <c r="B115" i="14"/>
  <c r="B114" i="14"/>
  <c r="B113" i="14"/>
  <c r="B112" i="14"/>
  <c r="B111" i="14"/>
  <c r="B110" i="14"/>
  <c r="B109" i="14"/>
  <c r="B108" i="14"/>
  <c r="B107" i="14"/>
  <c r="B106" i="14"/>
  <c r="B105" i="14"/>
  <c r="B104" i="14"/>
  <c r="B103" i="14"/>
  <c r="B102" i="14"/>
  <c r="B101" i="14"/>
  <c r="B100" i="14"/>
  <c r="B99" i="14"/>
  <c r="G98" i="14"/>
  <c r="B98" i="14"/>
  <c r="B97" i="14"/>
  <c r="B96" i="14"/>
  <c r="B95" i="14"/>
  <c r="B94" i="14"/>
  <c r="B93" i="14"/>
  <c r="G92" i="14"/>
  <c r="B92" i="14"/>
  <c r="B91" i="14"/>
  <c r="F90" i="14"/>
  <c r="D90" i="14"/>
  <c r="B90" i="14"/>
  <c r="B88" i="14"/>
  <c r="B87" i="14"/>
  <c r="B86" i="14"/>
  <c r="G85" i="14"/>
  <c r="B85" i="14"/>
  <c r="B84" i="14"/>
  <c r="B83" i="14"/>
  <c r="G82" i="14"/>
  <c r="B82" i="14"/>
  <c r="B81" i="14"/>
  <c r="B80" i="14"/>
  <c r="G79" i="14"/>
  <c r="B79" i="14"/>
  <c r="B78" i="14"/>
  <c r="B77" i="14"/>
  <c r="G76" i="14"/>
  <c r="B76" i="14"/>
  <c r="B75" i="14"/>
  <c r="B74" i="14"/>
  <c r="G73" i="14"/>
  <c r="B73" i="14"/>
  <c r="B72" i="14"/>
  <c r="B71" i="14"/>
  <c r="G70" i="14"/>
  <c r="B70" i="14"/>
  <c r="B69" i="14"/>
  <c r="B68" i="14"/>
  <c r="G67" i="14"/>
  <c r="B67" i="14"/>
  <c r="B66" i="14"/>
  <c r="B65" i="14"/>
  <c r="G64" i="14"/>
  <c r="B64" i="14"/>
  <c r="B63" i="14"/>
  <c r="B62" i="14"/>
  <c r="G61" i="14"/>
  <c r="B61" i="14"/>
  <c r="B60" i="14"/>
  <c r="B59" i="14"/>
  <c r="G58" i="14"/>
  <c r="B58" i="14"/>
  <c r="B57" i="14"/>
  <c r="B56" i="14"/>
  <c r="G55" i="14"/>
  <c r="B55" i="14"/>
  <c r="B54" i="14"/>
  <c r="B53" i="14"/>
  <c r="G52" i="14"/>
  <c r="B52" i="14"/>
  <c r="B51" i="14"/>
  <c r="B50" i="14"/>
  <c r="G49" i="14"/>
  <c r="F49" i="14"/>
  <c r="D49" i="14"/>
  <c r="B49" i="14" s="1"/>
  <c r="B47" i="14"/>
  <c r="G46" i="14"/>
  <c r="B46" i="14"/>
  <c r="B45" i="14"/>
  <c r="B44" i="14"/>
  <c r="G43" i="14"/>
  <c r="B43" i="14"/>
  <c r="B42" i="14"/>
  <c r="B41" i="14"/>
  <c r="G40" i="14"/>
  <c r="B40" i="14"/>
  <c r="B39" i="14"/>
  <c r="B38" i="14"/>
  <c r="G37" i="14"/>
  <c r="B37" i="14"/>
  <c r="B36" i="14"/>
  <c r="B35" i="14"/>
  <c r="G34" i="14"/>
  <c r="B34" i="14"/>
  <c r="B33" i="14"/>
  <c r="B32" i="14"/>
  <c r="G31" i="14"/>
  <c r="B31" i="14"/>
  <c r="B30" i="14"/>
  <c r="B29" i="14"/>
  <c r="G28" i="14"/>
  <c r="B28" i="14"/>
  <c r="B27" i="14"/>
  <c r="B26" i="14"/>
  <c r="G25" i="14"/>
  <c r="B25" i="14"/>
  <c r="B24" i="14"/>
  <c r="B23" i="14"/>
  <c r="G22" i="14"/>
  <c r="B22" i="14"/>
  <c r="B21" i="14"/>
  <c r="B20" i="14"/>
  <c r="G19" i="14"/>
  <c r="B19" i="14"/>
  <c r="B18" i="14"/>
  <c r="B17" i="14"/>
  <c r="G16" i="14"/>
  <c r="B16" i="14"/>
  <c r="B15" i="14"/>
  <c r="B14" i="14"/>
  <c r="G13" i="14"/>
  <c r="B13" i="14"/>
  <c r="B12" i="14"/>
  <c r="F11" i="14"/>
  <c r="D11" i="14"/>
  <c r="B11" i="14"/>
  <c r="G9" i="14"/>
  <c r="F9" i="14"/>
  <c r="G133" i="14" s="1"/>
  <c r="B61" i="13"/>
  <c r="F60" i="13"/>
  <c r="D60" i="13"/>
  <c r="B58" i="13"/>
  <c r="F57" i="13"/>
  <c r="D57" i="13"/>
  <c r="B55" i="13"/>
  <c r="B54" i="13"/>
  <c r="B53" i="13"/>
  <c r="B52" i="13"/>
  <c r="B51" i="13"/>
  <c r="B50" i="13"/>
  <c r="B49" i="13"/>
  <c r="B48" i="13"/>
  <c r="B47" i="13"/>
  <c r="F46" i="13"/>
  <c r="D46" i="13"/>
  <c r="B44" i="13"/>
  <c r="B43" i="13"/>
  <c r="B42" i="13"/>
  <c r="B41" i="13"/>
  <c r="B40" i="13"/>
  <c r="B39" i="13"/>
  <c r="B38" i="13"/>
  <c r="B37" i="13"/>
  <c r="B36" i="13"/>
  <c r="B35" i="13"/>
  <c r="B34" i="13"/>
  <c r="F33" i="13"/>
  <c r="D33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F11" i="13"/>
  <c r="D11" i="13"/>
  <c r="B11" i="13"/>
  <c r="C46" i="12"/>
  <c r="D25" i="12" s="1"/>
  <c r="B35" i="12"/>
  <c r="C14" i="12" s="1"/>
  <c r="C34" i="12"/>
  <c r="D13" i="12" s="1"/>
  <c r="C21" i="12"/>
  <c r="B21" i="12" s="1"/>
  <c r="C15" i="12"/>
  <c r="C13" i="12"/>
  <c r="D12" i="12"/>
  <c r="B12" i="12"/>
  <c r="B66" i="11"/>
  <c r="C49" i="12" s="1"/>
  <c r="B65" i="11"/>
  <c r="C48" i="12" s="1"/>
  <c r="B64" i="11"/>
  <c r="C47" i="12" s="1"/>
  <c r="D26" i="12" s="1"/>
  <c r="B63" i="11"/>
  <c r="B62" i="11"/>
  <c r="C45" i="12" s="1"/>
  <c r="D24" i="12" s="1"/>
  <c r="B61" i="11"/>
  <c r="C44" i="12" s="1"/>
  <c r="D23" i="12" s="1"/>
  <c r="B60" i="11"/>
  <c r="C43" i="12" s="1"/>
  <c r="D22" i="12" s="1"/>
  <c r="B59" i="11"/>
  <c r="C42" i="12" s="1"/>
  <c r="D21" i="12" s="1"/>
  <c r="B58" i="11"/>
  <c r="C41" i="12" s="1"/>
  <c r="D20" i="12" s="1"/>
  <c r="B57" i="11"/>
  <c r="C40" i="12" s="1"/>
  <c r="D19" i="12" s="1"/>
  <c r="B56" i="11"/>
  <c r="C39" i="12" s="1"/>
  <c r="D18" i="12" s="1"/>
  <c r="B55" i="11"/>
  <c r="C38" i="12" s="1"/>
  <c r="D17" i="12" s="1"/>
  <c r="B54" i="11"/>
  <c r="C37" i="12" s="1"/>
  <c r="D16" i="12" s="1"/>
  <c r="B53" i="11"/>
  <c r="C36" i="12" s="1"/>
  <c r="D15" i="12" s="1"/>
  <c r="B52" i="11"/>
  <c r="C35" i="12" s="1"/>
  <c r="D14" i="12" s="1"/>
  <c r="B51" i="11"/>
  <c r="B50" i="11"/>
  <c r="C33" i="12" s="1"/>
  <c r="B49" i="11"/>
  <c r="C32" i="12" s="1"/>
  <c r="D11" i="12" s="1"/>
  <c r="J48" i="11"/>
  <c r="I48" i="11"/>
  <c r="H48" i="11"/>
  <c r="G48" i="11"/>
  <c r="F48" i="11"/>
  <c r="E48" i="11"/>
  <c r="D48" i="11"/>
  <c r="D8" i="11" s="1"/>
  <c r="C48" i="11"/>
  <c r="B48" i="11" s="1"/>
  <c r="B46" i="11"/>
  <c r="B49" i="12" s="1"/>
  <c r="B45" i="11"/>
  <c r="B48" i="12" s="1"/>
  <c r="B44" i="11"/>
  <c r="B47" i="12" s="1"/>
  <c r="C26" i="12" s="1"/>
  <c r="B43" i="11"/>
  <c r="B46" i="12" s="1"/>
  <c r="C25" i="12" s="1"/>
  <c r="B25" i="12" s="1"/>
  <c r="B42" i="11"/>
  <c r="B45" i="12" s="1"/>
  <c r="C24" i="12" s="1"/>
  <c r="B41" i="11"/>
  <c r="B44" i="12" s="1"/>
  <c r="C23" i="12" s="1"/>
  <c r="B40" i="11"/>
  <c r="B43" i="12" s="1"/>
  <c r="C22" i="12" s="1"/>
  <c r="B39" i="11"/>
  <c r="B42" i="12" s="1"/>
  <c r="B38" i="11"/>
  <c r="B41" i="12" s="1"/>
  <c r="C20" i="12" s="1"/>
  <c r="B37" i="11"/>
  <c r="B40" i="12" s="1"/>
  <c r="C19" i="12" s="1"/>
  <c r="B36" i="11"/>
  <c r="B39" i="12" s="1"/>
  <c r="C18" i="12" s="1"/>
  <c r="B35" i="11"/>
  <c r="B38" i="12" s="1"/>
  <c r="C17" i="12" s="1"/>
  <c r="B34" i="11"/>
  <c r="B37" i="12" s="1"/>
  <c r="C16" i="12" s="1"/>
  <c r="B33" i="11"/>
  <c r="B36" i="12" s="1"/>
  <c r="B32" i="11"/>
  <c r="B31" i="11"/>
  <c r="B34" i="12" s="1"/>
  <c r="B30" i="11"/>
  <c r="B33" i="12" s="1"/>
  <c r="C12" i="12" s="1"/>
  <c r="B29" i="11"/>
  <c r="B32" i="12" s="1"/>
  <c r="C11" i="12" s="1"/>
  <c r="J28" i="11"/>
  <c r="I28" i="11"/>
  <c r="H28" i="11"/>
  <c r="H8" i="11" s="1"/>
  <c r="G28" i="11"/>
  <c r="G8" i="11" s="1"/>
  <c r="F28" i="11"/>
  <c r="F8" i="11" s="1"/>
  <c r="E28" i="11"/>
  <c r="E8" i="11" s="1"/>
  <c r="D28" i="11"/>
  <c r="C28" i="11"/>
  <c r="B28" i="11" s="1"/>
  <c r="J26" i="11"/>
  <c r="I26" i="11"/>
  <c r="H26" i="11"/>
  <c r="G26" i="11"/>
  <c r="F26" i="11"/>
  <c r="E26" i="11"/>
  <c r="D26" i="11"/>
  <c r="C26" i="11"/>
  <c r="J25" i="11"/>
  <c r="I25" i="11"/>
  <c r="H25" i="11"/>
  <c r="G25" i="11"/>
  <c r="F25" i="11"/>
  <c r="E25" i="11"/>
  <c r="D25" i="11"/>
  <c r="C25" i="11"/>
  <c r="J24" i="11"/>
  <c r="I24" i="11"/>
  <c r="H24" i="11"/>
  <c r="G24" i="11"/>
  <c r="F24" i="11"/>
  <c r="E24" i="11"/>
  <c r="D24" i="11"/>
  <c r="C24" i="11"/>
  <c r="B24" i="11"/>
  <c r="J23" i="11"/>
  <c r="I23" i="11"/>
  <c r="H23" i="11"/>
  <c r="G23" i="11"/>
  <c r="F23" i="11"/>
  <c r="E23" i="11"/>
  <c r="D23" i="11"/>
  <c r="C23" i="11"/>
  <c r="B23" i="11"/>
  <c r="J22" i="11"/>
  <c r="I22" i="11"/>
  <c r="H22" i="11"/>
  <c r="G22" i="11"/>
  <c r="F22" i="11"/>
  <c r="E22" i="11"/>
  <c r="D22" i="11"/>
  <c r="C22" i="11"/>
  <c r="B22" i="11"/>
  <c r="J21" i="11"/>
  <c r="I21" i="11"/>
  <c r="H21" i="11"/>
  <c r="G21" i="11"/>
  <c r="F21" i="11"/>
  <c r="E21" i="11"/>
  <c r="D21" i="11"/>
  <c r="C21" i="11"/>
  <c r="B21" i="11"/>
  <c r="J20" i="11"/>
  <c r="I20" i="11"/>
  <c r="H20" i="11"/>
  <c r="G20" i="11"/>
  <c r="F20" i="11"/>
  <c r="E20" i="11"/>
  <c r="D20" i="11"/>
  <c r="C20" i="11"/>
  <c r="B20" i="11"/>
  <c r="J19" i="11"/>
  <c r="I19" i="11"/>
  <c r="H19" i="11"/>
  <c r="G19" i="11"/>
  <c r="F19" i="11"/>
  <c r="E19" i="11"/>
  <c r="D19" i="11"/>
  <c r="C19" i="11"/>
  <c r="J18" i="11"/>
  <c r="I18" i="11"/>
  <c r="H18" i="11"/>
  <c r="G18" i="11"/>
  <c r="F18" i="11"/>
  <c r="E18" i="11"/>
  <c r="D18" i="11"/>
  <c r="C18" i="11"/>
  <c r="J17" i="11"/>
  <c r="I17" i="11"/>
  <c r="H17" i="11"/>
  <c r="G17" i="11"/>
  <c r="F17" i="11"/>
  <c r="E17" i="11"/>
  <c r="D17" i="11"/>
  <c r="C17" i="11"/>
  <c r="J16" i="11"/>
  <c r="I16" i="11"/>
  <c r="H16" i="11"/>
  <c r="G16" i="11"/>
  <c r="F16" i="11"/>
  <c r="E16" i="11"/>
  <c r="D16" i="11"/>
  <c r="C16" i="11"/>
  <c r="J15" i="11"/>
  <c r="I15" i="11"/>
  <c r="H15" i="11"/>
  <c r="G15" i="11"/>
  <c r="F15" i="11"/>
  <c r="E15" i="11"/>
  <c r="D15" i="11"/>
  <c r="C15" i="11"/>
  <c r="J14" i="11"/>
  <c r="I14" i="11"/>
  <c r="H14" i="11"/>
  <c r="G14" i="11"/>
  <c r="F14" i="11"/>
  <c r="E14" i="11"/>
  <c r="D14" i="11"/>
  <c r="C14" i="11"/>
  <c r="J13" i="11"/>
  <c r="I13" i="11"/>
  <c r="H13" i="11"/>
  <c r="G13" i="11"/>
  <c r="F13" i="11"/>
  <c r="E13" i="11"/>
  <c r="D13" i="11"/>
  <c r="C13" i="11"/>
  <c r="J12" i="11"/>
  <c r="I12" i="11"/>
  <c r="H12" i="11"/>
  <c r="G12" i="11"/>
  <c r="F12" i="11"/>
  <c r="E12" i="11"/>
  <c r="D12" i="11"/>
  <c r="C12" i="11"/>
  <c r="B12" i="11"/>
  <c r="J11" i="11"/>
  <c r="I11" i="11"/>
  <c r="H11" i="11"/>
  <c r="G11" i="11"/>
  <c r="F11" i="11"/>
  <c r="E11" i="11"/>
  <c r="D11" i="11"/>
  <c r="C11" i="11"/>
  <c r="J10" i="11"/>
  <c r="I10" i="11"/>
  <c r="H10" i="11"/>
  <c r="G10" i="11"/>
  <c r="F10" i="11"/>
  <c r="E10" i="11"/>
  <c r="D10" i="11"/>
  <c r="C10" i="11"/>
  <c r="B10" i="11"/>
  <c r="J9" i="11"/>
  <c r="I9" i="11"/>
  <c r="H9" i="11"/>
  <c r="G9" i="11"/>
  <c r="F9" i="11"/>
  <c r="E9" i="11"/>
  <c r="D9" i="11"/>
  <c r="C9" i="11"/>
  <c r="B9" i="11"/>
  <c r="J8" i="11"/>
  <c r="I8" i="11"/>
  <c r="F45" i="10"/>
  <c r="B45" i="10"/>
  <c r="F44" i="10"/>
  <c r="B44" i="10"/>
  <c r="F43" i="10"/>
  <c r="B43" i="10"/>
  <c r="F42" i="10"/>
  <c r="B42" i="10"/>
  <c r="F41" i="10"/>
  <c r="B41" i="10"/>
  <c r="H40" i="10"/>
  <c r="G40" i="10"/>
  <c r="F40" i="10" s="1"/>
  <c r="D40" i="10"/>
  <c r="C40" i="10"/>
  <c r="B40" i="10" s="1"/>
  <c r="F39" i="10"/>
  <c r="B39" i="10"/>
  <c r="F38" i="10"/>
  <c r="B38" i="10"/>
  <c r="F37" i="10"/>
  <c r="B37" i="10"/>
  <c r="H36" i="10"/>
  <c r="G36" i="10"/>
  <c r="F36" i="10" s="1"/>
  <c r="D36" i="10"/>
  <c r="C36" i="10"/>
  <c r="B36" i="10" s="1"/>
  <c r="F35" i="10"/>
  <c r="B35" i="10"/>
  <c r="F34" i="10"/>
  <c r="B34" i="10"/>
  <c r="F33" i="10"/>
  <c r="B33" i="10"/>
  <c r="F32" i="10"/>
  <c r="B32" i="10"/>
  <c r="H31" i="10"/>
  <c r="G31" i="10"/>
  <c r="F31" i="10" s="1"/>
  <c r="D31" i="10"/>
  <c r="C31" i="10"/>
  <c r="F30" i="10"/>
  <c r="B30" i="10"/>
  <c r="F29" i="10"/>
  <c r="B29" i="10"/>
  <c r="F28" i="10"/>
  <c r="B28" i="10"/>
  <c r="F27" i="10"/>
  <c r="B27" i="10"/>
  <c r="F26" i="10"/>
  <c r="B26" i="10"/>
  <c r="F25" i="10"/>
  <c r="B25" i="10"/>
  <c r="F24" i="10"/>
  <c r="B24" i="10"/>
  <c r="H23" i="10"/>
  <c r="F23" i="10" s="1"/>
  <c r="G23" i="10"/>
  <c r="D23" i="10"/>
  <c r="B23" i="10" s="1"/>
  <c r="C23" i="10"/>
  <c r="F22" i="10"/>
  <c r="B22" i="10"/>
  <c r="F21" i="10"/>
  <c r="B21" i="10"/>
  <c r="F20" i="10"/>
  <c r="B20" i="10"/>
  <c r="F19" i="10"/>
  <c r="B19" i="10"/>
  <c r="F18" i="10"/>
  <c r="B18" i="10"/>
  <c r="F17" i="10"/>
  <c r="B17" i="10"/>
  <c r="F16" i="10"/>
  <c r="B16" i="10"/>
  <c r="H15" i="10"/>
  <c r="G15" i="10"/>
  <c r="F15" i="10" s="1"/>
  <c r="D15" i="10"/>
  <c r="C15" i="10"/>
  <c r="B15" i="10" s="1"/>
  <c r="F14" i="10"/>
  <c r="B14" i="10"/>
  <c r="F13" i="10"/>
  <c r="B13" i="10"/>
  <c r="F12" i="10"/>
  <c r="B12" i="10"/>
  <c r="F11" i="10"/>
  <c r="B11" i="10"/>
  <c r="H10" i="10"/>
  <c r="G10" i="10"/>
  <c r="D10" i="10"/>
  <c r="C10" i="10"/>
  <c r="B10" i="10" s="1"/>
  <c r="F83" i="9"/>
  <c r="B83" i="9"/>
  <c r="H82" i="9"/>
  <c r="G82" i="9"/>
  <c r="F82" i="9" s="1"/>
  <c r="D82" i="9"/>
  <c r="C82" i="9"/>
  <c r="B82" i="9"/>
  <c r="F81" i="9"/>
  <c r="B81" i="9"/>
  <c r="H80" i="9"/>
  <c r="G80" i="9"/>
  <c r="F80" i="9" s="1"/>
  <c r="D80" i="9"/>
  <c r="C80" i="9"/>
  <c r="B80" i="9"/>
  <c r="F79" i="9"/>
  <c r="B79" i="9"/>
  <c r="F78" i="9"/>
  <c r="B78" i="9"/>
  <c r="F77" i="9"/>
  <c r="B77" i="9"/>
  <c r="H76" i="9"/>
  <c r="G76" i="9"/>
  <c r="F76" i="9" s="1"/>
  <c r="D76" i="9"/>
  <c r="C76" i="9"/>
  <c r="B76" i="9"/>
  <c r="F75" i="9"/>
  <c r="B75" i="9"/>
  <c r="F74" i="9"/>
  <c r="B74" i="9"/>
  <c r="F73" i="9"/>
  <c r="B73" i="9"/>
  <c r="F72" i="9"/>
  <c r="B72" i="9"/>
  <c r="H71" i="9"/>
  <c r="G71" i="9"/>
  <c r="F71" i="9" s="1"/>
  <c r="D71" i="9"/>
  <c r="B71" i="9" s="1"/>
  <c r="C71" i="9"/>
  <c r="F70" i="9"/>
  <c r="B70" i="9"/>
  <c r="H69" i="9"/>
  <c r="G69" i="9"/>
  <c r="F69" i="9" s="1"/>
  <c r="D69" i="9"/>
  <c r="C69" i="9"/>
  <c r="B69" i="9"/>
  <c r="F68" i="9"/>
  <c r="B68" i="9"/>
  <c r="F67" i="9"/>
  <c r="B67" i="9"/>
  <c r="F66" i="9"/>
  <c r="B66" i="9"/>
  <c r="F65" i="9"/>
  <c r="B65" i="9"/>
  <c r="F64" i="9"/>
  <c r="B64" i="9"/>
  <c r="F63" i="9"/>
  <c r="B63" i="9"/>
  <c r="H62" i="9"/>
  <c r="G62" i="9"/>
  <c r="F62" i="9" s="1"/>
  <c r="D62" i="9"/>
  <c r="C62" i="9"/>
  <c r="B62" i="9"/>
  <c r="F61" i="9"/>
  <c r="B61" i="9"/>
  <c r="F60" i="9"/>
  <c r="B60" i="9"/>
  <c r="F59" i="9"/>
  <c r="B59" i="9"/>
  <c r="H58" i="9"/>
  <c r="G58" i="9"/>
  <c r="F58" i="9" s="1"/>
  <c r="D58" i="9"/>
  <c r="C58" i="9"/>
  <c r="B58" i="9"/>
  <c r="F57" i="9"/>
  <c r="B57" i="9"/>
  <c r="F56" i="9"/>
  <c r="B56" i="9"/>
  <c r="F55" i="9"/>
  <c r="B55" i="9"/>
  <c r="H54" i="9"/>
  <c r="G54" i="9"/>
  <c r="F54" i="9" s="1"/>
  <c r="D54" i="9"/>
  <c r="C54" i="9"/>
  <c r="B54" i="9"/>
  <c r="F53" i="9"/>
  <c r="B53" i="9"/>
  <c r="F52" i="9"/>
  <c r="B52" i="9"/>
  <c r="F51" i="9"/>
  <c r="B51" i="9"/>
  <c r="F50" i="9"/>
  <c r="B50" i="9"/>
  <c r="F49" i="9"/>
  <c r="B49" i="9"/>
  <c r="F48" i="9"/>
  <c r="B48" i="9"/>
  <c r="H47" i="9"/>
  <c r="G47" i="9"/>
  <c r="F47" i="9" s="1"/>
  <c r="D47" i="9"/>
  <c r="C47" i="9"/>
  <c r="B47" i="9"/>
  <c r="F46" i="9"/>
  <c r="B46" i="9"/>
  <c r="F45" i="9"/>
  <c r="B45" i="9"/>
  <c r="F44" i="9"/>
  <c r="B44" i="9"/>
  <c r="H43" i="9"/>
  <c r="G43" i="9"/>
  <c r="F43" i="9" s="1"/>
  <c r="D43" i="9"/>
  <c r="C43" i="9"/>
  <c r="B43" i="9"/>
  <c r="F42" i="9"/>
  <c r="B42" i="9"/>
  <c r="F41" i="9"/>
  <c r="B41" i="9"/>
  <c r="F40" i="9"/>
  <c r="B40" i="9"/>
  <c r="F39" i="9"/>
  <c r="B39" i="9"/>
  <c r="F38" i="9"/>
  <c r="B38" i="9"/>
  <c r="F37" i="9"/>
  <c r="B37" i="9"/>
  <c r="F36" i="9"/>
  <c r="B36" i="9"/>
  <c r="F35" i="9"/>
  <c r="B35" i="9"/>
  <c r="F34" i="9"/>
  <c r="B34" i="9"/>
  <c r="H33" i="9"/>
  <c r="H9" i="9" s="1"/>
  <c r="G33" i="9"/>
  <c r="F33" i="9" s="1"/>
  <c r="D33" i="9"/>
  <c r="C33" i="9"/>
  <c r="B33" i="9"/>
  <c r="F32" i="9"/>
  <c r="B32" i="9"/>
  <c r="F31" i="9"/>
  <c r="B31" i="9"/>
  <c r="F30" i="9"/>
  <c r="B30" i="9"/>
  <c r="F29" i="9"/>
  <c r="B29" i="9"/>
  <c r="F28" i="9"/>
  <c r="B28" i="9"/>
  <c r="F27" i="9"/>
  <c r="B27" i="9"/>
  <c r="H26" i="9"/>
  <c r="G26" i="9"/>
  <c r="F26" i="9" s="1"/>
  <c r="D26" i="9"/>
  <c r="C26" i="9"/>
  <c r="B26" i="9"/>
  <c r="F25" i="9"/>
  <c r="B25" i="9"/>
  <c r="F24" i="9"/>
  <c r="B24" i="9"/>
  <c r="F23" i="9"/>
  <c r="B23" i="9"/>
  <c r="F22" i="9"/>
  <c r="B22" i="9"/>
  <c r="F21" i="9"/>
  <c r="B21" i="9"/>
  <c r="F20" i="9"/>
  <c r="B20" i="9"/>
  <c r="F19" i="9"/>
  <c r="B19" i="9"/>
  <c r="F18" i="9"/>
  <c r="B18" i="9"/>
  <c r="F17" i="9"/>
  <c r="B17" i="9"/>
  <c r="F16" i="9"/>
  <c r="B16" i="9"/>
  <c r="F15" i="9"/>
  <c r="B15" i="9"/>
  <c r="F14" i="9"/>
  <c r="B14" i="9"/>
  <c r="F13" i="9"/>
  <c r="B13" i="9"/>
  <c r="F12" i="9"/>
  <c r="B12" i="9"/>
  <c r="F11" i="9"/>
  <c r="B11" i="9"/>
  <c r="H10" i="9"/>
  <c r="G10" i="9"/>
  <c r="G9" i="9" s="1"/>
  <c r="D10" i="9"/>
  <c r="D9" i="9" s="1"/>
  <c r="C10" i="9"/>
  <c r="C9" i="9" s="1"/>
  <c r="B10" i="9"/>
  <c r="F81" i="8"/>
  <c r="B81" i="8"/>
  <c r="F80" i="8"/>
  <c r="B80" i="8"/>
  <c r="F79" i="8"/>
  <c r="B79" i="8"/>
  <c r="F78" i="8"/>
  <c r="B78" i="8"/>
  <c r="F77" i="8"/>
  <c r="B77" i="8"/>
  <c r="H76" i="8"/>
  <c r="G76" i="8"/>
  <c r="F76" i="8" s="1"/>
  <c r="D76" i="8"/>
  <c r="C76" i="8"/>
  <c r="B76" i="8"/>
  <c r="F75" i="8"/>
  <c r="B75" i="8"/>
  <c r="F74" i="8"/>
  <c r="B74" i="8"/>
  <c r="F73" i="8"/>
  <c r="B73" i="8"/>
  <c r="F72" i="8"/>
  <c r="B72" i="8"/>
  <c r="H71" i="8"/>
  <c r="G71" i="8"/>
  <c r="F71" i="8"/>
  <c r="D71" i="8"/>
  <c r="C71" i="8"/>
  <c r="B71" i="8" s="1"/>
  <c r="F70" i="8"/>
  <c r="B70" i="8"/>
  <c r="F69" i="8"/>
  <c r="B69" i="8"/>
  <c r="F68" i="8"/>
  <c r="B68" i="8"/>
  <c r="F67" i="8"/>
  <c r="B67" i="8"/>
  <c r="F66" i="8"/>
  <c r="B66" i="8"/>
  <c r="F65" i="8"/>
  <c r="B65" i="8"/>
  <c r="H64" i="8"/>
  <c r="G64" i="8"/>
  <c r="F64" i="8" s="1"/>
  <c r="D64" i="8"/>
  <c r="C64" i="8"/>
  <c r="B64" i="8"/>
  <c r="F63" i="8"/>
  <c r="B63" i="8"/>
  <c r="F62" i="8"/>
  <c r="B62" i="8"/>
  <c r="F61" i="8"/>
  <c r="B61" i="8"/>
  <c r="F60" i="8"/>
  <c r="B60" i="8"/>
  <c r="F59" i="8"/>
  <c r="B59" i="8"/>
  <c r="F58" i="8"/>
  <c r="B58" i="8"/>
  <c r="F57" i="8"/>
  <c r="B57" i="8"/>
  <c r="F56" i="8"/>
  <c r="B56" i="8"/>
  <c r="H55" i="8"/>
  <c r="G55" i="8"/>
  <c r="F55" i="8" s="1"/>
  <c r="D55" i="8"/>
  <c r="C55" i="8"/>
  <c r="B55" i="8"/>
  <c r="F54" i="8"/>
  <c r="B54" i="8"/>
  <c r="F53" i="8"/>
  <c r="B53" i="8"/>
  <c r="F52" i="8"/>
  <c r="B52" i="8"/>
  <c r="F51" i="8"/>
  <c r="B51" i="8"/>
  <c r="H50" i="8"/>
  <c r="G50" i="8"/>
  <c r="F50" i="8" s="1"/>
  <c r="D50" i="8"/>
  <c r="C50" i="8"/>
  <c r="B50" i="8"/>
  <c r="F49" i="8"/>
  <c r="B49" i="8"/>
  <c r="F48" i="8"/>
  <c r="B48" i="8"/>
  <c r="F47" i="8"/>
  <c r="B47" i="8"/>
  <c r="F46" i="8"/>
  <c r="B46" i="8"/>
  <c r="F45" i="8"/>
  <c r="B45" i="8"/>
  <c r="H44" i="8"/>
  <c r="G44" i="8"/>
  <c r="F44" i="8" s="1"/>
  <c r="D44" i="8"/>
  <c r="C44" i="8"/>
  <c r="B44" i="8"/>
  <c r="F43" i="8"/>
  <c r="B43" i="8"/>
  <c r="F42" i="8"/>
  <c r="B42" i="8"/>
  <c r="F41" i="8"/>
  <c r="B41" i="8"/>
  <c r="F40" i="8"/>
  <c r="B40" i="8"/>
  <c r="H39" i="8"/>
  <c r="G39" i="8"/>
  <c r="F39" i="8"/>
  <c r="D39" i="8"/>
  <c r="D9" i="8" s="1"/>
  <c r="C39" i="8"/>
  <c r="C9" i="8" s="1"/>
  <c r="F38" i="8"/>
  <c r="B38" i="8"/>
  <c r="F37" i="8"/>
  <c r="B37" i="8"/>
  <c r="F36" i="8"/>
  <c r="B36" i="8"/>
  <c r="F35" i="8"/>
  <c r="B35" i="8"/>
  <c r="H34" i="8"/>
  <c r="G34" i="8"/>
  <c r="F34" i="8"/>
  <c r="D34" i="8"/>
  <c r="B34" i="8" s="1"/>
  <c r="C34" i="8"/>
  <c r="F33" i="8"/>
  <c r="B33" i="8"/>
  <c r="F32" i="8"/>
  <c r="B32" i="8"/>
  <c r="F31" i="8"/>
  <c r="B31" i="8"/>
  <c r="F30" i="8"/>
  <c r="B30" i="8"/>
  <c r="F29" i="8"/>
  <c r="B29" i="8"/>
  <c r="F28" i="8"/>
  <c r="B28" i="8"/>
  <c r="F27" i="8"/>
  <c r="B27" i="8"/>
  <c r="F26" i="8"/>
  <c r="B26" i="8"/>
  <c r="F25" i="8"/>
  <c r="B25" i="8"/>
  <c r="H24" i="8"/>
  <c r="G24" i="8"/>
  <c r="F24" i="8"/>
  <c r="D24" i="8"/>
  <c r="B24" i="8" s="1"/>
  <c r="C24" i="8"/>
  <c r="F23" i="8"/>
  <c r="B23" i="8"/>
  <c r="F22" i="8"/>
  <c r="B22" i="8"/>
  <c r="F21" i="8"/>
  <c r="B21" i="8"/>
  <c r="F20" i="8"/>
  <c r="B20" i="8"/>
  <c r="F19" i="8"/>
  <c r="B19" i="8"/>
  <c r="F18" i="8"/>
  <c r="B18" i="8"/>
  <c r="F17" i="8"/>
  <c r="B17" i="8"/>
  <c r="H16" i="8"/>
  <c r="G16" i="8"/>
  <c r="F16" i="8" s="1"/>
  <c r="D16" i="8"/>
  <c r="C16" i="8"/>
  <c r="B16" i="8"/>
  <c r="F15" i="8"/>
  <c r="B15" i="8"/>
  <c r="F14" i="8"/>
  <c r="B14" i="8"/>
  <c r="F13" i="8"/>
  <c r="B13" i="8"/>
  <c r="F12" i="8"/>
  <c r="B12" i="8"/>
  <c r="F11" i="8"/>
  <c r="B11" i="8"/>
  <c r="H10" i="8"/>
  <c r="H9" i="8" s="1"/>
  <c r="G10" i="8"/>
  <c r="G9" i="8" s="1"/>
  <c r="F10" i="8"/>
  <c r="F9" i="8" s="1"/>
  <c r="D10" i="8"/>
  <c r="B10" i="8" s="1"/>
  <c r="C10" i="8"/>
  <c r="F67" i="7"/>
  <c r="B67" i="7"/>
  <c r="F66" i="7"/>
  <c r="B66" i="7"/>
  <c r="F65" i="7"/>
  <c r="B65" i="7"/>
  <c r="F64" i="7"/>
  <c r="B64" i="7"/>
  <c r="F63" i="7"/>
  <c r="B63" i="7"/>
  <c r="H62" i="7"/>
  <c r="F62" i="7" s="1"/>
  <c r="G62" i="7"/>
  <c r="D62" i="7"/>
  <c r="C62" i="7"/>
  <c r="F61" i="7"/>
  <c r="B61" i="7"/>
  <c r="F60" i="7"/>
  <c r="B60" i="7"/>
  <c r="H59" i="7"/>
  <c r="G59" i="7"/>
  <c r="F59" i="7"/>
  <c r="D59" i="7"/>
  <c r="C59" i="7"/>
  <c r="F58" i="7"/>
  <c r="B58" i="7"/>
  <c r="F57" i="7"/>
  <c r="B57" i="7"/>
  <c r="F56" i="7"/>
  <c r="B56" i="7"/>
  <c r="H55" i="7"/>
  <c r="G55" i="7"/>
  <c r="F55" i="7" s="1"/>
  <c r="D55" i="7"/>
  <c r="C55" i="7"/>
  <c r="B55" i="7" s="1"/>
  <c r="F54" i="7"/>
  <c r="B54" i="7"/>
  <c r="F53" i="7"/>
  <c r="B53" i="7"/>
  <c r="F52" i="7"/>
  <c r="B52" i="7"/>
  <c r="H51" i="7"/>
  <c r="G51" i="7"/>
  <c r="F51" i="7" s="1"/>
  <c r="D51" i="7"/>
  <c r="C51" i="7"/>
  <c r="F50" i="7"/>
  <c r="B50" i="7"/>
  <c r="F49" i="7"/>
  <c r="B49" i="7"/>
  <c r="F48" i="7"/>
  <c r="B48" i="7"/>
  <c r="F47" i="7"/>
  <c r="B47" i="7"/>
  <c r="H46" i="7"/>
  <c r="G46" i="7"/>
  <c r="F46" i="7"/>
  <c r="D46" i="7"/>
  <c r="C46" i="7"/>
  <c r="F45" i="7"/>
  <c r="B45" i="7"/>
  <c r="F44" i="7"/>
  <c r="B44" i="7"/>
  <c r="F43" i="7"/>
  <c r="B43" i="7"/>
  <c r="F42" i="7"/>
  <c r="B42" i="7"/>
  <c r="F41" i="7"/>
  <c r="B41" i="7"/>
  <c r="H40" i="7"/>
  <c r="G40" i="7"/>
  <c r="F40" i="7" s="1"/>
  <c r="D40" i="7"/>
  <c r="C40" i="7"/>
  <c r="B40" i="7" s="1"/>
  <c r="F39" i="7"/>
  <c r="B39" i="7"/>
  <c r="F38" i="7"/>
  <c r="B38" i="7"/>
  <c r="F37" i="7"/>
  <c r="B37" i="7"/>
  <c r="F36" i="7"/>
  <c r="B36" i="7"/>
  <c r="F35" i="7"/>
  <c r="B35" i="7"/>
  <c r="F34" i="7"/>
  <c r="B34" i="7"/>
  <c r="H33" i="7"/>
  <c r="G33" i="7"/>
  <c r="F33" i="7"/>
  <c r="D33" i="7"/>
  <c r="C33" i="7"/>
  <c r="F32" i="7"/>
  <c r="B32" i="7"/>
  <c r="F31" i="7"/>
  <c r="B31" i="7"/>
  <c r="F30" i="7"/>
  <c r="B30" i="7"/>
  <c r="F29" i="7"/>
  <c r="B29" i="7"/>
  <c r="F28" i="7"/>
  <c r="B28" i="7"/>
  <c r="F27" i="7"/>
  <c r="B27" i="7"/>
  <c r="F26" i="7"/>
  <c r="B26" i="7"/>
  <c r="F25" i="7"/>
  <c r="B25" i="7"/>
  <c r="H24" i="7"/>
  <c r="G24" i="7"/>
  <c r="F24" i="7" s="1"/>
  <c r="D24" i="7"/>
  <c r="C24" i="7"/>
  <c r="B24" i="7" s="1"/>
  <c r="F23" i="7"/>
  <c r="B23" i="7"/>
  <c r="F22" i="7"/>
  <c r="B22" i="7"/>
  <c r="F21" i="7"/>
  <c r="B21" i="7"/>
  <c r="F20" i="7"/>
  <c r="B20" i="7"/>
  <c r="F19" i="7"/>
  <c r="B19" i="7"/>
  <c r="F18" i="7"/>
  <c r="B18" i="7"/>
  <c r="F17" i="7"/>
  <c r="B17" i="7"/>
  <c r="H16" i="7"/>
  <c r="G16" i="7"/>
  <c r="F16" i="7" s="1"/>
  <c r="D16" i="7"/>
  <c r="C16" i="7"/>
  <c r="B16" i="7"/>
  <c r="F15" i="7"/>
  <c r="B15" i="7"/>
  <c r="F14" i="7"/>
  <c r="B14" i="7"/>
  <c r="F13" i="7"/>
  <c r="B13" i="7"/>
  <c r="F12" i="7"/>
  <c r="B12" i="7"/>
  <c r="F11" i="7"/>
  <c r="B11" i="7"/>
  <c r="H10" i="7"/>
  <c r="G10" i="7"/>
  <c r="G9" i="7" s="1"/>
  <c r="D10" i="7"/>
  <c r="C10" i="7"/>
  <c r="F70" i="6"/>
  <c r="B70" i="6"/>
  <c r="F69" i="6"/>
  <c r="B69" i="6"/>
  <c r="F68" i="6"/>
  <c r="B68" i="6"/>
  <c r="F67" i="6"/>
  <c r="B67" i="6"/>
  <c r="H66" i="6"/>
  <c r="G66" i="6"/>
  <c r="F66" i="6" s="1"/>
  <c r="D66" i="6"/>
  <c r="B66" i="6" s="1"/>
  <c r="C66" i="6"/>
  <c r="F65" i="6"/>
  <c r="B65" i="6"/>
  <c r="F64" i="6"/>
  <c r="B64" i="6"/>
  <c r="F63" i="6"/>
  <c r="B63" i="6"/>
  <c r="F62" i="6"/>
  <c r="B62" i="6"/>
  <c r="F61" i="6"/>
  <c r="B61" i="6"/>
  <c r="H60" i="6"/>
  <c r="G60" i="6"/>
  <c r="F60" i="6"/>
  <c r="D60" i="6"/>
  <c r="C60" i="6"/>
  <c r="B60" i="6" s="1"/>
  <c r="F59" i="6"/>
  <c r="B59" i="6"/>
  <c r="F58" i="6"/>
  <c r="B58" i="6"/>
  <c r="F57" i="6"/>
  <c r="B57" i="6"/>
  <c r="H56" i="6"/>
  <c r="G56" i="6"/>
  <c r="F56" i="6"/>
  <c r="D56" i="6"/>
  <c r="C56" i="6"/>
  <c r="B56" i="6" s="1"/>
  <c r="F55" i="6"/>
  <c r="B55" i="6"/>
  <c r="F54" i="6"/>
  <c r="B54" i="6"/>
  <c r="F53" i="6"/>
  <c r="B53" i="6"/>
  <c r="F52" i="6"/>
  <c r="B52" i="6"/>
  <c r="F51" i="6"/>
  <c r="B51" i="6"/>
  <c r="F50" i="6"/>
  <c r="B50" i="6"/>
  <c r="F49" i="6"/>
  <c r="B49" i="6"/>
  <c r="F48" i="6"/>
  <c r="B48" i="6"/>
  <c r="F47" i="6"/>
  <c r="B47" i="6"/>
  <c r="F46" i="6"/>
  <c r="B46" i="6"/>
  <c r="F45" i="6"/>
  <c r="B45" i="6"/>
  <c r="F44" i="6"/>
  <c r="B44" i="6"/>
  <c r="H43" i="6"/>
  <c r="G43" i="6"/>
  <c r="F43" i="6"/>
  <c r="D43" i="6"/>
  <c r="C43" i="6"/>
  <c r="B43" i="6"/>
  <c r="F42" i="6"/>
  <c r="B42" i="6"/>
  <c r="F41" i="6"/>
  <c r="B41" i="6"/>
  <c r="F40" i="6"/>
  <c r="B40" i="6"/>
  <c r="F39" i="6"/>
  <c r="B39" i="6"/>
  <c r="H38" i="6"/>
  <c r="G38" i="6"/>
  <c r="F38" i="6" s="1"/>
  <c r="D38" i="6"/>
  <c r="B38" i="6" s="1"/>
  <c r="C38" i="6"/>
  <c r="F37" i="6"/>
  <c r="B37" i="6"/>
  <c r="F36" i="6"/>
  <c r="B36" i="6"/>
  <c r="F35" i="6"/>
  <c r="B35" i="6"/>
  <c r="F34" i="6"/>
  <c r="B34" i="6"/>
  <c r="F33" i="6"/>
  <c r="B33" i="6"/>
  <c r="F32" i="6"/>
  <c r="B32" i="6"/>
  <c r="F31" i="6"/>
  <c r="B31" i="6"/>
  <c r="F30" i="6"/>
  <c r="B30" i="6"/>
  <c r="H29" i="6"/>
  <c r="G29" i="6"/>
  <c r="F29" i="6"/>
  <c r="D29" i="6"/>
  <c r="C29" i="6"/>
  <c r="B29" i="6"/>
  <c r="F28" i="6"/>
  <c r="B28" i="6"/>
  <c r="F27" i="6"/>
  <c r="B27" i="6"/>
  <c r="F26" i="6"/>
  <c r="B26" i="6"/>
  <c r="F25" i="6"/>
  <c r="B25" i="6"/>
  <c r="F24" i="6"/>
  <c r="B24" i="6"/>
  <c r="F23" i="6"/>
  <c r="B23" i="6"/>
  <c r="H22" i="6"/>
  <c r="G22" i="6"/>
  <c r="F22" i="6"/>
  <c r="D22" i="6"/>
  <c r="C22" i="6"/>
  <c r="B22" i="6" s="1"/>
  <c r="F21" i="6"/>
  <c r="B21" i="6"/>
  <c r="F20" i="6"/>
  <c r="B20" i="6"/>
  <c r="F19" i="6"/>
  <c r="B19" i="6"/>
  <c r="F18" i="6"/>
  <c r="B18" i="6"/>
  <c r="F17" i="6"/>
  <c r="B17" i="6"/>
  <c r="F16" i="6"/>
  <c r="B16" i="6"/>
  <c r="F15" i="6"/>
  <c r="B15" i="6"/>
  <c r="F14" i="6"/>
  <c r="B14" i="6"/>
  <c r="F13" i="6"/>
  <c r="B13" i="6"/>
  <c r="F12" i="6"/>
  <c r="B12" i="6"/>
  <c r="F11" i="6"/>
  <c r="B11" i="6"/>
  <c r="H10" i="6"/>
  <c r="H9" i="6" s="1"/>
  <c r="G10" i="6"/>
  <c r="F10" i="6" s="1"/>
  <c r="D10" i="6"/>
  <c r="C10" i="6"/>
  <c r="B10" i="6" s="1"/>
  <c r="G9" i="6"/>
  <c r="D9" i="6"/>
  <c r="C9" i="6"/>
  <c r="F141" i="5"/>
  <c r="B141" i="5"/>
  <c r="F140" i="5"/>
  <c r="B140" i="5"/>
  <c r="F139" i="5"/>
  <c r="B139" i="5"/>
  <c r="H138" i="5"/>
  <c r="G138" i="5"/>
  <c r="F138" i="5"/>
  <c r="D138" i="5"/>
  <c r="C138" i="5"/>
  <c r="B138" i="5" s="1"/>
  <c r="F137" i="5"/>
  <c r="B137" i="5"/>
  <c r="F136" i="5"/>
  <c r="B136" i="5"/>
  <c r="F135" i="5"/>
  <c r="B135" i="5"/>
  <c r="F134" i="5"/>
  <c r="B134" i="5"/>
  <c r="H133" i="5"/>
  <c r="G133" i="5"/>
  <c r="F133" i="5"/>
  <c r="D133" i="5"/>
  <c r="B133" i="5" s="1"/>
  <c r="C133" i="5"/>
  <c r="F132" i="5"/>
  <c r="B132" i="5"/>
  <c r="F131" i="5"/>
  <c r="B131" i="5"/>
  <c r="F130" i="5"/>
  <c r="B130" i="5"/>
  <c r="F129" i="5"/>
  <c r="B129" i="5"/>
  <c r="H128" i="5"/>
  <c r="G128" i="5"/>
  <c r="F128" i="5" s="1"/>
  <c r="D128" i="5"/>
  <c r="C128" i="5"/>
  <c r="B128" i="5" s="1"/>
  <c r="F127" i="5"/>
  <c r="B127" i="5"/>
  <c r="F126" i="5"/>
  <c r="B126" i="5"/>
  <c r="F125" i="5"/>
  <c r="B125" i="5"/>
  <c r="F124" i="5"/>
  <c r="B124" i="5"/>
  <c r="F123" i="5"/>
  <c r="B123" i="5"/>
  <c r="F122" i="5"/>
  <c r="B122" i="5"/>
  <c r="F121" i="5"/>
  <c r="B121" i="5"/>
  <c r="F120" i="5"/>
  <c r="B120" i="5"/>
  <c r="H119" i="5"/>
  <c r="G119" i="5"/>
  <c r="F119" i="5"/>
  <c r="D119" i="5"/>
  <c r="B119" i="5" s="1"/>
  <c r="C119" i="5"/>
  <c r="F118" i="5"/>
  <c r="B118" i="5"/>
  <c r="F117" i="5"/>
  <c r="B117" i="5"/>
  <c r="F116" i="5"/>
  <c r="B116" i="5"/>
  <c r="F115" i="5"/>
  <c r="B115" i="5"/>
  <c r="F114" i="5"/>
  <c r="B114" i="5"/>
  <c r="H113" i="5"/>
  <c r="G113" i="5"/>
  <c r="F113" i="5"/>
  <c r="D113" i="5"/>
  <c r="C113" i="5"/>
  <c r="B113" i="5"/>
  <c r="F112" i="5"/>
  <c r="B112" i="5"/>
  <c r="F111" i="5"/>
  <c r="B111" i="5"/>
  <c r="F110" i="5"/>
  <c r="B110" i="5"/>
  <c r="F109" i="5"/>
  <c r="B109" i="5"/>
  <c r="F108" i="5"/>
  <c r="B108" i="5"/>
  <c r="F107" i="5"/>
  <c r="B107" i="5"/>
  <c r="F106" i="5"/>
  <c r="B106" i="5"/>
  <c r="H105" i="5"/>
  <c r="G105" i="5"/>
  <c r="F105" i="5"/>
  <c r="D105" i="5"/>
  <c r="B105" i="5" s="1"/>
  <c r="C105" i="5"/>
  <c r="F104" i="5"/>
  <c r="B104" i="5"/>
  <c r="F103" i="5"/>
  <c r="B103" i="5"/>
  <c r="F102" i="5"/>
  <c r="B102" i="5"/>
  <c r="F101" i="5"/>
  <c r="B101" i="5"/>
  <c r="F100" i="5"/>
  <c r="B100" i="5"/>
  <c r="F99" i="5"/>
  <c r="B99" i="5"/>
  <c r="F98" i="5"/>
  <c r="B98" i="5"/>
  <c r="F97" i="5"/>
  <c r="B97" i="5"/>
  <c r="F96" i="5"/>
  <c r="B96" i="5"/>
  <c r="F95" i="5"/>
  <c r="B95" i="5"/>
  <c r="F94" i="5"/>
  <c r="B94" i="5"/>
  <c r="F93" i="5"/>
  <c r="B93" i="5"/>
  <c r="F92" i="5"/>
  <c r="B92" i="5"/>
  <c r="H91" i="5"/>
  <c r="G91" i="5"/>
  <c r="F91" i="5" s="1"/>
  <c r="D91" i="5"/>
  <c r="C91" i="5"/>
  <c r="B91" i="5"/>
  <c r="F90" i="5"/>
  <c r="B90" i="5"/>
  <c r="F89" i="5"/>
  <c r="B89" i="5"/>
  <c r="F88" i="5"/>
  <c r="B88" i="5"/>
  <c r="F87" i="5"/>
  <c r="B87" i="5"/>
  <c r="F86" i="5"/>
  <c r="B86" i="5"/>
  <c r="H85" i="5"/>
  <c r="G85" i="5"/>
  <c r="F85" i="5"/>
  <c r="D85" i="5"/>
  <c r="B85" i="5" s="1"/>
  <c r="C85" i="5"/>
  <c r="F84" i="5"/>
  <c r="B84" i="5"/>
  <c r="F83" i="5"/>
  <c r="B83" i="5"/>
  <c r="F82" i="5"/>
  <c r="B82" i="5"/>
  <c r="F81" i="5"/>
  <c r="B81" i="5"/>
  <c r="F80" i="5"/>
  <c r="B80" i="5"/>
  <c r="H79" i="5"/>
  <c r="G79" i="5"/>
  <c r="F79" i="5"/>
  <c r="D79" i="5"/>
  <c r="C79" i="5"/>
  <c r="B79" i="5"/>
  <c r="F78" i="5"/>
  <c r="B78" i="5"/>
  <c r="F77" i="5"/>
  <c r="B77" i="5"/>
  <c r="F76" i="5"/>
  <c r="B76" i="5"/>
  <c r="F75" i="5"/>
  <c r="B75" i="5"/>
  <c r="F74" i="5"/>
  <c r="B74" i="5"/>
  <c r="F73" i="5"/>
  <c r="B73" i="5"/>
  <c r="F72" i="5"/>
  <c r="B72" i="5"/>
  <c r="H71" i="5"/>
  <c r="G71" i="5"/>
  <c r="F71" i="5"/>
  <c r="D71" i="5"/>
  <c r="B71" i="5" s="1"/>
  <c r="C71" i="5"/>
  <c r="F70" i="5"/>
  <c r="B70" i="5"/>
  <c r="F69" i="5"/>
  <c r="B69" i="5"/>
  <c r="F68" i="5"/>
  <c r="B68" i="5"/>
  <c r="F67" i="5"/>
  <c r="B67" i="5"/>
  <c r="F66" i="5"/>
  <c r="B66" i="5"/>
  <c r="F65" i="5"/>
  <c r="B65" i="5"/>
  <c r="F64" i="5"/>
  <c r="B64" i="5"/>
  <c r="F63" i="5"/>
  <c r="B63" i="5"/>
  <c r="H62" i="5"/>
  <c r="G62" i="5"/>
  <c r="F62" i="5"/>
  <c r="D62" i="5"/>
  <c r="C62" i="5"/>
  <c r="B62" i="5" s="1"/>
  <c r="F61" i="5"/>
  <c r="B61" i="5"/>
  <c r="F60" i="5"/>
  <c r="B60" i="5"/>
  <c r="F59" i="5"/>
  <c r="B59" i="5"/>
  <c r="F58" i="5"/>
  <c r="B58" i="5"/>
  <c r="F57" i="5"/>
  <c r="B57" i="5"/>
  <c r="F56" i="5"/>
  <c r="B56" i="5"/>
  <c r="F55" i="5"/>
  <c r="B55" i="5"/>
  <c r="F54" i="5"/>
  <c r="B54" i="5"/>
  <c r="H53" i="5"/>
  <c r="G53" i="5"/>
  <c r="F53" i="5" s="1"/>
  <c r="D53" i="5"/>
  <c r="C53" i="5"/>
  <c r="B53" i="5"/>
  <c r="F52" i="5"/>
  <c r="B52" i="5"/>
  <c r="F51" i="5"/>
  <c r="B51" i="5"/>
  <c r="F50" i="5"/>
  <c r="B50" i="5"/>
  <c r="F49" i="5"/>
  <c r="B49" i="5"/>
  <c r="H48" i="5"/>
  <c r="G48" i="5"/>
  <c r="F48" i="5"/>
  <c r="D48" i="5"/>
  <c r="C48" i="5"/>
  <c r="B48" i="5" s="1"/>
  <c r="F47" i="5"/>
  <c r="B47" i="5"/>
  <c r="F46" i="5"/>
  <c r="B46" i="5"/>
  <c r="F45" i="5"/>
  <c r="B45" i="5"/>
  <c r="F44" i="5"/>
  <c r="B44" i="5"/>
  <c r="F43" i="5"/>
  <c r="B43" i="5"/>
  <c r="F42" i="5"/>
  <c r="B42" i="5"/>
  <c r="F41" i="5"/>
  <c r="B41" i="5"/>
  <c r="H40" i="5"/>
  <c r="G40" i="5"/>
  <c r="F40" i="5" s="1"/>
  <c r="D40" i="5"/>
  <c r="B40" i="5" s="1"/>
  <c r="C40" i="5"/>
  <c r="F39" i="5"/>
  <c r="B39" i="5"/>
  <c r="F38" i="5"/>
  <c r="B38" i="5"/>
  <c r="F37" i="5"/>
  <c r="B37" i="5"/>
  <c r="F36" i="5"/>
  <c r="B36" i="5"/>
  <c r="F35" i="5"/>
  <c r="B35" i="5"/>
  <c r="F34" i="5"/>
  <c r="B34" i="5"/>
  <c r="F33" i="5"/>
  <c r="B33" i="5"/>
  <c r="F32" i="5"/>
  <c r="B32" i="5"/>
  <c r="F31" i="5"/>
  <c r="B31" i="5"/>
  <c r="F30" i="5"/>
  <c r="B30" i="5"/>
  <c r="F29" i="5"/>
  <c r="B29" i="5"/>
  <c r="F28" i="5"/>
  <c r="B28" i="5"/>
  <c r="F27" i="5"/>
  <c r="B27" i="5"/>
  <c r="F26" i="5"/>
  <c r="B26" i="5"/>
  <c r="H25" i="5"/>
  <c r="G25" i="5"/>
  <c r="F25" i="5"/>
  <c r="D25" i="5"/>
  <c r="C25" i="5"/>
  <c r="B25" i="5"/>
  <c r="F24" i="5"/>
  <c r="B24" i="5"/>
  <c r="F23" i="5"/>
  <c r="B23" i="5"/>
  <c r="F22" i="5"/>
  <c r="B22" i="5"/>
  <c r="F21" i="5"/>
  <c r="B21" i="5"/>
  <c r="F20" i="5"/>
  <c r="B20" i="5"/>
  <c r="F19" i="5"/>
  <c r="B19" i="5"/>
  <c r="F18" i="5"/>
  <c r="B18" i="5"/>
  <c r="F17" i="5"/>
  <c r="B17" i="5"/>
  <c r="F16" i="5"/>
  <c r="B16" i="5"/>
  <c r="F15" i="5"/>
  <c r="B15" i="5"/>
  <c r="F14" i="5"/>
  <c r="B14" i="5"/>
  <c r="F13" i="5"/>
  <c r="B13" i="5"/>
  <c r="F12" i="5"/>
  <c r="B12" i="5"/>
  <c r="F11" i="5"/>
  <c r="B11" i="5"/>
  <c r="H10" i="5"/>
  <c r="H9" i="5" s="1"/>
  <c r="G10" i="5"/>
  <c r="F10" i="5" s="1"/>
  <c r="D10" i="5"/>
  <c r="C10" i="5"/>
  <c r="B10" i="5" s="1"/>
  <c r="D9" i="5"/>
  <c r="C9" i="5"/>
  <c r="F152" i="4"/>
  <c r="B152" i="4"/>
  <c r="F151" i="4"/>
  <c r="B151" i="4"/>
  <c r="F150" i="4"/>
  <c r="B150" i="4"/>
  <c r="F149" i="4"/>
  <c r="B149" i="4"/>
  <c r="F148" i="4"/>
  <c r="B148" i="4"/>
  <c r="F147" i="4"/>
  <c r="B147" i="4"/>
  <c r="H146" i="4"/>
  <c r="G146" i="4"/>
  <c r="F146" i="4"/>
  <c r="D146" i="4"/>
  <c r="C146" i="4"/>
  <c r="B146" i="4"/>
  <c r="F145" i="4"/>
  <c r="B145" i="4"/>
  <c r="F144" i="4"/>
  <c r="B144" i="4"/>
  <c r="F143" i="4"/>
  <c r="B143" i="4"/>
  <c r="F142" i="4"/>
  <c r="B142" i="4"/>
  <c r="F141" i="4"/>
  <c r="B141" i="4"/>
  <c r="F140" i="4"/>
  <c r="B140" i="4"/>
  <c r="F139" i="4"/>
  <c r="B139" i="4"/>
  <c r="F138" i="4"/>
  <c r="B138" i="4"/>
  <c r="F137" i="4"/>
  <c r="B137" i="4"/>
  <c r="F136" i="4"/>
  <c r="B136" i="4"/>
  <c r="F135" i="4"/>
  <c r="B135" i="4"/>
  <c r="F134" i="4"/>
  <c r="B134" i="4"/>
  <c r="H133" i="4"/>
  <c r="G133" i="4"/>
  <c r="F133" i="4"/>
  <c r="D133" i="4"/>
  <c r="B133" i="4" s="1"/>
  <c r="C133" i="4"/>
  <c r="F132" i="4"/>
  <c r="B132" i="4"/>
  <c r="F131" i="4"/>
  <c r="B131" i="4"/>
  <c r="F130" i="4"/>
  <c r="B130" i="4"/>
  <c r="F129" i="4"/>
  <c r="B129" i="4"/>
  <c r="H128" i="4"/>
  <c r="G128" i="4"/>
  <c r="F128" i="4"/>
  <c r="D128" i="4"/>
  <c r="B128" i="4" s="1"/>
  <c r="C128" i="4"/>
  <c r="F127" i="4"/>
  <c r="B127" i="4"/>
  <c r="F126" i="4"/>
  <c r="B126" i="4"/>
  <c r="F125" i="4"/>
  <c r="B125" i="4"/>
  <c r="H124" i="4"/>
  <c r="G124" i="4"/>
  <c r="F124" i="4"/>
  <c r="D124" i="4"/>
  <c r="B124" i="4" s="1"/>
  <c r="C124" i="4"/>
  <c r="F123" i="4"/>
  <c r="B123" i="4"/>
  <c r="F122" i="4"/>
  <c r="B122" i="4"/>
  <c r="F121" i="4"/>
  <c r="B121" i="4"/>
  <c r="F120" i="4"/>
  <c r="B120" i="4"/>
  <c r="F119" i="4"/>
  <c r="B119" i="4"/>
  <c r="H118" i="4"/>
  <c r="G118" i="4"/>
  <c r="F118" i="4"/>
  <c r="D118" i="4"/>
  <c r="C118" i="4"/>
  <c r="B118" i="4"/>
  <c r="F117" i="4"/>
  <c r="B117" i="4"/>
  <c r="F116" i="4"/>
  <c r="B116" i="4"/>
  <c r="F115" i="4"/>
  <c r="B115" i="4"/>
  <c r="F114" i="4"/>
  <c r="B114" i="4"/>
  <c r="H113" i="4"/>
  <c r="F113" i="4" s="1"/>
  <c r="G113" i="4"/>
  <c r="D113" i="4"/>
  <c r="B113" i="4" s="1"/>
  <c r="C113" i="4"/>
  <c r="F112" i="4"/>
  <c r="B112" i="4"/>
  <c r="F111" i="4"/>
  <c r="B111" i="4"/>
  <c r="F110" i="4"/>
  <c r="B110" i="4"/>
  <c r="H109" i="4"/>
  <c r="F109" i="4" s="1"/>
  <c r="G109" i="4"/>
  <c r="D109" i="4"/>
  <c r="B109" i="4" s="1"/>
  <c r="C109" i="4"/>
  <c r="F108" i="4"/>
  <c r="B108" i="4"/>
  <c r="F107" i="4"/>
  <c r="B107" i="4"/>
  <c r="F106" i="4"/>
  <c r="B106" i="4"/>
  <c r="F105" i="4"/>
  <c r="B105" i="4"/>
  <c r="F104" i="4"/>
  <c r="B104" i="4"/>
  <c r="H103" i="4"/>
  <c r="G103" i="4"/>
  <c r="F103" i="4"/>
  <c r="D103" i="4"/>
  <c r="B103" i="4" s="1"/>
  <c r="C103" i="4"/>
  <c r="F102" i="4"/>
  <c r="B102" i="4"/>
  <c r="F101" i="4"/>
  <c r="B101" i="4"/>
  <c r="F100" i="4"/>
  <c r="B100" i="4"/>
  <c r="F99" i="4"/>
  <c r="B99" i="4"/>
  <c r="F98" i="4"/>
  <c r="B98" i="4"/>
  <c r="H97" i="4"/>
  <c r="H9" i="4" s="1"/>
  <c r="G97" i="4"/>
  <c r="D97" i="4"/>
  <c r="B97" i="4" s="1"/>
  <c r="C97" i="4"/>
  <c r="F96" i="4"/>
  <c r="B96" i="4"/>
  <c r="F95" i="4"/>
  <c r="B95" i="4"/>
  <c r="F94" i="4"/>
  <c r="B94" i="4"/>
  <c r="F93" i="4"/>
  <c r="B93" i="4"/>
  <c r="F92" i="4"/>
  <c r="B92" i="4"/>
  <c r="H91" i="4"/>
  <c r="F91" i="4" s="1"/>
  <c r="G91" i="4"/>
  <c r="D91" i="4"/>
  <c r="B91" i="4" s="1"/>
  <c r="C91" i="4"/>
  <c r="F90" i="4"/>
  <c r="B90" i="4"/>
  <c r="F89" i="4"/>
  <c r="B89" i="4"/>
  <c r="F88" i="4"/>
  <c r="B88" i="4"/>
  <c r="F87" i="4"/>
  <c r="B87" i="4"/>
  <c r="F86" i="4"/>
  <c r="B86" i="4"/>
  <c r="H85" i="4"/>
  <c r="G85" i="4"/>
  <c r="F85" i="4"/>
  <c r="D85" i="4"/>
  <c r="B85" i="4" s="1"/>
  <c r="C85" i="4"/>
  <c r="F84" i="4"/>
  <c r="B84" i="4"/>
  <c r="F83" i="4"/>
  <c r="B83" i="4"/>
  <c r="F82" i="4"/>
  <c r="B82" i="4"/>
  <c r="F81" i="4"/>
  <c r="B81" i="4"/>
  <c r="F80" i="4"/>
  <c r="B80" i="4"/>
  <c r="F79" i="4"/>
  <c r="B79" i="4"/>
  <c r="H78" i="4"/>
  <c r="G78" i="4"/>
  <c r="F78" i="4"/>
  <c r="D78" i="4"/>
  <c r="C78" i="4"/>
  <c r="B78" i="4"/>
  <c r="F77" i="4"/>
  <c r="B77" i="4"/>
  <c r="F76" i="4"/>
  <c r="B76" i="4"/>
  <c r="F75" i="4"/>
  <c r="B75" i="4"/>
  <c r="F74" i="4"/>
  <c r="B74" i="4"/>
  <c r="F73" i="4"/>
  <c r="B73" i="4"/>
  <c r="F72" i="4"/>
  <c r="B72" i="4"/>
  <c r="F71" i="4"/>
  <c r="B71" i="4"/>
  <c r="H70" i="4"/>
  <c r="G70" i="4"/>
  <c r="F70" i="4"/>
  <c r="D70" i="4"/>
  <c r="B70" i="4" s="1"/>
  <c r="C70" i="4"/>
  <c r="F69" i="4"/>
  <c r="B69" i="4"/>
  <c r="F68" i="4"/>
  <c r="B68" i="4"/>
  <c r="F67" i="4"/>
  <c r="B67" i="4"/>
  <c r="F66" i="4"/>
  <c r="B66" i="4"/>
  <c r="F65" i="4"/>
  <c r="B65" i="4"/>
  <c r="F64" i="4"/>
  <c r="B64" i="4"/>
  <c r="F63" i="4"/>
  <c r="B63" i="4"/>
  <c r="H62" i="4"/>
  <c r="G62" i="4"/>
  <c r="F62" i="4" s="1"/>
  <c r="D62" i="4"/>
  <c r="C62" i="4"/>
  <c r="C9" i="4" s="1"/>
  <c r="B62" i="4"/>
  <c r="F61" i="4"/>
  <c r="B61" i="4"/>
  <c r="F60" i="4"/>
  <c r="B60" i="4"/>
  <c r="F59" i="4"/>
  <c r="B59" i="4"/>
  <c r="F58" i="4"/>
  <c r="B58" i="4"/>
  <c r="F57" i="4"/>
  <c r="B57" i="4"/>
  <c r="F56" i="4"/>
  <c r="B56" i="4"/>
  <c r="F55" i="4"/>
  <c r="B55" i="4"/>
  <c r="H54" i="4"/>
  <c r="G54" i="4"/>
  <c r="F54" i="4"/>
  <c r="D54" i="4"/>
  <c r="C54" i="4"/>
  <c r="B54" i="4"/>
  <c r="F53" i="4"/>
  <c r="B53" i="4"/>
  <c r="F52" i="4"/>
  <c r="B52" i="4"/>
  <c r="F51" i="4"/>
  <c r="B51" i="4"/>
  <c r="H50" i="4"/>
  <c r="G50" i="4"/>
  <c r="F50" i="4"/>
  <c r="D50" i="4"/>
  <c r="C50" i="4"/>
  <c r="B50" i="4"/>
  <c r="F49" i="4"/>
  <c r="B49" i="4"/>
  <c r="F48" i="4"/>
  <c r="B48" i="4"/>
  <c r="F47" i="4"/>
  <c r="B47" i="4"/>
  <c r="F46" i="4"/>
  <c r="B46" i="4"/>
  <c r="F45" i="4"/>
  <c r="B45" i="4"/>
  <c r="F44" i="4"/>
  <c r="B44" i="4"/>
  <c r="F43" i="4"/>
  <c r="B43" i="4"/>
  <c r="F42" i="4"/>
  <c r="B42" i="4"/>
  <c r="F41" i="4"/>
  <c r="B41" i="4"/>
  <c r="H40" i="4"/>
  <c r="G40" i="4"/>
  <c r="F40" i="4"/>
  <c r="D40" i="4"/>
  <c r="C40" i="4"/>
  <c r="B40" i="4"/>
  <c r="F39" i="4"/>
  <c r="B39" i="4"/>
  <c r="F38" i="4"/>
  <c r="B38" i="4"/>
  <c r="F37" i="4"/>
  <c r="B37" i="4"/>
  <c r="F36" i="4"/>
  <c r="B36" i="4"/>
  <c r="F35" i="4"/>
  <c r="B35" i="4"/>
  <c r="F34" i="4"/>
  <c r="B34" i="4"/>
  <c r="F33" i="4"/>
  <c r="B33" i="4"/>
  <c r="F32" i="4"/>
  <c r="B32" i="4"/>
  <c r="F31" i="4"/>
  <c r="B31" i="4"/>
  <c r="F30" i="4"/>
  <c r="B30" i="4"/>
  <c r="F29" i="4"/>
  <c r="B29" i="4"/>
  <c r="F28" i="4"/>
  <c r="B28" i="4"/>
  <c r="F27" i="4"/>
  <c r="B27" i="4"/>
  <c r="H26" i="4"/>
  <c r="G26" i="4"/>
  <c r="F26" i="4"/>
  <c r="D26" i="4"/>
  <c r="B26" i="4" s="1"/>
  <c r="C26" i="4"/>
  <c r="F25" i="4"/>
  <c r="B25" i="4"/>
  <c r="F24" i="4"/>
  <c r="B24" i="4"/>
  <c r="F23" i="4"/>
  <c r="B23" i="4"/>
  <c r="H22" i="4"/>
  <c r="G22" i="4"/>
  <c r="F22" i="4"/>
  <c r="D22" i="4"/>
  <c r="B22" i="4" s="1"/>
  <c r="C22" i="4"/>
  <c r="F21" i="4"/>
  <c r="B21" i="4"/>
  <c r="F20" i="4"/>
  <c r="B20" i="4"/>
  <c r="F19" i="4"/>
  <c r="B19" i="4"/>
  <c r="F18" i="4"/>
  <c r="B18" i="4"/>
  <c r="F17" i="4"/>
  <c r="B17" i="4"/>
  <c r="F16" i="4"/>
  <c r="B16" i="4"/>
  <c r="F15" i="4"/>
  <c r="B15" i="4"/>
  <c r="F14" i="4"/>
  <c r="B14" i="4"/>
  <c r="F13" i="4"/>
  <c r="B13" i="4"/>
  <c r="F12" i="4"/>
  <c r="B12" i="4"/>
  <c r="F11" i="4"/>
  <c r="B11" i="4"/>
  <c r="H10" i="4"/>
  <c r="G10" i="4"/>
  <c r="F10" i="4"/>
  <c r="D10" i="4"/>
  <c r="C10" i="4"/>
  <c r="B10" i="4"/>
  <c r="B9" i="4" s="1"/>
  <c r="G9" i="4"/>
  <c r="F109" i="3"/>
  <c r="B109" i="3"/>
  <c r="F108" i="3"/>
  <c r="B108" i="3"/>
  <c r="F107" i="3"/>
  <c r="B107" i="3"/>
  <c r="F106" i="3"/>
  <c r="B106" i="3"/>
  <c r="F105" i="3"/>
  <c r="F102" i="3" s="1"/>
  <c r="F16" i="3" s="1"/>
  <c r="B105" i="3"/>
  <c r="F104" i="3"/>
  <c r="B104" i="3"/>
  <c r="F103" i="3"/>
  <c r="B103" i="3"/>
  <c r="H102" i="3"/>
  <c r="G102" i="3"/>
  <c r="G16" i="3" s="1"/>
  <c r="E102" i="3"/>
  <c r="D102" i="3"/>
  <c r="C102" i="3"/>
  <c r="B102" i="3"/>
  <c r="B16" i="3" s="1"/>
  <c r="F101" i="3"/>
  <c r="B101" i="3"/>
  <c r="F100" i="3"/>
  <c r="B100" i="3"/>
  <c r="F99" i="3"/>
  <c r="B99" i="3"/>
  <c r="F98" i="3"/>
  <c r="B98" i="3"/>
  <c r="F97" i="3"/>
  <c r="B97" i="3"/>
  <c r="F96" i="3"/>
  <c r="B96" i="3"/>
  <c r="F95" i="3"/>
  <c r="B95" i="3"/>
  <c r="F94" i="3"/>
  <c r="B94" i="3"/>
  <c r="F93" i="3"/>
  <c r="B93" i="3"/>
  <c r="F92" i="3"/>
  <c r="B92" i="3"/>
  <c r="F91" i="3"/>
  <c r="B91" i="3"/>
  <c r="F90" i="3"/>
  <c r="B90" i="3"/>
  <c r="B88" i="3" s="1"/>
  <c r="B15" i="3" s="1"/>
  <c r="F89" i="3"/>
  <c r="F88" i="3" s="1"/>
  <c r="F15" i="3" s="1"/>
  <c r="B89" i="3"/>
  <c r="H88" i="3"/>
  <c r="G88" i="3"/>
  <c r="E88" i="3"/>
  <c r="D88" i="3"/>
  <c r="D15" i="3" s="1"/>
  <c r="C88" i="3"/>
  <c r="C15" i="3" s="1"/>
  <c r="F87" i="3"/>
  <c r="B87" i="3"/>
  <c r="F86" i="3"/>
  <c r="B86" i="3"/>
  <c r="F85" i="3"/>
  <c r="B85" i="3"/>
  <c r="F84" i="3"/>
  <c r="B84" i="3"/>
  <c r="F83" i="3"/>
  <c r="B83" i="3"/>
  <c r="F82" i="3"/>
  <c r="B82" i="3"/>
  <c r="F81" i="3"/>
  <c r="B81" i="3"/>
  <c r="F80" i="3"/>
  <c r="B80" i="3"/>
  <c r="F79" i="3"/>
  <c r="B79" i="3"/>
  <c r="F78" i="3"/>
  <c r="B78" i="3"/>
  <c r="F77" i="3"/>
  <c r="B77" i="3"/>
  <c r="H76" i="3"/>
  <c r="G76" i="3"/>
  <c r="F76" i="3"/>
  <c r="D76" i="3"/>
  <c r="C76" i="3"/>
  <c r="B76" i="3" s="1"/>
  <c r="B14" i="3" s="1"/>
  <c r="F75" i="3"/>
  <c r="B75" i="3"/>
  <c r="F74" i="3"/>
  <c r="B74" i="3"/>
  <c r="F73" i="3"/>
  <c r="B73" i="3"/>
  <c r="F72" i="3"/>
  <c r="B72" i="3"/>
  <c r="F71" i="3"/>
  <c r="B71" i="3"/>
  <c r="F70" i="3"/>
  <c r="B70" i="3"/>
  <c r="F69" i="3"/>
  <c r="B69" i="3"/>
  <c r="F68" i="3"/>
  <c r="B68" i="3"/>
  <c r="F67" i="3"/>
  <c r="B67" i="3"/>
  <c r="F66" i="3"/>
  <c r="B66" i="3"/>
  <c r="H65" i="3"/>
  <c r="H13" i="3" s="1"/>
  <c r="G65" i="3"/>
  <c r="G13" i="3" s="1"/>
  <c r="F65" i="3"/>
  <c r="F13" i="3" s="1"/>
  <c r="D65" i="3"/>
  <c r="B65" i="3" s="1"/>
  <c r="B13" i="3" s="1"/>
  <c r="C65" i="3"/>
  <c r="F64" i="3"/>
  <c r="B64" i="3"/>
  <c r="F63" i="3"/>
  <c r="B63" i="3"/>
  <c r="F62" i="3"/>
  <c r="B62" i="3"/>
  <c r="F61" i="3"/>
  <c r="B61" i="3"/>
  <c r="F60" i="3"/>
  <c r="B60" i="3"/>
  <c r="F59" i="3"/>
  <c r="B59" i="3"/>
  <c r="F58" i="3"/>
  <c r="B58" i="3"/>
  <c r="F57" i="3"/>
  <c r="B57" i="3"/>
  <c r="H56" i="3"/>
  <c r="G56" i="3"/>
  <c r="F56" i="3"/>
  <c r="F12" i="3" s="1"/>
  <c r="D56" i="3"/>
  <c r="C56" i="3"/>
  <c r="B56" i="3" s="1"/>
  <c r="B12" i="3" s="1"/>
  <c r="F55" i="3"/>
  <c r="B55" i="3"/>
  <c r="F54" i="3"/>
  <c r="B54" i="3"/>
  <c r="F53" i="3"/>
  <c r="B53" i="3"/>
  <c r="F52" i="3"/>
  <c r="B52" i="3"/>
  <c r="F51" i="3"/>
  <c r="B51" i="3"/>
  <c r="F50" i="3"/>
  <c r="B50" i="3"/>
  <c r="F49" i="3"/>
  <c r="B49" i="3"/>
  <c r="F48" i="3"/>
  <c r="B48" i="3"/>
  <c r="F47" i="3"/>
  <c r="B47" i="3"/>
  <c r="F46" i="3"/>
  <c r="B46" i="3"/>
  <c r="F45" i="3"/>
  <c r="B45" i="3"/>
  <c r="F44" i="3"/>
  <c r="B44" i="3"/>
  <c r="F43" i="3"/>
  <c r="B43" i="3"/>
  <c r="F42" i="3"/>
  <c r="B42" i="3"/>
  <c r="F41" i="3"/>
  <c r="B41" i="3"/>
  <c r="F40" i="3"/>
  <c r="B40" i="3"/>
  <c r="H39" i="3"/>
  <c r="H11" i="3" s="1"/>
  <c r="G39" i="3"/>
  <c r="G11" i="3" s="1"/>
  <c r="F39" i="3"/>
  <c r="F11" i="3" s="1"/>
  <c r="D39" i="3"/>
  <c r="B39" i="3" s="1"/>
  <c r="B11" i="3" s="1"/>
  <c r="C39" i="3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F18" i="3" s="1"/>
  <c r="B22" i="3"/>
  <c r="F21" i="3"/>
  <c r="B21" i="3"/>
  <c r="F20" i="3"/>
  <c r="B20" i="3"/>
  <c r="F19" i="3"/>
  <c r="B19" i="3"/>
  <c r="B18" i="3" s="1"/>
  <c r="H18" i="3"/>
  <c r="H9" i="3" s="1"/>
  <c r="G18" i="3"/>
  <c r="G9" i="3" s="1"/>
  <c r="D18" i="3"/>
  <c r="D9" i="3" s="1"/>
  <c r="C18" i="3"/>
  <c r="C9" i="3" s="1"/>
  <c r="H17" i="3"/>
  <c r="G17" i="3"/>
  <c r="F17" i="3"/>
  <c r="D17" i="3"/>
  <c r="C17" i="3"/>
  <c r="B17" i="3"/>
  <c r="H16" i="3"/>
  <c r="D16" i="3"/>
  <c r="C16" i="3"/>
  <c r="H15" i="3"/>
  <c r="G15" i="3"/>
  <c r="H14" i="3"/>
  <c r="G14" i="3"/>
  <c r="F14" i="3"/>
  <c r="D14" i="3"/>
  <c r="C14" i="3"/>
  <c r="C13" i="3"/>
  <c r="H12" i="3"/>
  <c r="G12" i="3"/>
  <c r="D12" i="3"/>
  <c r="C12" i="3"/>
  <c r="C11" i="3"/>
  <c r="H10" i="3"/>
  <c r="G10" i="3"/>
  <c r="D10" i="3"/>
  <c r="C10" i="3"/>
  <c r="E44" i="2"/>
  <c r="F44" i="2" s="1"/>
  <c r="E43" i="2"/>
  <c r="F43" i="2" s="1"/>
  <c r="F42" i="2"/>
  <c r="E42" i="2"/>
  <c r="C42" i="2"/>
  <c r="B42" i="2"/>
  <c r="E40" i="2"/>
  <c r="F40" i="2" s="1"/>
  <c r="E39" i="2"/>
  <c r="F39" i="2" s="1"/>
  <c r="C38" i="2"/>
  <c r="C10" i="2" s="1"/>
  <c r="B38" i="2"/>
  <c r="F36" i="2"/>
  <c r="E36" i="2"/>
  <c r="E35" i="2"/>
  <c r="F35" i="2" s="1"/>
  <c r="C34" i="2"/>
  <c r="B34" i="2"/>
  <c r="E34" i="2" s="1"/>
  <c r="F34" i="2" s="1"/>
  <c r="E32" i="2"/>
  <c r="F32" i="2" s="1"/>
  <c r="E31" i="2"/>
  <c r="F31" i="2" s="1"/>
  <c r="F30" i="2"/>
  <c r="E30" i="2"/>
  <c r="C30" i="2"/>
  <c r="B30" i="2"/>
  <c r="E28" i="2"/>
  <c r="F28" i="2" s="1"/>
  <c r="E27" i="2"/>
  <c r="F27" i="2" s="1"/>
  <c r="C26" i="2"/>
  <c r="E26" i="2" s="1"/>
  <c r="F26" i="2" s="1"/>
  <c r="B26" i="2"/>
  <c r="F24" i="2"/>
  <c r="E24" i="2"/>
  <c r="E23" i="2"/>
  <c r="F23" i="2" s="1"/>
  <c r="C22" i="2"/>
  <c r="B22" i="2"/>
  <c r="E22" i="2" s="1"/>
  <c r="F22" i="2" s="1"/>
  <c r="E20" i="2"/>
  <c r="F20" i="2" s="1"/>
  <c r="E19" i="2"/>
  <c r="F19" i="2" s="1"/>
  <c r="F18" i="2"/>
  <c r="E18" i="2"/>
  <c r="C18" i="2"/>
  <c r="B18" i="2"/>
  <c r="E16" i="2"/>
  <c r="F16" i="2" s="1"/>
  <c r="E15" i="2"/>
  <c r="F15" i="2" s="1"/>
  <c r="C14" i="2"/>
  <c r="B14" i="2"/>
  <c r="B10" i="2" s="1"/>
  <c r="F12" i="2"/>
  <c r="E12" i="2"/>
  <c r="C12" i="2"/>
  <c r="B12" i="2"/>
  <c r="C11" i="2"/>
  <c r="B11" i="2"/>
  <c r="E11" i="2" s="1"/>
  <c r="F11" i="2" s="1"/>
  <c r="A3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C9" i="7" l="1"/>
  <c r="D9" i="7"/>
  <c r="B59" i="7"/>
  <c r="B46" i="7"/>
  <c r="B51" i="7"/>
  <c r="B33" i="7"/>
  <c r="H9" i="7"/>
  <c r="B10" i="7"/>
  <c r="B62" i="7"/>
  <c r="C9" i="10"/>
  <c r="B31" i="10"/>
  <c r="B9" i="10" s="1"/>
  <c r="F10" i="10"/>
  <c r="H9" i="10"/>
  <c r="G9" i="10"/>
  <c r="B8" i="40"/>
  <c r="B8" i="42"/>
  <c r="B20" i="12"/>
  <c r="E10" i="2"/>
  <c r="F10" i="2" s="1"/>
  <c r="B9" i="8"/>
  <c r="G19" i="12"/>
  <c r="F13" i="12"/>
  <c r="B9" i="3"/>
  <c r="B10" i="3"/>
  <c r="D9" i="12"/>
  <c r="G25" i="12" s="1"/>
  <c r="G11" i="12"/>
  <c r="G23" i="12"/>
  <c r="F14" i="12"/>
  <c r="B14" i="12"/>
  <c r="B11" i="12"/>
  <c r="C9" i="12"/>
  <c r="F12" i="12" s="1"/>
  <c r="F11" i="12"/>
  <c r="B9" i="5"/>
  <c r="F26" i="12"/>
  <c r="B26" i="12"/>
  <c r="F15" i="12"/>
  <c r="B23" i="12"/>
  <c r="F23" i="12"/>
  <c r="F9" i="10"/>
  <c r="B8" i="11"/>
  <c r="F9" i="5"/>
  <c r="F16" i="12"/>
  <c r="B16" i="12"/>
  <c r="C68" i="14"/>
  <c r="C77" i="14"/>
  <c r="B9" i="6"/>
  <c r="B9" i="9"/>
  <c r="B15" i="12"/>
  <c r="B9" i="7"/>
  <c r="F18" i="12"/>
  <c r="F9" i="3"/>
  <c r="F10" i="3"/>
  <c r="F9" i="4"/>
  <c r="F9" i="6"/>
  <c r="C90" i="14"/>
  <c r="F97" i="4"/>
  <c r="F25" i="12"/>
  <c r="C32" i="14"/>
  <c r="C38" i="14"/>
  <c r="C44" i="14"/>
  <c r="C114" i="14"/>
  <c r="D9" i="4"/>
  <c r="B39" i="8"/>
  <c r="D9" i="10"/>
  <c r="B14" i="11"/>
  <c r="B18" i="11"/>
  <c r="B26" i="11"/>
  <c r="F17" i="12"/>
  <c r="B17" i="12"/>
  <c r="C21" i="14"/>
  <c r="C27" i="14"/>
  <c r="C45" i="14"/>
  <c r="C52" i="14"/>
  <c r="C115" i="14"/>
  <c r="B13" i="32"/>
  <c r="C9" i="32"/>
  <c r="B18" i="12"/>
  <c r="F19" i="12"/>
  <c r="B13" i="11"/>
  <c r="B17" i="11"/>
  <c r="B25" i="11"/>
  <c r="D9" i="13"/>
  <c r="B57" i="13"/>
  <c r="E10" i="37"/>
  <c r="E14" i="2"/>
  <c r="F14" i="2" s="1"/>
  <c r="E38" i="2"/>
  <c r="F38" i="2" s="1"/>
  <c r="G9" i="5"/>
  <c r="E57" i="13"/>
  <c r="E11" i="14"/>
  <c r="C76" i="14"/>
  <c r="C149" i="14"/>
  <c r="C11" i="15"/>
  <c r="C8" i="15"/>
  <c r="C5" i="15"/>
  <c r="F10" i="7"/>
  <c r="F9" i="7" s="1"/>
  <c r="F10" i="9"/>
  <c r="F9" i="9" s="1"/>
  <c r="F22" i="12"/>
  <c r="B22" i="12"/>
  <c r="B13" i="12"/>
  <c r="G57" i="13"/>
  <c r="C17" i="14"/>
  <c r="C29" i="14"/>
  <c r="C55" i="14"/>
  <c r="C129" i="14"/>
  <c r="N11" i="20"/>
  <c r="B16" i="11"/>
  <c r="F21" i="12"/>
  <c r="E46" i="13"/>
  <c r="C30" i="14"/>
  <c r="C36" i="14"/>
  <c r="C42" i="14"/>
  <c r="C70" i="14"/>
  <c r="C92" i="14"/>
  <c r="C109" i="14"/>
  <c r="C61" i="14"/>
  <c r="C98" i="14"/>
  <c r="C8" i="11"/>
  <c r="F24" i="12"/>
  <c r="B24" i="12"/>
  <c r="N8" i="20"/>
  <c r="E9" i="23"/>
  <c r="B19" i="12"/>
  <c r="E11" i="13"/>
  <c r="B9" i="14"/>
  <c r="C73" i="14" s="1"/>
  <c r="C106" i="14"/>
  <c r="E11" i="17"/>
  <c r="C11" i="14"/>
  <c r="D9" i="14"/>
  <c r="E90" i="14" s="1"/>
  <c r="D11" i="3"/>
  <c r="D13" i="3"/>
  <c r="G22" i="12"/>
  <c r="C64" i="14"/>
  <c r="C111" i="14"/>
  <c r="C142" i="14"/>
  <c r="H12" i="19"/>
  <c r="B10" i="34"/>
  <c r="C9" i="34"/>
  <c r="B9" i="34" s="1"/>
  <c r="B11" i="11"/>
  <c r="B15" i="11"/>
  <c r="B19" i="11"/>
  <c r="B60" i="13"/>
  <c r="F9" i="13"/>
  <c r="C79" i="14"/>
  <c r="C112" i="14"/>
  <c r="L6" i="18"/>
  <c r="E10" i="19"/>
  <c r="N5" i="20"/>
  <c r="G33" i="13"/>
  <c r="C58" i="14"/>
  <c r="C113" i="14"/>
  <c r="L7" i="18"/>
  <c r="G12" i="14"/>
  <c r="G15" i="14"/>
  <c r="G18" i="14"/>
  <c r="G21" i="14"/>
  <c r="G24" i="14"/>
  <c r="G27" i="14"/>
  <c r="G30" i="14"/>
  <c r="G33" i="14"/>
  <c r="G36" i="14"/>
  <c r="G39" i="14"/>
  <c r="G42" i="14"/>
  <c r="G45" i="14"/>
  <c r="E49" i="14"/>
  <c r="C107" i="14"/>
  <c r="C119" i="14"/>
  <c r="G158" i="14"/>
  <c r="C6" i="15"/>
  <c r="K4" i="18"/>
  <c r="L5" i="18" s="1"/>
  <c r="H10" i="21"/>
  <c r="K7" i="22" s="1"/>
  <c r="H9" i="23"/>
  <c r="B12" i="28"/>
  <c r="B8" i="28" s="1"/>
  <c r="B12" i="38"/>
  <c r="I8" i="39"/>
  <c r="B13" i="39"/>
  <c r="G164" i="14"/>
  <c r="G159" i="14"/>
  <c r="G134" i="14"/>
  <c r="G155" i="14"/>
  <c r="G152" i="14"/>
  <c r="G149" i="14"/>
  <c r="G146" i="14"/>
  <c r="G143" i="14"/>
  <c r="G140" i="14"/>
  <c r="G137" i="14"/>
  <c r="G130" i="14"/>
  <c r="G127" i="14"/>
  <c r="G124" i="14"/>
  <c r="G121" i="14"/>
  <c r="G118" i="14"/>
  <c r="G115" i="14"/>
  <c r="G112" i="14"/>
  <c r="G109" i="14"/>
  <c r="G106" i="14"/>
  <c r="G103" i="14"/>
  <c r="G100" i="14"/>
  <c r="G97" i="14"/>
  <c r="G94" i="14"/>
  <c r="G91" i="14"/>
  <c r="G154" i="14"/>
  <c r="G151" i="14"/>
  <c r="G148" i="14"/>
  <c r="G145" i="14"/>
  <c r="G142" i="14"/>
  <c r="G139" i="14"/>
  <c r="G129" i="14"/>
  <c r="G126" i="14"/>
  <c r="G123" i="14"/>
  <c r="G120" i="14"/>
  <c r="G117" i="14"/>
  <c r="G114" i="14"/>
  <c r="G111" i="14"/>
  <c r="G108" i="14"/>
  <c r="G105" i="14"/>
  <c r="G102" i="14"/>
  <c r="G99" i="14"/>
  <c r="G96" i="14"/>
  <c r="G93" i="14"/>
  <c r="G160" i="14"/>
  <c r="G135" i="14"/>
  <c r="G156" i="14"/>
  <c r="G153" i="14"/>
  <c r="G150" i="14"/>
  <c r="G147" i="14"/>
  <c r="G144" i="14"/>
  <c r="G131" i="14"/>
  <c r="G128" i="14"/>
  <c r="G125" i="14"/>
  <c r="G122" i="14"/>
  <c r="G119" i="14"/>
  <c r="G116" i="14"/>
  <c r="G113" i="14"/>
  <c r="G88" i="14"/>
  <c r="G107" i="14"/>
  <c r="C120" i="14"/>
  <c r="C134" i="14"/>
  <c r="G141" i="14"/>
  <c r="C159" i="14"/>
  <c r="B34" i="23"/>
  <c r="C8" i="29"/>
  <c r="G8" i="31"/>
  <c r="B11" i="38"/>
  <c r="H14" i="17"/>
  <c r="H17" i="17"/>
  <c r="B28" i="23"/>
  <c r="B42" i="23"/>
  <c r="B9" i="25"/>
  <c r="B11" i="28"/>
  <c r="F8" i="29"/>
  <c r="B12" i="32"/>
  <c r="D9" i="32"/>
  <c r="E9" i="36"/>
  <c r="C8" i="38"/>
  <c r="B33" i="13"/>
  <c r="C104" i="14"/>
  <c r="C122" i="14"/>
  <c r="G162" i="14"/>
  <c r="I15" i="16"/>
  <c r="K5" i="22"/>
  <c r="G8" i="29"/>
  <c r="E9" i="32"/>
  <c r="B11" i="32"/>
  <c r="B17" i="32"/>
  <c r="B18" i="32"/>
  <c r="B21" i="32"/>
  <c r="B22" i="32"/>
  <c r="F9" i="36"/>
  <c r="D8" i="38"/>
  <c r="G50" i="14"/>
  <c r="G53" i="14"/>
  <c r="G56" i="14"/>
  <c r="G59" i="14"/>
  <c r="G62" i="14"/>
  <c r="G65" i="14"/>
  <c r="G68" i="14"/>
  <c r="G71" i="14"/>
  <c r="G74" i="14"/>
  <c r="G77" i="14"/>
  <c r="G80" i="14"/>
  <c r="G83" i="14"/>
  <c r="G86" i="14"/>
  <c r="G104" i="14"/>
  <c r="C123" i="14"/>
  <c r="C145" i="14"/>
  <c r="C154" i="14"/>
  <c r="C164" i="14"/>
  <c r="C4" i="15"/>
  <c r="J15" i="16"/>
  <c r="C9" i="23"/>
  <c r="B12" i="23"/>
  <c r="B20" i="25"/>
  <c r="B23" i="25"/>
  <c r="D8" i="28"/>
  <c r="B14" i="28"/>
  <c r="B24" i="32"/>
  <c r="F10" i="37"/>
  <c r="E8" i="38"/>
  <c r="C8" i="39"/>
  <c r="B10" i="39"/>
  <c r="B8" i="39" s="1"/>
  <c r="B14" i="39"/>
  <c r="B46" i="13"/>
  <c r="G90" i="14"/>
  <c r="C110" i="14"/>
  <c r="C116" i="14"/>
  <c r="I14" i="17"/>
  <c r="I17" i="17"/>
  <c r="B13" i="23"/>
  <c r="B30" i="32"/>
  <c r="B32" i="32"/>
  <c r="B15" i="34"/>
  <c r="B16" i="34"/>
  <c r="F8" i="38"/>
  <c r="B12" i="41"/>
  <c r="B10" i="41" s="1"/>
  <c r="D10" i="41"/>
  <c r="G11" i="14"/>
  <c r="G14" i="14"/>
  <c r="G17" i="14"/>
  <c r="G20" i="14"/>
  <c r="G23" i="14"/>
  <c r="G26" i="14"/>
  <c r="G29" i="14"/>
  <c r="G32" i="14"/>
  <c r="G35" i="14"/>
  <c r="G38" i="14"/>
  <c r="G41" i="14"/>
  <c r="G44" i="14"/>
  <c r="G47" i="14"/>
  <c r="C95" i="14"/>
  <c r="G110" i="14"/>
  <c r="C117" i="14"/>
  <c r="C131" i="14"/>
  <c r="G138" i="14"/>
  <c r="C9" i="15"/>
  <c r="G15" i="17"/>
  <c r="G18" i="17"/>
  <c r="F18" i="17" s="1"/>
  <c r="D9" i="23"/>
  <c r="E9" i="24"/>
  <c r="D9" i="24"/>
  <c r="B16" i="25"/>
  <c r="C14" i="25"/>
  <c r="B11" i="26"/>
  <c r="G8" i="28"/>
  <c r="B19" i="32"/>
  <c r="B29" i="32"/>
  <c r="B33" i="32"/>
  <c r="L16" i="33"/>
  <c r="B13" i="38"/>
  <c r="K8" i="39"/>
  <c r="K12" i="41"/>
  <c r="F10" i="41"/>
  <c r="K16" i="41"/>
  <c r="G95" i="14"/>
  <c r="C133" i="14"/>
  <c r="C139" i="14"/>
  <c r="J12" i="16"/>
  <c r="B16" i="21"/>
  <c r="B10" i="21" s="1"/>
  <c r="B17" i="23"/>
  <c r="B18" i="23"/>
  <c r="B19" i="23"/>
  <c r="D14" i="25"/>
  <c r="B15" i="25"/>
  <c r="H8" i="28"/>
  <c r="C8" i="31"/>
  <c r="B28" i="32"/>
  <c r="B8" i="35"/>
  <c r="B12" i="36"/>
  <c r="B9" i="36" s="1"/>
  <c r="G51" i="14"/>
  <c r="G54" i="14"/>
  <c r="G57" i="14"/>
  <c r="G60" i="14"/>
  <c r="G63" i="14"/>
  <c r="G66" i="14"/>
  <c r="G69" i="14"/>
  <c r="G72" i="14"/>
  <c r="G75" i="14"/>
  <c r="G78" i="14"/>
  <c r="G81" i="14"/>
  <c r="G84" i="14"/>
  <c r="G87" i="14"/>
  <c r="C101" i="14"/>
  <c r="C125" i="14"/>
  <c r="C148" i="14"/>
  <c r="C10" i="15"/>
  <c r="H15" i="17"/>
  <c r="H18" i="17"/>
  <c r="E8" i="28"/>
  <c r="H9" i="32"/>
  <c r="B31" i="32"/>
  <c r="B17" i="34"/>
  <c r="I9" i="36"/>
  <c r="G8" i="39"/>
  <c r="I17" i="41"/>
  <c r="C88" i="14"/>
  <c r="G101" i="14"/>
  <c r="C126" i="14"/>
  <c r="C158" i="14"/>
  <c r="J14" i="16"/>
  <c r="I14" i="16"/>
  <c r="G10" i="21"/>
  <c r="K10" i="22" s="1"/>
  <c r="G9" i="23"/>
  <c r="B21" i="23"/>
  <c r="B22" i="23"/>
  <c r="B23" i="23"/>
  <c r="B13" i="26"/>
  <c r="B13" i="29"/>
  <c r="C10" i="37"/>
  <c r="H8" i="39"/>
  <c r="K17" i="41"/>
  <c r="B10" i="25"/>
  <c r="C22" i="25"/>
  <c r="B22" i="25" s="1"/>
  <c r="K5" i="27"/>
  <c r="K7" i="27" s="1"/>
  <c r="I11" i="16"/>
  <c r="H17" i="19"/>
  <c r="H18" i="25"/>
  <c r="H13" i="25" s="1"/>
  <c r="D22" i="25"/>
  <c r="L8" i="20"/>
  <c r="L12" i="20"/>
  <c r="F8" i="25"/>
  <c r="K6" i="27"/>
  <c r="B10" i="29"/>
  <c r="B10" i="31"/>
  <c r="B8" i="31" s="1"/>
  <c r="K13" i="41"/>
  <c r="B13" i="17"/>
  <c r="B16" i="17"/>
  <c r="B12" i="19"/>
  <c r="B15" i="19"/>
  <c r="B18" i="19"/>
  <c r="L5" i="20"/>
  <c r="M8" i="20"/>
  <c r="G14" i="17"/>
  <c r="G17" i="17"/>
  <c r="F17" i="17" s="1"/>
  <c r="G13" i="19"/>
  <c r="M5" i="20"/>
  <c r="L9" i="20"/>
  <c r="C11" i="17"/>
  <c r="C10" i="19"/>
  <c r="G14" i="19" s="1"/>
  <c r="C18" i="25"/>
  <c r="B16" i="32"/>
  <c r="I12" i="16"/>
  <c r="D11" i="17"/>
  <c r="D10" i="19"/>
  <c r="E18" i="25"/>
  <c r="E13" i="25" s="1"/>
  <c r="F13" i="34"/>
  <c r="F14" i="17" l="1"/>
  <c r="B9" i="23"/>
  <c r="B8" i="38"/>
  <c r="H19" i="19"/>
  <c r="H16" i="19"/>
  <c r="H13" i="19"/>
  <c r="B11" i="17"/>
  <c r="H13" i="17"/>
  <c r="I17" i="19"/>
  <c r="I14" i="19"/>
  <c r="I19" i="19"/>
  <c r="I16" i="19"/>
  <c r="I13" i="19"/>
  <c r="H15" i="19"/>
  <c r="E55" i="13"/>
  <c r="E52" i="13"/>
  <c r="E49" i="13"/>
  <c r="E30" i="13"/>
  <c r="E27" i="13"/>
  <c r="E24" i="13"/>
  <c r="E21" i="13"/>
  <c r="E18" i="13"/>
  <c r="E15" i="13"/>
  <c r="E12" i="13"/>
  <c r="E58" i="13"/>
  <c r="E42" i="13"/>
  <c r="E39" i="13"/>
  <c r="E36" i="13"/>
  <c r="E33" i="13"/>
  <c r="E61" i="13"/>
  <c r="E54" i="13"/>
  <c r="E51" i="13"/>
  <c r="E48" i="13"/>
  <c r="E29" i="13"/>
  <c r="E26" i="13"/>
  <c r="E23" i="13"/>
  <c r="E20" i="13"/>
  <c r="E17" i="13"/>
  <c r="E14" i="13"/>
  <c r="E44" i="13"/>
  <c r="E41" i="13"/>
  <c r="E38" i="13"/>
  <c r="E35" i="13"/>
  <c r="E43" i="13"/>
  <c r="E40" i="13"/>
  <c r="E37" i="13"/>
  <c r="E34" i="13"/>
  <c r="E9" i="13"/>
  <c r="E53" i="13"/>
  <c r="E47" i="13"/>
  <c r="E60" i="13"/>
  <c r="E16" i="13"/>
  <c r="E31" i="13"/>
  <c r="E25" i="13"/>
  <c r="E19" i="13"/>
  <c r="E13" i="13"/>
  <c r="E50" i="13"/>
  <c r="E28" i="13"/>
  <c r="E22" i="13"/>
  <c r="B9" i="13"/>
  <c r="G15" i="12"/>
  <c r="G9" i="12" s="1"/>
  <c r="C46" i="13"/>
  <c r="K10" i="41"/>
  <c r="I10" i="41"/>
  <c r="I12" i="19"/>
  <c r="C151" i="14"/>
  <c r="C23" i="14"/>
  <c r="G17" i="12"/>
  <c r="B18" i="25"/>
  <c r="F15" i="17"/>
  <c r="L4" i="18"/>
  <c r="B8" i="29"/>
  <c r="G17" i="19"/>
  <c r="G18" i="19"/>
  <c r="L4" i="20"/>
  <c r="O5" i="20"/>
  <c r="G58" i="13"/>
  <c r="G42" i="13"/>
  <c r="G39" i="13"/>
  <c r="G36" i="13"/>
  <c r="G61" i="13"/>
  <c r="G54" i="13"/>
  <c r="G51" i="13"/>
  <c r="G48" i="13"/>
  <c r="G29" i="13"/>
  <c r="G26" i="13"/>
  <c r="G23" i="13"/>
  <c r="G20" i="13"/>
  <c r="G17" i="13"/>
  <c r="G14" i="13"/>
  <c r="G44" i="13"/>
  <c r="G41" i="13"/>
  <c r="G38" i="13"/>
  <c r="G35" i="13"/>
  <c r="G55" i="13"/>
  <c r="G52" i="13"/>
  <c r="G49" i="13"/>
  <c r="G30" i="13"/>
  <c r="G27" i="13"/>
  <c r="G24" i="13"/>
  <c r="G21" i="13"/>
  <c r="G18" i="13"/>
  <c r="G15" i="13"/>
  <c r="G12" i="13"/>
  <c r="G60" i="13"/>
  <c r="G40" i="13"/>
  <c r="G31" i="13"/>
  <c r="G25" i="13"/>
  <c r="G19" i="13"/>
  <c r="G13" i="13"/>
  <c r="G28" i="13"/>
  <c r="G43" i="13"/>
  <c r="G50" i="13"/>
  <c r="G37" i="13"/>
  <c r="G22" i="13"/>
  <c r="G16" i="13"/>
  <c r="G34" i="13"/>
  <c r="G53" i="13"/>
  <c r="G47" i="13"/>
  <c r="G9" i="13"/>
  <c r="C156" i="14"/>
  <c r="C153" i="14"/>
  <c r="C150" i="14"/>
  <c r="C147" i="14"/>
  <c r="C144" i="14"/>
  <c r="C141" i="14"/>
  <c r="C138" i="14"/>
  <c r="C162" i="14"/>
  <c r="C136" i="14"/>
  <c r="C160" i="14"/>
  <c r="C135" i="14"/>
  <c r="C140" i="14"/>
  <c r="C96" i="14"/>
  <c r="C91" i="14"/>
  <c r="C155" i="14"/>
  <c r="C146" i="14"/>
  <c r="C124" i="14"/>
  <c r="C105" i="14"/>
  <c r="C100" i="14"/>
  <c r="C87" i="14"/>
  <c r="C84" i="14"/>
  <c r="C81" i="14"/>
  <c r="C78" i="14"/>
  <c r="C75" i="14"/>
  <c r="C72" i="14"/>
  <c r="C69" i="14"/>
  <c r="C66" i="14"/>
  <c r="C63" i="14"/>
  <c r="C60" i="14"/>
  <c r="C57" i="14"/>
  <c r="C54" i="14"/>
  <c r="C51" i="14"/>
  <c r="C137" i="14"/>
  <c r="C130" i="14"/>
  <c r="C99" i="14"/>
  <c r="C94" i="14"/>
  <c r="C127" i="14"/>
  <c r="C102" i="14"/>
  <c r="C97" i="14"/>
  <c r="C143" i="14"/>
  <c r="C103" i="14"/>
  <c r="C86" i="14"/>
  <c r="C50" i="14"/>
  <c r="C93" i="14"/>
  <c r="C71" i="14"/>
  <c r="C152" i="14"/>
  <c r="C56" i="14"/>
  <c r="C43" i="14"/>
  <c r="C37" i="14"/>
  <c r="C31" i="14"/>
  <c r="C25" i="14"/>
  <c r="C19" i="14"/>
  <c r="C13" i="14"/>
  <c r="C34" i="14"/>
  <c r="C22" i="14"/>
  <c r="C40" i="14"/>
  <c r="C108" i="14"/>
  <c r="C83" i="14"/>
  <c r="C46" i="14"/>
  <c r="C28" i="14"/>
  <c r="C16" i="14"/>
  <c r="C59" i="14"/>
  <c r="C80" i="14"/>
  <c r="G11" i="13"/>
  <c r="C49" i="14"/>
  <c r="C9" i="14" s="1"/>
  <c r="C128" i="14"/>
  <c r="C82" i="14"/>
  <c r="C39" i="14"/>
  <c r="C26" i="14"/>
  <c r="G26" i="12"/>
  <c r="C62" i="14"/>
  <c r="I18" i="19"/>
  <c r="C33" i="14"/>
  <c r="C20" i="14"/>
  <c r="C121" i="14"/>
  <c r="G14" i="12"/>
  <c r="C53" i="14"/>
  <c r="B14" i="25"/>
  <c r="C13" i="25"/>
  <c r="K4" i="22"/>
  <c r="L10" i="22" s="1"/>
  <c r="I13" i="17"/>
  <c r="G16" i="19"/>
  <c r="B10" i="19"/>
  <c r="F15" i="19" s="1"/>
  <c r="G11" i="17"/>
  <c r="G15" i="19"/>
  <c r="C14" i="14"/>
  <c r="G16" i="12"/>
  <c r="G20" i="12"/>
  <c r="G13" i="17"/>
  <c r="F13" i="17" s="1"/>
  <c r="I15" i="19"/>
  <c r="I16" i="17"/>
  <c r="G21" i="12"/>
  <c r="C74" i="14"/>
  <c r="G12" i="12"/>
  <c r="I12" i="41"/>
  <c r="G16" i="17"/>
  <c r="G12" i="19"/>
  <c r="C118" i="14"/>
  <c r="C85" i="14"/>
  <c r="C24" i="14"/>
  <c r="C47" i="14"/>
  <c r="C15" i="14"/>
  <c r="C65" i="14"/>
  <c r="G18" i="12"/>
  <c r="M4" i="20"/>
  <c r="B10" i="37"/>
  <c r="B13" i="34"/>
  <c r="G19" i="19"/>
  <c r="H14" i="19"/>
  <c r="H10" i="19" s="1"/>
  <c r="G24" i="12"/>
  <c r="C67" i="14"/>
  <c r="C18" i="14"/>
  <c r="C41" i="14"/>
  <c r="H18" i="19"/>
  <c r="G13" i="12"/>
  <c r="F20" i="12"/>
  <c r="F9" i="12" s="1"/>
  <c r="D13" i="25"/>
  <c r="H16" i="17"/>
  <c r="N4" i="20"/>
  <c r="E131" i="14"/>
  <c r="E128" i="14"/>
  <c r="E125" i="14"/>
  <c r="E122" i="14"/>
  <c r="E119" i="14"/>
  <c r="E116" i="14"/>
  <c r="E113" i="14"/>
  <c r="E110" i="14"/>
  <c r="E107" i="14"/>
  <c r="E104" i="14"/>
  <c r="E101" i="14"/>
  <c r="E98" i="14"/>
  <c r="E95" i="14"/>
  <c r="E164" i="14"/>
  <c r="E159" i="14"/>
  <c r="E134" i="14"/>
  <c r="E155" i="14"/>
  <c r="E152" i="14"/>
  <c r="E149" i="14"/>
  <c r="E146" i="14"/>
  <c r="E143" i="14"/>
  <c r="E140" i="14"/>
  <c r="E137" i="14"/>
  <c r="E158" i="14"/>
  <c r="E136" i="14"/>
  <c r="E154" i="14"/>
  <c r="E151" i="14"/>
  <c r="E148" i="14"/>
  <c r="E145" i="14"/>
  <c r="E142" i="14"/>
  <c r="E139" i="14"/>
  <c r="E133" i="14"/>
  <c r="E129" i="14"/>
  <c r="E126" i="14"/>
  <c r="E123" i="14"/>
  <c r="E120" i="14"/>
  <c r="E117" i="14"/>
  <c r="E114" i="14"/>
  <c r="E111" i="14"/>
  <c r="E108" i="14"/>
  <c r="E105" i="14"/>
  <c r="E102" i="14"/>
  <c r="E99" i="14"/>
  <c r="E96" i="14"/>
  <c r="E93" i="14"/>
  <c r="E160" i="14"/>
  <c r="E156" i="14"/>
  <c r="E153" i="14"/>
  <c r="E150" i="14"/>
  <c r="E147" i="14"/>
  <c r="E144" i="14"/>
  <c r="E141" i="14"/>
  <c r="E138" i="14"/>
  <c r="E118" i="14"/>
  <c r="E106" i="14"/>
  <c r="E45" i="14"/>
  <c r="E42" i="14"/>
  <c r="E39" i="14"/>
  <c r="E36" i="14"/>
  <c r="E33" i="14"/>
  <c r="E30" i="14"/>
  <c r="E27" i="14"/>
  <c r="E24" i="14"/>
  <c r="E21" i="14"/>
  <c r="E18" i="14"/>
  <c r="E15" i="14"/>
  <c r="E12" i="14"/>
  <c r="E91" i="14"/>
  <c r="E124" i="14"/>
  <c r="E100" i="14"/>
  <c r="E87" i="14"/>
  <c r="E84" i="14"/>
  <c r="E81" i="14"/>
  <c r="E78" i="14"/>
  <c r="E75" i="14"/>
  <c r="E72" i="14"/>
  <c r="E69" i="14"/>
  <c r="E66" i="14"/>
  <c r="E63" i="14"/>
  <c r="E60" i="14"/>
  <c r="E57" i="14"/>
  <c r="E54" i="14"/>
  <c r="E51" i="14"/>
  <c r="E130" i="14"/>
  <c r="E94" i="14"/>
  <c r="E47" i="14"/>
  <c r="E44" i="14"/>
  <c r="E41" i="14"/>
  <c r="E38" i="14"/>
  <c r="E35" i="14"/>
  <c r="E32" i="14"/>
  <c r="E29" i="14"/>
  <c r="E26" i="14"/>
  <c r="E23" i="14"/>
  <c r="E20" i="14"/>
  <c r="E17" i="14"/>
  <c r="E14" i="14"/>
  <c r="E115" i="14"/>
  <c r="E109" i="14"/>
  <c r="E86" i="14"/>
  <c r="E83" i="14"/>
  <c r="E80" i="14"/>
  <c r="E77" i="14"/>
  <c r="E74" i="14"/>
  <c r="E71" i="14"/>
  <c r="E68" i="14"/>
  <c r="E65" i="14"/>
  <c r="E62" i="14"/>
  <c r="E59" i="14"/>
  <c r="E56" i="14"/>
  <c r="E53" i="14"/>
  <c r="E50" i="14"/>
  <c r="E112" i="14"/>
  <c r="E92" i="14"/>
  <c r="E85" i="14"/>
  <c r="E82" i="14"/>
  <c r="E79" i="14"/>
  <c r="E76" i="14"/>
  <c r="E73" i="14"/>
  <c r="E70" i="14"/>
  <c r="E67" i="14"/>
  <c r="E64" i="14"/>
  <c r="E61" i="14"/>
  <c r="E58" i="14"/>
  <c r="E55" i="14"/>
  <c r="E52" i="14"/>
  <c r="E88" i="14"/>
  <c r="E9" i="14"/>
  <c r="E43" i="14"/>
  <c r="E37" i="14"/>
  <c r="E31" i="14"/>
  <c r="E25" i="14"/>
  <c r="E19" i="14"/>
  <c r="E13" i="14"/>
  <c r="E121" i="14"/>
  <c r="E127" i="14"/>
  <c r="E46" i="14"/>
  <c r="E40" i="14"/>
  <c r="E22" i="14"/>
  <c r="E135" i="14"/>
  <c r="E28" i="14"/>
  <c r="E162" i="14"/>
  <c r="E34" i="14"/>
  <c r="E16" i="14"/>
  <c r="E97" i="14"/>
  <c r="E103" i="14"/>
  <c r="G46" i="13"/>
  <c r="B8" i="25"/>
  <c r="C12" i="14"/>
  <c r="C35" i="14"/>
  <c r="B9" i="32"/>
  <c r="B9" i="12"/>
  <c r="H11" i="17" l="1"/>
  <c r="O4" i="20"/>
  <c r="O16" i="20" s="1"/>
  <c r="O18" i="20" s="1"/>
  <c r="F13" i="19"/>
  <c r="F16" i="19"/>
  <c r="F14" i="19"/>
  <c r="F19" i="19"/>
  <c r="F17" i="19"/>
  <c r="F18" i="19"/>
  <c r="L8" i="22"/>
  <c r="L9" i="22"/>
  <c r="L6" i="22"/>
  <c r="I11" i="17"/>
  <c r="F11" i="17" s="1"/>
  <c r="G10" i="19"/>
  <c r="F12" i="19"/>
  <c r="L5" i="22"/>
  <c r="L7" i="22"/>
  <c r="F16" i="17"/>
  <c r="B13" i="25"/>
  <c r="I10" i="19"/>
  <c r="C9" i="13"/>
  <c r="C42" i="13"/>
  <c r="C39" i="13"/>
  <c r="C36" i="13"/>
  <c r="C20" i="13"/>
  <c r="C17" i="13"/>
  <c r="C14" i="13"/>
  <c r="C53" i="13"/>
  <c r="C47" i="13"/>
  <c r="C50" i="13"/>
  <c r="C31" i="13"/>
  <c r="C25" i="13"/>
  <c r="C19" i="13"/>
  <c r="C13" i="13"/>
  <c r="C44" i="13"/>
  <c r="C11" i="13"/>
  <c r="C41" i="13"/>
  <c r="C28" i="13"/>
  <c r="C22" i="13"/>
  <c r="C16" i="13"/>
  <c r="C48" i="13"/>
  <c r="C24" i="13"/>
  <c r="C35" i="13"/>
  <c r="C54" i="13"/>
  <c r="C30" i="13"/>
  <c r="C52" i="13"/>
  <c r="C34" i="13"/>
  <c r="C49" i="13"/>
  <c r="C37" i="13"/>
  <c r="C15" i="13"/>
  <c r="C61" i="13"/>
  <c r="C26" i="13"/>
  <c r="C21" i="13"/>
  <c r="C38" i="13"/>
  <c r="C55" i="13"/>
  <c r="C40" i="13"/>
  <c r="C27" i="13"/>
  <c r="C43" i="13"/>
  <c r="C23" i="13"/>
  <c r="C12" i="13"/>
  <c r="C51" i="13"/>
  <c r="C29" i="13"/>
  <c r="C18" i="13"/>
  <c r="C58" i="13"/>
  <c r="C57" i="13"/>
  <c r="C60" i="13"/>
  <c r="C33" i="13"/>
  <c r="L4" i="22" l="1"/>
  <c r="F10" i="19"/>
  <c r="O6" i="20"/>
</calcChain>
</file>

<file path=xl/sharedStrings.xml><?xml version="1.0" encoding="utf-8"?>
<sst xmlns="http://schemas.openxmlformats.org/spreadsheetml/2006/main" count="2111" uniqueCount="1106">
  <si>
    <t>C1</t>
  </si>
  <si>
    <t xml:space="preserve">C5.  ELECTORES POR PAÍS DE ORIGEN </t>
  </si>
  <si>
    <t xml:space="preserve">      </t>
  </si>
  <si>
    <t>Observaciones o consultas al correo electrónico:</t>
  </si>
  <si>
    <t>dejecutiva@tse.go.cr</t>
  </si>
  <si>
    <t>CUADRO 1</t>
  </si>
  <si>
    <t>COSTA RICA: TOTAL Y VARIACIÓN DEL ELECTORADO</t>
  </si>
  <si>
    <t>ENTRE DICIEMBRE 2024 Y JUNIO 2025</t>
  </si>
  <si>
    <t xml:space="preserve"> SEGÚN PROVINCIA Y SEXO</t>
  </si>
  <si>
    <t>Provincia y sexo</t>
  </si>
  <si>
    <t>Padrón Nacional Electoral</t>
  </si>
  <si>
    <t>Variación</t>
  </si>
  <si>
    <t>Diciembre 2024</t>
  </si>
  <si>
    <t>Junio 2025</t>
  </si>
  <si>
    <t>Absoluto</t>
  </si>
  <si>
    <t>Porcentaje</t>
  </si>
  <si>
    <t>Costa Rica</t>
  </si>
  <si>
    <t>Hombres</t>
  </si>
  <si>
    <t>Mujeres</t>
  </si>
  <si>
    <t>San José</t>
  </si>
  <si>
    <t>Alajuela</t>
  </si>
  <si>
    <t>Cartago</t>
  </si>
  <si>
    <t>Heredia</t>
  </si>
  <si>
    <t>Guanacaste</t>
  </si>
  <si>
    <t>Puntarenas</t>
  </si>
  <si>
    <t>Limón</t>
  </si>
  <si>
    <r>
      <t xml:space="preserve">En el extranjero </t>
    </r>
    <r>
      <rPr>
        <b/>
        <vertAlign val="superscript"/>
        <sz val="10"/>
        <rFont val="Tahoma"/>
        <family val="2"/>
      </rPr>
      <t>1/</t>
    </r>
  </si>
  <si>
    <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</si>
  <si>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Fuente: Sección Padrón Electoral del Tribunal Supremo de Elecciones.</t>
  </si>
  <si>
    <t>CUADRO 2</t>
  </si>
  <si>
    <t>COSTA RICA: ELECTORADO EN EL PADRÓN ELECTORAL AL MES DE DICIEMBRE 2024</t>
  </si>
  <si>
    <t>Y EN EL PADRÓN AL 30 DE JUNIO 2025 POR SEXO</t>
  </si>
  <si>
    <t>SEGÚN PROVINCIA Y CANTÓN</t>
  </si>
  <si>
    <t>Provincia y cantón</t>
  </si>
  <si>
    <t>Total</t>
  </si>
  <si>
    <r>
      <t xml:space="preserve">En el extranjero </t>
    </r>
    <r>
      <rPr>
        <vertAlign val="superscript"/>
        <sz val="11"/>
        <rFont val="Tahoma"/>
        <family val="2"/>
      </rPr>
      <t>1/</t>
    </r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</si>
  <si>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</si>
  <si>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</si>
  <si>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</si>
  <si>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</si>
  <si>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</si>
  <si>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</si>
  <si>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</si>
  <si>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</si>
  <si>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</si>
  <si>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Vázquez de Coronado</t>
  </si>
  <si>
    <t>Acosta</t>
  </si>
  <si>
    <t>Tibás</t>
  </si>
  <si>
    <t>Moravia</t>
  </si>
  <si>
    <t>Montes de Oca</t>
  </si>
  <si>
    <t>Turrubares</t>
  </si>
  <si>
    <t>Dota</t>
  </si>
  <si>
    <t>Curridabat</t>
  </si>
  <si>
    <t>Pérez Zeledón</t>
  </si>
  <si>
    <t>León Cortés Castro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</si>
  <si>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</si>
  <si>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</si>
  <si>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</si>
  <si>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</si>
  <si>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</si>
  <si>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</si>
  <si>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</si>
  <si>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</si>
  <si>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</si>
  <si>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</si>
  <si>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</si>
  <si>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</si>
  <si>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</si>
  <si>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</si>
  <si>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Río Cuarto</t>
  </si>
  <si>
    <t>Paraíso</t>
  </si>
  <si>
    <t>La Unión</t>
  </si>
  <si>
    <t>Jiménez</t>
  </si>
  <si>
    <t>Turrialba</t>
  </si>
  <si>
    <t>Alvarado</t>
  </si>
  <si>
    <t>Oreamuno</t>
  </si>
  <si>
    <t>El Guarco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</si>
  <si>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</si>
  <si>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</si>
  <si>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</si>
  <si>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</si>
  <si>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</si>
  <si>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</si>
  <si>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</si>
  <si>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</si>
  <si>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</si>
  <si>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</si>
  <si>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</si>
  <si>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</si>
  <si>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</si>
  <si>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</si>
  <si>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</si>
  <si>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</si>
  <si>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</si>
  <si>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</si>
  <si>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</si>
  <si>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</si>
  <si>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Esparza</t>
  </si>
  <si>
    <t>Buenos Aires</t>
  </si>
  <si>
    <t>Montes de Oro</t>
  </si>
  <si>
    <t>Osa</t>
  </si>
  <si>
    <t>Quepos</t>
  </si>
  <si>
    <t>Golfito</t>
  </si>
  <si>
    <t>Coto Brus</t>
  </si>
  <si>
    <t>Parrita</t>
  </si>
  <si>
    <t>Corredores</t>
  </si>
  <si>
    <t>Garabito</t>
  </si>
  <si>
    <t>Monteverde</t>
  </si>
  <si>
    <t>Puerto Jiménez</t>
  </si>
  <si>
    <t>Pococí</t>
  </si>
  <si>
    <t>Siquirres</t>
  </si>
  <si>
    <t>Talamanca</t>
  </si>
  <si>
    <t>Matina</t>
  </si>
  <si>
    <t>Guácimo</t>
  </si>
  <si>
    <t>En el extranjero</t>
  </si>
  <si>
    <t>CUADRO 3</t>
  </si>
  <si>
    <t>SAN JOSÉ: ELECTORADO EN EL PADRÓN ELECTORAL AL MES DE DICIEMBRE 2024</t>
  </si>
  <si>
    <t>SEGÚN CANTÓN Y DISTRITO</t>
  </si>
  <si>
    <t>Provincia, cantón y distrito</t>
  </si>
  <si>
    <t>Provincia: San José</t>
  </si>
  <si>
    <t>Cantón: San José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</si>
  <si>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</si>
  <si>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</si>
  <si>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</si>
  <si>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</si>
  <si>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</si>
  <si>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</si>
  <si>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</si>
  <si>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</si>
  <si>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</si>
  <si>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</si>
  <si>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</si>
  <si>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Cantón: Escazú</t>
  </si>
  <si>
    <t>San Antonio</t>
  </si>
  <si>
    <t>Cantón: Desamparados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</si>
  <si>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</si>
  <si>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</si>
  <si>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</si>
  <si>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</si>
  <si>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</si>
  <si>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</si>
  <si>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</si>
  <si>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</si>
  <si>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</si>
  <si>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</si>
  <si>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</si>
  <si>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Cantón: Puriscal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</si>
  <si>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</si>
  <si>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</si>
  <si>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</si>
  <si>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</si>
  <si>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</si>
  <si>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</si>
  <si>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</si>
  <si>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Cantón: Tarrazú</t>
  </si>
  <si>
    <t>San Marcos</t>
  </si>
  <si>
    <t>San Lorenzo</t>
  </si>
  <si>
    <t>Cantón: Aserrí</t>
  </si>
  <si>
    <t>Tarbaca</t>
  </si>
  <si>
    <t>Vuelta de Jorco</t>
  </si>
  <si>
    <t>San Gabriel</t>
  </si>
  <si>
    <t>Legua</t>
  </si>
  <si>
    <t>Monterrey</t>
  </si>
  <si>
    <t>Salitrillos</t>
  </si>
  <si>
    <t>Cantón: Mora</t>
  </si>
  <si>
    <t>Colón</t>
  </si>
  <si>
    <t>Guayabo</t>
  </si>
  <si>
    <t>Tabarcia</t>
  </si>
  <si>
    <t>Piedras Negras</t>
  </si>
  <si>
    <t>Picagres</t>
  </si>
  <si>
    <t>Jaris</t>
  </si>
  <si>
    <t>Quitirrisí</t>
  </si>
  <si>
    <t>Cantón: Goicoechea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</si>
  <si>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</si>
  <si>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</si>
  <si>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</si>
  <si>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</si>
  <si>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</si>
  <si>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</si>
  <si>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</si>
  <si>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Cantón: Santa Ana</t>
  </si>
  <si>
    <t>Salitral</t>
  </si>
  <si>
    <t>Pozos</t>
  </si>
  <si>
    <t>Piedades</t>
  </si>
  <si>
    <t>Brasil</t>
  </si>
  <si>
    <t>Cantón: Alajuelita</t>
  </si>
  <si>
    <t>San Josecito</t>
  </si>
  <si>
    <t>Concepción</t>
  </si>
  <si>
    <t>San Felipe</t>
  </si>
  <si>
    <t>Cantón: Vázquez de Coronado</t>
  </si>
  <si>
    <t>Dulce Nombre de Jesús</t>
  </si>
  <si>
    <t>Patalillo</t>
  </si>
  <si>
    <t>Cascajal</t>
  </si>
  <si>
    <t>Cantón: Acosta</t>
  </si>
  <si>
    <t>San Ignacio</t>
  </si>
  <si>
    <t>Guaitil</t>
  </si>
  <si>
    <t>Palmichal</t>
  </si>
  <si>
    <t>Cangrejal</t>
  </si>
  <si>
    <t>Sabanillas</t>
  </si>
  <si>
    <t>Cantón: Tibás</t>
  </si>
  <si>
    <t>San Juan</t>
  </si>
  <si>
    <t>Cinco Esquinas</t>
  </si>
  <si>
    <t>Anselmo Llorente</t>
  </si>
  <si>
    <t>León XIII</t>
  </si>
  <si>
    <t>Colima</t>
  </si>
  <si>
    <t>Cantón: Moravia</t>
  </si>
  <si>
    <t>San Vicente</t>
  </si>
  <si>
    <t>San Jerónimo</t>
  </si>
  <si>
    <t>La Trinidad</t>
  </si>
  <si>
    <t>Cantón: Montes de Oca</t>
  </si>
  <si>
    <t>San Pedro</t>
  </si>
  <si>
    <t>Sabanilla</t>
  </si>
  <si>
    <t>Mercedes</t>
  </si>
  <si>
    <t>Cantón: Turrubares</t>
  </si>
  <si>
    <t>San Juan de Mata</t>
  </si>
  <si>
    <t>San Luis</t>
  </si>
  <si>
    <t>Carara</t>
  </si>
  <si>
    <t>Cantón: Dota</t>
  </si>
  <si>
    <t>Santa María</t>
  </si>
  <si>
    <t>Jardín</t>
  </si>
  <si>
    <t>Copey</t>
  </si>
  <si>
    <t>Cantón: Curridabat</t>
  </si>
  <si>
    <t>Granadilla</t>
  </si>
  <si>
    <t>Sánchez</t>
  </si>
  <si>
    <t>Tirrases</t>
  </si>
  <si>
    <t>Cantón: Pérez Zeledón</t>
  </si>
  <si>
    <t>San Isidro de El General</t>
  </si>
  <si>
    <t>El 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</si>
  <si>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</si>
  <si>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</si>
  <si>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</si>
  <si>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</si>
  <si>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</si>
  <si>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</si>
  <si>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</si>
  <si>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</si>
  <si>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La Amistad</t>
  </si>
  <si>
    <t>Cantón: León Cortés Castro</t>
  </si>
  <si>
    <t>San Andrés</t>
  </si>
  <si>
    <t>Llano Bonito</t>
  </si>
  <si>
    <t>CUADRO 4</t>
  </si>
  <si>
    <t>ALAJUELA: ELECTORADO EN EL PADRÓN ELECTORAL AL MES DE DICIEMBRE 2024</t>
  </si>
  <si>
    <t>Provincia: Alajuela</t>
  </si>
  <si>
    <t>Cantón: Alajuela</t>
  </si>
  <si>
    <t>Carrizal</t>
  </si>
  <si>
    <t>Guácima</t>
  </si>
  <si>
    <t>Río Segundo</t>
  </si>
  <si>
    <t>Turrúcares</t>
  </si>
  <si>
    <t>Tambor</t>
  </si>
  <si>
    <t>Garita</t>
  </si>
  <si>
    <t>Cantón: San Ramón</t>
  </si>
  <si>
    <t>Piedades Norte</t>
  </si>
  <si>
    <t>Piedades Sur</t>
  </si>
  <si>
    <t>San Rafáel</t>
  </si>
  <si>
    <t>Ángeles</t>
  </si>
  <si>
    <t>Alfaro</t>
  </si>
  <si>
    <t>Volio</t>
  </si>
  <si>
    <t>Zapotal</t>
  </si>
  <si>
    <t>Peñas Blancas</t>
  </si>
  <si>
    <t>Cantón: Grecia</t>
  </si>
  <si>
    <t>San Roque</t>
  </si>
  <si>
    <t>Tacares</t>
  </si>
  <si>
    <t>Puente de Piedra</t>
  </si>
  <si>
    <t>Bolívar</t>
  </si>
  <si>
    <t>Cantón: San Mateo</t>
  </si>
  <si>
    <t>Desmonte</t>
  </si>
  <si>
    <t>Jesús María</t>
  </si>
  <si>
    <t>Labrador</t>
  </si>
  <si>
    <t>Cantón: Atenas</t>
  </si>
  <si>
    <t>Jesús</t>
  </si>
  <si>
    <t>Santa Eulalia</t>
  </si>
  <si>
    <t>Escobal</t>
  </si>
  <si>
    <t>Cantón: Naranjo</t>
  </si>
  <si>
    <t>Cirrí Sur</t>
  </si>
  <si>
    <t>El Rosario</t>
  </si>
  <si>
    <t>Palmitos</t>
  </si>
  <si>
    <t>Cantón: Palmares</t>
  </si>
  <si>
    <t>Zaragoza</t>
  </si>
  <si>
    <t>Candelaria</t>
  </si>
  <si>
    <t>Esquipulas</t>
  </si>
  <si>
    <t>La Granja</t>
  </si>
  <si>
    <t>Cantón: Poás</t>
  </si>
  <si>
    <t>Carrillos</t>
  </si>
  <si>
    <t>Sabana Redonda</t>
  </si>
  <si>
    <t>Cantón: Orotina</t>
  </si>
  <si>
    <t>El Mastate</t>
  </si>
  <si>
    <t>Hacienda Vieja</t>
  </si>
  <si>
    <t>Coyolar</t>
  </si>
  <si>
    <t>La Ceiba</t>
  </si>
  <si>
    <t>Cantón: San Carlos</t>
  </si>
  <si>
    <t>Quesada</t>
  </si>
  <si>
    <t>Florencia</t>
  </si>
  <si>
    <t>Buenavista</t>
  </si>
  <si>
    <t>Aguas Zarcas</t>
  </si>
  <si>
    <t>Venecia</t>
  </si>
  <si>
    <t>Pital</t>
  </si>
  <si>
    <t>La Fortuna</t>
  </si>
  <si>
    <t>La Tigra</t>
  </si>
  <si>
    <t>La Palmera</t>
  </si>
  <si>
    <t>Venado</t>
  </si>
  <si>
    <t>Cutris</t>
  </si>
  <si>
    <t>Pocosol</t>
  </si>
  <si>
    <t>Cantón: Zarcero</t>
  </si>
  <si>
    <t>Laguna</t>
  </si>
  <si>
    <t>Tapesco</t>
  </si>
  <si>
    <t>Palmira</t>
  </si>
  <si>
    <t>Brisas</t>
  </si>
  <si>
    <t>Cantón: Sarchí</t>
  </si>
  <si>
    <t>Sarchí Norte</t>
  </si>
  <si>
    <t>Sarchí Sur</t>
  </si>
  <si>
    <t>Toro Amarillo</t>
  </si>
  <si>
    <t>Rodríguez</t>
  </si>
  <si>
    <t>Cantón: Upala</t>
  </si>
  <si>
    <t>Aguas Claras</t>
  </si>
  <si>
    <t>San José o Pizote</t>
  </si>
  <si>
    <t>Bijagua</t>
  </si>
  <si>
    <t>Delicias</t>
  </si>
  <si>
    <t>Dos Ríos</t>
  </si>
  <si>
    <t>Yolillal</t>
  </si>
  <si>
    <t>Canalete</t>
  </si>
  <si>
    <t>Cantón: Los Chiles</t>
  </si>
  <si>
    <t>Caño Negro</t>
  </si>
  <si>
    <t>El Amparo</t>
  </si>
  <si>
    <t>San Jorge</t>
  </si>
  <si>
    <t>Cantón: Guatuso</t>
  </si>
  <si>
    <t>Cote</t>
  </si>
  <si>
    <t>Katira</t>
  </si>
  <si>
    <t>Cantón: Río Cuarto</t>
  </si>
  <si>
    <t>Santa Rita</t>
  </si>
  <si>
    <t>Santa Isabel</t>
  </si>
  <si>
    <t>CUADRO 5</t>
  </si>
  <si>
    <t>CARTAGO: ELECTORADO EN EL PADRÓN ELECTORAL AL MES DE DICIEMBRE 2024</t>
  </si>
  <si>
    <t>Provincia: Cartago</t>
  </si>
  <si>
    <t>Cantón: Cartago</t>
  </si>
  <si>
    <t>Oriental</t>
  </si>
  <si>
    <t>Occidental</t>
  </si>
  <si>
    <t>San Nicolás</t>
  </si>
  <si>
    <t>Aguacaliente o San Francisco</t>
  </si>
  <si>
    <t>Guadalupe o Arenilla</t>
  </si>
  <si>
    <t>Corralillo</t>
  </si>
  <si>
    <t>Tierra Blanca</t>
  </si>
  <si>
    <t>Dulce Nombre</t>
  </si>
  <si>
    <t>Llano Grande</t>
  </si>
  <si>
    <t>Quebradilla</t>
  </si>
  <si>
    <t>Cantón: Paraíso</t>
  </si>
  <si>
    <t>Orosi</t>
  </si>
  <si>
    <t>Cachí</t>
  </si>
  <si>
    <t>Llanos de Santa Lucía</t>
  </si>
  <si>
    <t>Birrisito</t>
  </si>
  <si>
    <t>Cantón: La Unión</t>
  </si>
  <si>
    <t>Tres Ríos</t>
  </si>
  <si>
    <t>San Diego</t>
  </si>
  <si>
    <t>Río Azul</t>
  </si>
  <si>
    <t>Cantón: Jiménez</t>
  </si>
  <si>
    <t>Juan Viñas</t>
  </si>
  <si>
    <t>Tucurrique</t>
  </si>
  <si>
    <t>La Victoria</t>
  </si>
  <si>
    <t>Cantón: Turrialba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</si>
  <si>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</si>
  <si>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</si>
  <si>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</si>
  <si>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</si>
  <si>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</si>
  <si>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</si>
  <si>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</si>
  <si>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</si>
  <si>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</si>
  <si>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</si>
  <si>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Cantón: Alvarado</t>
  </si>
  <si>
    <t>Pacayas</t>
  </si>
  <si>
    <t>Cervantes</t>
  </si>
  <si>
    <t>Capellades</t>
  </si>
  <si>
    <t>Cantón: Oreamuno</t>
  </si>
  <si>
    <t>Cot</t>
  </si>
  <si>
    <t>Potrero Cerrado</t>
  </si>
  <si>
    <t>Cipreses</t>
  </si>
  <si>
    <t>Cantón: El Guarco</t>
  </si>
  <si>
    <t>El Tejar</t>
  </si>
  <si>
    <t>Tobosi</t>
  </si>
  <si>
    <t>Patio de Agua</t>
  </si>
  <si>
    <t>CUADRO 6</t>
  </si>
  <si>
    <t>HEREDIA: ELECTORADO EN EL PADRÓN ELECTORAL AL MES DE DICIEMBRE 2024</t>
  </si>
  <si>
    <t>Provincia: Heredia</t>
  </si>
  <si>
    <t>Cantón: Heredia</t>
  </si>
  <si>
    <t>Ulloa</t>
  </si>
  <si>
    <t>Varablanca</t>
  </si>
  <si>
    <t>Cantón: Barva</t>
  </si>
  <si>
    <t>Santa Lucía</t>
  </si>
  <si>
    <t>San José de la Montaña</t>
  </si>
  <si>
    <t>Puente Salas</t>
  </si>
  <si>
    <t>Cantón: Santo Domingo</t>
  </si>
  <si>
    <t>Paracito</t>
  </si>
  <si>
    <t>Santo Tomás</t>
  </si>
  <si>
    <t>Tures</t>
  </si>
  <si>
    <t>Pará</t>
  </si>
  <si>
    <t>Cantón: Santa Bárbara</t>
  </si>
  <si>
    <t>Purabá</t>
  </si>
  <si>
    <t>Cantón: San Rafael</t>
  </si>
  <si>
    <t>Los Ángeles</t>
  </si>
  <si>
    <t>Cantón: San Isidro</t>
  </si>
  <si>
    <t>Cantón: Belén</t>
  </si>
  <si>
    <t>La Ribera</t>
  </si>
  <si>
    <t>La Asunción</t>
  </si>
  <si>
    <t>Cantón: Flores</t>
  </si>
  <si>
    <t>San Joaquín</t>
  </si>
  <si>
    <t>Barrantes</t>
  </si>
  <si>
    <t>Llorente</t>
  </si>
  <si>
    <t>Cantón: San Pablo</t>
  </si>
  <si>
    <t>Rincón de Sabanilla</t>
  </si>
  <si>
    <t>Cantón: Sarapiquí</t>
  </si>
  <si>
    <t>Puerto Viejo</t>
  </si>
  <si>
    <t>La Virgen</t>
  </si>
  <si>
    <t>Horquetas</t>
  </si>
  <si>
    <t>Llanuras del Gaspar</t>
  </si>
  <si>
    <t>Cureña</t>
  </si>
  <si>
    <t>CUADRO 7</t>
  </si>
  <si>
    <t>GUANACASTE: ELECTORADO EN EL PADRÓN ELECTORAL AL MES DE DICIEMBRE 2024</t>
  </si>
  <si>
    <t>Provincia: Guanacaste</t>
  </si>
  <si>
    <t>Cantón: Liberia</t>
  </si>
  <si>
    <t>Cañas Dulces</t>
  </si>
  <si>
    <t>Mayorga</t>
  </si>
  <si>
    <t>Nacascolo</t>
  </si>
  <si>
    <t>Curubandé</t>
  </si>
  <si>
    <t>Cantón: Nicoya</t>
  </si>
  <si>
    <t>Mansión</t>
  </si>
  <si>
    <t>Quebrada Honda</t>
  </si>
  <si>
    <t>Sámara</t>
  </si>
  <si>
    <t>Nosara</t>
  </si>
  <si>
    <t>Belén de Nosarita</t>
  </si>
  <si>
    <t>Cantón: Santa Cruz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</si>
  <si>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</si>
  <si>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</si>
  <si>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</si>
  <si>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</si>
  <si>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</si>
  <si>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</si>
  <si>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</si>
  <si>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</si>
  <si>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Cantón: Bagaces</t>
  </si>
  <si>
    <t>Mogote</t>
  </si>
  <si>
    <t>Río Naranjo</t>
  </si>
  <si>
    <t>Cantón: Carrillo</t>
  </si>
  <si>
    <t>Filadelfia</t>
  </si>
  <si>
    <t>Sardinal</t>
  </si>
  <si>
    <t>Cantón: Cañas</t>
  </si>
  <si>
    <t>Bebedero</t>
  </si>
  <si>
    <t>Porozal</t>
  </si>
  <si>
    <t>Cantón: Abangares</t>
  </si>
  <si>
    <t>Las Juntas</t>
  </si>
  <si>
    <t>Sierra</t>
  </si>
  <si>
    <t>Colorado</t>
  </si>
  <si>
    <t>Cantón: Tilarán</t>
  </si>
  <si>
    <t>Quebrada Grande</t>
  </si>
  <si>
    <t>Tronadora</t>
  </si>
  <si>
    <t>Líbano</t>
  </si>
  <si>
    <t>Tierras Morenas</t>
  </si>
  <si>
    <t>Arenal</t>
  </si>
  <si>
    <t>Cabeceras</t>
  </si>
  <si>
    <t>Cantón: Nandayure</t>
  </si>
  <si>
    <t>Carmona</t>
  </si>
  <si>
    <t>Porvenir</t>
  </si>
  <si>
    <t>Bejuco</t>
  </si>
  <si>
    <t>Cantón: La Cruz</t>
  </si>
  <si>
    <t>Santa Cecilia</t>
  </si>
  <si>
    <t>La Garita</t>
  </si>
  <si>
    <t>Santa Elena</t>
  </si>
  <si>
    <t>Cantón: Hojancha</t>
  </si>
  <si>
    <t>Monte Romo</t>
  </si>
  <si>
    <t>Puerto Carrillo</t>
  </si>
  <si>
    <t>Huacas</t>
  </si>
  <si>
    <t>Matambú</t>
  </si>
  <si>
    <t>CUADRO 8</t>
  </si>
  <si>
    <t>PUNTARENAS: ELECTORADO EN EL PADRÓN ELECTORAL AL MES DE DICIEMBRE 2024</t>
  </si>
  <si>
    <t>Provincia: Puntarenas</t>
  </si>
  <si>
    <t>Cantón: Puntarenas</t>
  </si>
  <si>
    <t>Pitahaya</t>
  </si>
  <si>
    <t>Chomes</t>
  </si>
  <si>
    <t>Lepanto</t>
  </si>
  <si>
    <t>Paquera</t>
  </si>
  <si>
    <t>Manzanillo</t>
  </si>
  <si>
    <t>Guacimal</t>
  </si>
  <si>
    <t>Barranca</t>
  </si>
  <si>
    <t>Isla del Coco</t>
  </si>
  <si>
    <t>Cobano</t>
  </si>
  <si>
    <t>Chacarita</t>
  </si>
  <si>
    <t>Chira</t>
  </si>
  <si>
    <t>Acapulco</t>
  </si>
  <si>
    <t>El Roble</t>
  </si>
  <si>
    <t>Arancibia</t>
  </si>
  <si>
    <t>Cantón: Esparza</t>
  </si>
  <si>
    <t>Espíritu Santo</t>
  </si>
  <si>
    <t>San Juan Grande</t>
  </si>
  <si>
    <t>Macacona</t>
  </si>
  <si>
    <t>Caldera</t>
  </si>
  <si>
    <t>Cantón: Buenos Aires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</si>
  <si>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</si>
  <si>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</si>
  <si>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</si>
  <si>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</si>
  <si>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</si>
  <si>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</si>
  <si>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</si>
  <si>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</si>
  <si>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Cantón: Montes De Oro</t>
  </si>
  <si>
    <t>Miramar</t>
  </si>
  <si>
    <t>Cantón: Osa</t>
  </si>
  <si>
    <t>Puerto Cortés</t>
  </si>
  <si>
    <t>Palmar</t>
  </si>
  <si>
    <t>Sierpe</t>
  </si>
  <si>
    <t>Bahía Ballena</t>
  </si>
  <si>
    <t>Piedras Blancas</t>
  </si>
  <si>
    <t>Bahía Drake</t>
  </si>
  <si>
    <t>Cantón: Quepos</t>
  </si>
  <si>
    <t>Savegre</t>
  </si>
  <si>
    <t>Naranjito</t>
  </si>
  <si>
    <t>Cantón: Golfito</t>
  </si>
  <si>
    <t>Guaycará</t>
  </si>
  <si>
    <t>Pavón</t>
  </si>
  <si>
    <t>Cantón: Coto Brus</t>
  </si>
  <si>
    <t>San Vito</t>
  </si>
  <si>
    <t>Sabalito</t>
  </si>
  <si>
    <t>Agua Buena</t>
  </si>
  <si>
    <t>Limoncito</t>
  </si>
  <si>
    <t>Pittier</t>
  </si>
  <si>
    <t>Gutiérrez Braun</t>
  </si>
  <si>
    <t>Cantón: Parrita</t>
  </si>
  <si>
    <t>Cantón: Corredores</t>
  </si>
  <si>
    <t>Corredor</t>
  </si>
  <si>
    <t>La Cuesta</t>
  </si>
  <si>
    <t>Canoas</t>
  </si>
  <si>
    <t>Laurel</t>
  </si>
  <si>
    <t>Cantón: Garabito</t>
  </si>
  <si>
    <t>Jacó</t>
  </si>
  <si>
    <t>Tárcoles</t>
  </si>
  <si>
    <t>Lagunillas</t>
  </si>
  <si>
    <t>Cantón: Monteverde</t>
  </si>
  <si>
    <t>Cantón: Puerto Jiménez</t>
  </si>
  <si>
    <t>CUADRO 9</t>
  </si>
  <si>
    <t>LIMÓN: ELECTORADO EN EL PADRÓN ELECTORAL AL MES DE DICIEMBRE 2024</t>
  </si>
  <si>
    <t>Provincia: Limón</t>
  </si>
  <si>
    <t>Cantón: Limón</t>
  </si>
  <si>
    <t>Valle La Estrella</t>
  </si>
  <si>
    <t>Río Blanco</t>
  </si>
  <si>
    <t>Matama</t>
  </si>
  <si>
    <t>Cantón: Pococí</t>
  </si>
  <si>
    <t>Guápiles</t>
  </si>
  <si>
    <t>Rita</t>
  </si>
  <si>
    <t>Roxana</t>
  </si>
  <si>
    <t>Cariari</t>
  </si>
  <si>
    <t>La Colonia</t>
  </si>
  <si>
    <t>Cantón: Siquirres</t>
  </si>
  <si>
    <t>Pacuarito</t>
  </si>
  <si>
    <t>Florida</t>
  </si>
  <si>
    <t>Germania</t>
  </si>
  <si>
    <t>El Cairo</t>
  </si>
  <si>
    <t>La Alegría</t>
  </si>
  <si>
    <t>Reventazón</t>
  </si>
  <si>
    <t>Cantón: Talamanca</t>
  </si>
  <si>
    <t>Bratsi</t>
  </si>
  <si>
    <t>Sixaola</t>
  </si>
  <si>
    <t>Cahuita</t>
  </si>
  <si>
    <t>Telire</t>
  </si>
  <si>
    <t>Cantón: Matina</t>
  </si>
  <si>
    <t>Batán</t>
  </si>
  <si>
    <t>Carrandí</t>
  </si>
  <si>
    <t>Cantón: Guácimo</t>
  </si>
  <si>
    <t>Pocora</t>
  </si>
  <si>
    <t>Río Jiménez</t>
  </si>
  <si>
    <t>Duacarí</t>
  </si>
  <si>
    <t>CUADRO 10</t>
  </si>
  <si>
    <t>COSTA RICA: ELECTORADO POR PROVINCIA, SEGÚN SEXO Y</t>
  </si>
  <si>
    <t>GRUPO DE EDAD, AL 30 DE JUNIO 2025</t>
  </si>
  <si>
    <t>Sexo y grupo de edad</t>
  </si>
  <si>
    <r>
      <t>En el extranjero</t>
    </r>
    <r>
      <rPr>
        <b/>
        <vertAlign val="superscript"/>
        <sz val="10"/>
        <rFont val="Tahoma"/>
        <family val="2"/>
      </rPr>
      <t>1/</t>
    </r>
  </si>
  <si>
    <t>18 - 19</t>
  </si>
  <si>
    <t xml:space="preserve">20 - 24        </t>
  </si>
  <si>
    <t xml:space="preserve">25 - 29        </t>
  </si>
  <si>
    <t xml:space="preserve">30 - 34        </t>
  </si>
  <si>
    <t xml:space="preserve">35 - 39        </t>
  </si>
  <si>
    <t xml:space="preserve">40 - 44        </t>
  </si>
  <si>
    <t xml:space="preserve">45 - 49        </t>
  </si>
  <si>
    <t xml:space="preserve">50 - 54        </t>
  </si>
  <si>
    <t xml:space="preserve">55 - 59        </t>
  </si>
  <si>
    <t xml:space="preserve">60 - 64        </t>
  </si>
  <si>
    <t xml:space="preserve">65 - 69        </t>
  </si>
  <si>
    <t xml:space="preserve">70 - 74        </t>
  </si>
  <si>
    <t xml:space="preserve">75 - 79        </t>
  </si>
  <si>
    <t xml:space="preserve">80 - 84        </t>
  </si>
  <si>
    <t>85 - 89</t>
  </si>
  <si>
    <t xml:space="preserve">90 - 94        </t>
  </si>
  <si>
    <t xml:space="preserve">95 - 99        </t>
  </si>
  <si>
    <t xml:space="preserve">100 y más       </t>
  </si>
  <si>
    <t>20 - 24</t>
  </si>
  <si>
    <r>
      <t xml:space="preserve">1/ </t>
    </r>
    <r>
      <rPr>
        <sz val="9"/>
        <rFont val="Tahoma"/>
        <family val="2"/>
      </rPr>
      <t>Personas costarricenses inscritas que pueden ejercer el voto en extranjero para designar los puestos de Presidencia y Vicepresidencias, así como en consultas populares de orden nacional, según el artículo 187 del Código Electoral.</t>
    </r>
  </si>
  <si>
    <t>GRÁFICO 1</t>
  </si>
  <si>
    <t>POR MES, SEGÚN PROVINCIA Y SEXO, AL 31 DE DICIEMBRE DE 2018</t>
  </si>
  <si>
    <t>COSTA RICA: PORCENTAJE DEL ELECTORADO, POR SEXO Y GRUPO DE EDAD</t>
  </si>
  <si>
    <t>AL 30 DE JUNIO 2025</t>
  </si>
  <si>
    <t>GRUPOS DE EDAD</t>
  </si>
  <si>
    <t>ELECTORES</t>
  </si>
  <si>
    <t>PORCENTAJE</t>
  </si>
  <si>
    <t>Menos de 20</t>
  </si>
  <si>
    <t xml:space="preserve">20 a 24 </t>
  </si>
  <si>
    <t xml:space="preserve">25 a 29 </t>
  </si>
  <si>
    <t xml:space="preserve">30 a 34 </t>
  </si>
  <si>
    <t xml:space="preserve">35 a 39 </t>
  </si>
  <si>
    <t xml:space="preserve">40 a 44 </t>
  </si>
  <si>
    <t xml:space="preserve">45 a 49 </t>
  </si>
  <si>
    <t xml:space="preserve">50 a 54 </t>
  </si>
  <si>
    <t xml:space="preserve">55 a 59 </t>
  </si>
  <si>
    <t xml:space="preserve">60 a 64 </t>
  </si>
  <si>
    <t xml:space="preserve">65 a 69 </t>
  </si>
  <si>
    <t xml:space="preserve">70 a 74 </t>
  </si>
  <si>
    <t>75 a 79</t>
  </si>
  <si>
    <t>80 a 84</t>
  </si>
  <si>
    <t>85 a 89</t>
  </si>
  <si>
    <t>90 y más</t>
  </si>
  <si>
    <t>Fuente: Cuadro 10.</t>
  </si>
  <si>
    <t>CUADRO 11</t>
  </si>
  <si>
    <r>
      <t>COSTA RICA: ELECTORADO EN EL PADRÓN INSCRITO EN EL EXTRANJERO</t>
    </r>
    <r>
      <rPr>
        <b/>
        <vertAlign val="superscript"/>
        <sz val="11"/>
        <rFont val="Tahoma"/>
        <family val="2"/>
      </rPr>
      <t>1/</t>
    </r>
  </si>
  <si>
    <t>POR SEXO, SEGÚN CONTINENTE Y PAÍS</t>
  </si>
  <si>
    <t>Continente y país</t>
  </si>
  <si>
    <t>%</t>
  </si>
  <si>
    <t>América</t>
  </si>
  <si>
    <t>Estados Unidos</t>
  </si>
  <si>
    <t>Nicaragua</t>
  </si>
  <si>
    <t>Canadá</t>
  </si>
  <si>
    <t>Panamá</t>
  </si>
  <si>
    <t>México</t>
  </si>
  <si>
    <t>Colombia</t>
  </si>
  <si>
    <t>Guatemala</t>
  </si>
  <si>
    <t>El Salvador</t>
  </si>
  <si>
    <t>Chile</t>
  </si>
  <si>
    <t>Honduras</t>
  </si>
  <si>
    <t>Argentina</t>
  </si>
  <si>
    <t>Ecuador</t>
  </si>
  <si>
    <t>Perú</t>
  </si>
  <si>
    <t>Republica Dominicana</t>
  </si>
  <si>
    <t>Bolivia</t>
  </si>
  <si>
    <t>Paraguay</t>
  </si>
  <si>
    <t>Uruguay</t>
  </si>
  <si>
    <t>Cuba</t>
  </si>
  <si>
    <t>Jamaica</t>
  </si>
  <si>
    <t>Europa</t>
  </si>
  <si>
    <t>España</t>
  </si>
  <si>
    <t>Alemania</t>
  </si>
  <si>
    <t>Inglaterra</t>
  </si>
  <si>
    <t>Francia</t>
  </si>
  <si>
    <t>Suiza</t>
  </si>
  <si>
    <t>Italia</t>
  </si>
  <si>
    <t>Holanda</t>
  </si>
  <si>
    <t>Austria</t>
  </si>
  <si>
    <t>Bélgica</t>
  </si>
  <si>
    <t>Rusia</t>
  </si>
  <si>
    <t>Turquía</t>
  </si>
  <si>
    <t>Asia</t>
  </si>
  <si>
    <t>Israel</t>
  </si>
  <si>
    <t>China</t>
  </si>
  <si>
    <t>Japón</t>
  </si>
  <si>
    <t>Singapur</t>
  </si>
  <si>
    <t>Emiratos Árabes Unidos</t>
  </si>
  <si>
    <t>Corea</t>
  </si>
  <si>
    <t>Qatar</t>
  </si>
  <si>
    <t>India</t>
  </si>
  <si>
    <t>Indonesia</t>
  </si>
  <si>
    <t>Oceanía</t>
  </si>
  <si>
    <t>Australia</t>
  </si>
  <si>
    <t>África</t>
  </si>
  <si>
    <t>Kenia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</si>
  <si>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</si>
  <si>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CUADRO 12</t>
  </si>
  <si>
    <r>
      <t>COSTA RICA: ELECTORADO NATURALIZADO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SEXO, SEGÚN CONTINENTE Y PAÍS</t>
    </r>
  </si>
  <si>
    <t>Venezuela</t>
  </si>
  <si>
    <t>Haití</t>
  </si>
  <si>
    <t>Costa Rica (Opción)</t>
  </si>
  <si>
    <t>Puerto Rico</t>
  </si>
  <si>
    <t>Belice</t>
  </si>
  <si>
    <t>Trinidad y Tobago</t>
  </si>
  <si>
    <t>Guayana</t>
  </si>
  <si>
    <t>Aruba</t>
  </si>
  <si>
    <t>Curazao</t>
  </si>
  <si>
    <t>Bahamas</t>
  </si>
  <si>
    <t>Barbados</t>
  </si>
  <si>
    <t>Surinam</t>
  </si>
  <si>
    <t>San Vicente y las Granadinas</t>
  </si>
  <si>
    <t>Bermuda</t>
  </si>
  <si>
    <t>Dominica</t>
  </si>
  <si>
    <t>Santa Lucia</t>
  </si>
  <si>
    <t>Taiwán</t>
  </si>
  <si>
    <t>Hong Kong</t>
  </si>
  <si>
    <t>Filipinas</t>
  </si>
  <si>
    <t>Irán</t>
  </si>
  <si>
    <t>Siria</t>
  </si>
  <si>
    <t>Corea del Sur</t>
  </si>
  <si>
    <t>Jordania</t>
  </si>
  <si>
    <t>Palestina</t>
  </si>
  <si>
    <t>Pakistán</t>
  </si>
  <si>
    <t>Kirguistán</t>
  </si>
  <si>
    <t>Kuwait</t>
  </si>
  <si>
    <t>Macao</t>
  </si>
  <si>
    <t>Vietnam</t>
  </si>
  <si>
    <t>Uzbekistán</t>
  </si>
  <si>
    <t>Irak</t>
  </si>
  <si>
    <t>Nepal</t>
  </si>
  <si>
    <t>Tailandia</t>
  </si>
  <si>
    <t>Azerbaiyán</t>
  </si>
  <si>
    <t>Bangladesh</t>
  </si>
  <si>
    <t>Kazajstán</t>
  </si>
  <si>
    <t>Tayikistán</t>
  </si>
  <si>
    <t>Afganistán</t>
  </si>
  <si>
    <t>Mongolia</t>
  </si>
  <si>
    <t>Armenia</t>
  </si>
  <si>
    <t>Emiratos Arabes Unidos</t>
  </si>
  <si>
    <t>Laos</t>
  </si>
  <si>
    <t>Malasia</t>
  </si>
  <si>
    <t>Oman</t>
  </si>
  <si>
    <t>Sri Lanka</t>
  </si>
  <si>
    <t>Turkmenistan</t>
  </si>
  <si>
    <t>Yemen</t>
  </si>
  <si>
    <t>Ucrania</t>
  </si>
  <si>
    <t>Polonia</t>
  </si>
  <si>
    <t>Rumania</t>
  </si>
  <si>
    <t>Reino Unido de Gran Bretaña</t>
  </si>
  <si>
    <t>Paises Bajos (Holanda)</t>
  </si>
  <si>
    <t>Portugal</t>
  </si>
  <si>
    <t>Bulgaria</t>
  </si>
  <si>
    <t>República Checa</t>
  </si>
  <si>
    <t>Suecia</t>
  </si>
  <si>
    <t>Georgia</t>
  </si>
  <si>
    <t>Hungría</t>
  </si>
  <si>
    <t>Bielorrusia</t>
  </si>
  <si>
    <t>Letonia</t>
  </si>
  <si>
    <t>Croacia</t>
  </si>
  <si>
    <t>Dinamarca</t>
  </si>
  <si>
    <t>Irlanda</t>
  </si>
  <si>
    <t>Eslovaquia</t>
  </si>
  <si>
    <t>Yugoslavia</t>
  </si>
  <si>
    <t>Finlandia</t>
  </si>
  <si>
    <t>Eslovenia</t>
  </si>
  <si>
    <t>Noruega</t>
  </si>
  <si>
    <t>Lituania</t>
  </si>
  <si>
    <t>Unión Soviética</t>
  </si>
  <si>
    <t>Albania</t>
  </si>
  <si>
    <t>Estonia</t>
  </si>
  <si>
    <t>Luxenburgo</t>
  </si>
  <si>
    <t>Moldavia</t>
  </si>
  <si>
    <t>Montenegro</t>
  </si>
  <si>
    <t>Serbia</t>
  </si>
  <si>
    <t>Chipre</t>
  </si>
  <si>
    <t>Republica de Macedonia del Norte</t>
  </si>
  <si>
    <t>Egipto</t>
  </si>
  <si>
    <t>Nigeria</t>
  </si>
  <si>
    <t>Marruecos</t>
  </si>
  <si>
    <t>Argelia</t>
  </si>
  <si>
    <t>Sudáfrica</t>
  </si>
  <si>
    <t>Libia</t>
  </si>
  <si>
    <t>Túnez</t>
  </si>
  <si>
    <t>Tanzania</t>
  </si>
  <si>
    <t>Mozambique</t>
  </si>
  <si>
    <t>Sudan</t>
  </si>
  <si>
    <t>Angola</t>
  </si>
  <si>
    <t>Cabo Verde</t>
  </si>
  <si>
    <t>Guinea</t>
  </si>
  <si>
    <t>Uganda</t>
  </si>
  <si>
    <t>Burundi</t>
  </si>
  <si>
    <t>Camerun</t>
  </si>
  <si>
    <t>Ghana</t>
  </si>
  <si>
    <t>República de Mauricio</t>
  </si>
  <si>
    <t>Somalia</t>
  </si>
  <si>
    <t>Zambia</t>
  </si>
  <si>
    <t>Zimbabwe</t>
  </si>
  <si>
    <t>Nueva Zelanda</t>
  </si>
  <si>
    <t>Apátrida</t>
  </si>
  <si>
    <t>No indica</t>
  </si>
  <si>
    <r>
      <t>1/</t>
    </r>
    <r>
      <rPr>
        <sz val="9"/>
        <rFont val="Tahoma"/>
        <family val="2"/>
      </rPr>
      <t xml:space="preserve"> Personas costarricenses naturalizadas que ejercen el voto para designar los puestos de Presidencia y Vicepresidencias, así como en consultas populares de orden nacional, según el artículo 187 del Código Electoral.</t>
    </r>
  </si>
  <si>
    <t>Fuente: Base de datos del Padrón Nacional Electoral del Tribunal Supremo de Elecciones.</t>
  </si>
  <si>
    <t>GRÁFICO 2</t>
  </si>
  <si>
    <t>Resto de países</t>
  </si>
  <si>
    <t>COSTA RICA: PORCENTAJE DEL ELECTORADO NATURALIZADO</t>
  </si>
  <si>
    <t>POR PAÍS DE ORIGEN, AL 30 DE JUNIO 2025</t>
  </si>
  <si>
    <t>Los datos se copian del cuadro respectivo</t>
  </si>
  <si>
    <t xml:space="preserve">ya que el total de cada país puede variar </t>
  </si>
  <si>
    <t xml:space="preserve">PAIS </t>
  </si>
  <si>
    <t>Total de CEDULA</t>
  </si>
  <si>
    <t>Fuente:  Cuadro 12.</t>
  </si>
  <si>
    <t>CUADRO 13</t>
  </si>
  <si>
    <t>COSTA RICA: MOVIMIENTOS AL PADRÓN NACIONAL ELECTORAL</t>
  </si>
  <si>
    <t>POR TIPO DE MOVIMIENTO, SEGÚN MES</t>
  </si>
  <si>
    <t>Mes</t>
  </si>
  <si>
    <t>Padrón Nacional Electoral anterior</t>
  </si>
  <si>
    <t>Tipo de movimiento</t>
  </si>
  <si>
    <r>
      <t xml:space="preserve">Padrón Nacional Electoral actual </t>
    </r>
    <r>
      <rPr>
        <b/>
        <vertAlign val="superscript"/>
        <sz val="10"/>
        <rFont val="Tahoma"/>
        <family val="2"/>
      </rPr>
      <t>2/</t>
    </r>
  </si>
  <si>
    <t>Inclusiones</t>
  </si>
  <si>
    <t>Exclusiones</t>
  </si>
  <si>
    <r>
      <t xml:space="preserve">Cédulas Primera vez </t>
    </r>
    <r>
      <rPr>
        <b/>
        <vertAlign val="superscript"/>
        <sz val="10"/>
        <rFont val="Tahoma"/>
        <family val="2"/>
      </rPr>
      <t>1/</t>
    </r>
  </si>
  <si>
    <t>Cédulas renovadas</t>
  </si>
  <si>
    <t>Defunción</t>
  </si>
  <si>
    <t>Cédulas vencidas</t>
  </si>
  <si>
    <t>Otras</t>
  </si>
  <si>
    <t>Enero</t>
  </si>
  <si>
    <r>
      <t>3 639 590</t>
    </r>
    <r>
      <rPr>
        <vertAlign val="superscript"/>
        <sz val="10"/>
        <rFont val="Tahoma"/>
        <family val="2"/>
      </rPr>
      <t>1/</t>
    </r>
  </si>
  <si>
    <t>Febrero</t>
  </si>
  <si>
    <t>Marzo</t>
  </si>
  <si>
    <t>Abril</t>
  </si>
  <si>
    <t>Mayo</t>
  </si>
  <si>
    <t>Junio</t>
  </si>
  <si>
    <r>
      <t>1/</t>
    </r>
    <r>
      <rPr>
        <sz val="9"/>
        <rFont val="Tahoma"/>
        <family val="2"/>
      </rPr>
      <t xml:space="preserve"> Incluye nuevos electores, inclusión condicional de nuevos electores y otras inclusiones.</t>
    </r>
  </si>
  <si>
    <r>
      <t>2/</t>
    </r>
    <r>
      <rPr>
        <sz val="9"/>
        <rFont val="Tahoma"/>
        <family val="2"/>
      </rPr>
      <t xml:space="preserve"> Incluye al electorado inscrito en Costa Rica y en el extranjero.</t>
    </r>
  </si>
  <si>
    <t>CUADRO 14</t>
  </si>
  <si>
    <t>COSTA RICA: SOLICITUDES  DE CÉDULA RECIBIDAS, POR CLASE DE SOLICITUD</t>
  </si>
  <si>
    <t>SEGÚN MES, AL 30 DE JUNIO 2025</t>
  </si>
  <si>
    <t>(Absoluto y Porcentaje)</t>
  </si>
  <si>
    <t>Clase de solicitud</t>
  </si>
  <si>
    <t>Primera vez</t>
  </si>
  <si>
    <t>Duplicado</t>
  </si>
  <si>
    <t>Traslado</t>
  </si>
  <si>
    <t>TOTAL</t>
  </si>
  <si>
    <t xml:space="preserve">Fuente: Sección Documentos de Identidad y Departamento de Coordinación de Servicios Regionales del Tribunal Supremo de Elecciones. </t>
  </si>
  <si>
    <t>GRÁFICO 3</t>
  </si>
  <si>
    <t xml:space="preserve"> </t>
  </si>
  <si>
    <t>COSTA RICA: PORCENTAJE DE SOLICITUDES DE CÉDULA RECIBIDAS</t>
  </si>
  <si>
    <t>SOLICITUDES CEDULARES RECIBIDAS</t>
  </si>
  <si>
    <t>POR CLASE DE SOLICITUD, AL 30 DE JUNIO 2025</t>
  </si>
  <si>
    <t>Sin lugar</t>
  </si>
  <si>
    <t>Fuente: Cuadro 14.</t>
  </si>
  <si>
    <t>CUADRO 15</t>
  </si>
  <si>
    <t>COSTA RICA: SOLICITUDES DE CÉDULA RECIBIDAS, POR CLASE DE SOLICITUD</t>
  </si>
  <si>
    <t>SEGÚN PROVINCIA, AL 30 DE JUNIO 2025</t>
  </si>
  <si>
    <t>Provincia</t>
  </si>
  <si>
    <t>Cedulación ambulante</t>
  </si>
  <si>
    <t>GRÁFICO 4</t>
  </si>
  <si>
    <t>PV</t>
  </si>
  <si>
    <t>DUP</t>
  </si>
  <si>
    <t>TRASL</t>
  </si>
  <si>
    <t>Fuente: Cuadro 15.</t>
  </si>
  <si>
    <t>CUADRO 16</t>
  </si>
  <si>
    <t xml:space="preserve">COSTA RICA: SOLICITUDES DE CÉDULA RECIBIDAS  </t>
  </si>
  <si>
    <t>POR FUENTE DE INGRESO, SEGÚN MES</t>
  </si>
  <si>
    <t>Fuente de ingreso</t>
  </si>
  <si>
    <t>Sede central</t>
  </si>
  <si>
    <r>
      <t>Oficinas regionales</t>
    </r>
    <r>
      <rPr>
        <b/>
        <vertAlign val="superscript"/>
        <sz val="10"/>
        <rFont val="Tahoma"/>
        <family val="2"/>
      </rPr>
      <t xml:space="preserve"> 1/</t>
    </r>
  </si>
  <si>
    <t>Consulados</t>
  </si>
  <si>
    <t>Servicios ambulantes</t>
  </si>
  <si>
    <t>Despacho por escáner</t>
  </si>
  <si>
    <t>Regionalización</t>
  </si>
  <si>
    <r>
      <t>1/</t>
    </r>
    <r>
      <rPr>
        <sz val="9"/>
        <rFont val="Tahoma"/>
        <family val="2"/>
      </rPr>
      <t xml:space="preserve"> El Tribunal Supremo de Elecciones cuenta con 32 Oficinas Regionales.</t>
    </r>
  </si>
  <si>
    <t>Fuente: Sección Documentos de Identidad y Departamento de Coordinación de Servicios Regionales del Tribunal Supremo de Elecciones.</t>
  </si>
  <si>
    <t>GRÁFICO 5</t>
  </si>
  <si>
    <t>POR FUENTE DE INGRESO, AL 30 DE JUNIO 2025</t>
  </si>
  <si>
    <t>Oficinas regionales</t>
  </si>
  <si>
    <t>Fuente: Cuadro 16.</t>
  </si>
  <si>
    <t>CUADRO 17</t>
  </si>
  <si>
    <t>SOLICITUDES DE CÉDULA RECIBIDAS EN LAS OFICINAS REGIONALES</t>
  </si>
  <si>
    <t>POR MES, SEGÚN OFICINA REGIONAL</t>
  </si>
  <si>
    <t>Oficina Regional</t>
  </si>
  <si>
    <t>Jicaral</t>
  </si>
  <si>
    <t xml:space="preserve">Fuente: Departamento de Coordinación de Servicios Regionales del Tribunal Supremo de Elecciones. </t>
  </si>
  <si>
    <t>CUADRO 18</t>
  </si>
  <si>
    <t>COSTA RICA: PRODUCTOS Y SERVICIOS BRINDADOS, POR TIPO DE SERVICIO</t>
  </si>
  <si>
    <t>Productos y Sevicios</t>
  </si>
  <si>
    <t>Cédulas de identidad impresas</t>
  </si>
  <si>
    <t>Tarjetas identidad de menores impresas</t>
  </si>
  <si>
    <t>Certificaciones y constancias expedidas</t>
  </si>
  <si>
    <t>Asambleas de partidos políticos fiscalizadas</t>
  </si>
  <si>
    <r>
      <t xml:space="preserve">Atención de consultas en materia electoral </t>
    </r>
    <r>
      <rPr>
        <b/>
        <vertAlign val="superscript"/>
        <sz val="9"/>
        <rFont val="Tahoma"/>
        <family val="2"/>
      </rPr>
      <t>1/</t>
    </r>
  </si>
  <si>
    <r>
      <t>1/</t>
    </r>
    <r>
      <rPr>
        <sz val="9"/>
        <rFont val="Tahoma"/>
        <family val="2"/>
      </rPr>
      <t xml:space="preserve"> De Partidos Políticos, Municipalidades, Asamblea Legislativa y otros.</t>
    </r>
  </si>
  <si>
    <t>Fuente: Oficinas del Tribunal Supremo de Elecciones.</t>
  </si>
  <si>
    <t>CUADRO 19</t>
  </si>
  <si>
    <t>COSTA RICA: CERTIFICACIONES, CONSTANCIAS Y TARJETAS DE IDENTIDAD DE MENORES EXPEDIDAS</t>
  </si>
  <si>
    <t>Certificaciones, constancias y TIM</t>
  </si>
  <si>
    <t>Certificaciones expedidas</t>
  </si>
  <si>
    <t>Sede Central</t>
  </si>
  <si>
    <t>Certificaciones Digitales</t>
  </si>
  <si>
    <t>TIM expedidas</t>
  </si>
  <si>
    <t>Departamento Electoral</t>
  </si>
  <si>
    <t>Emitidas por primera vez</t>
  </si>
  <si>
    <t>Duplicadas</t>
  </si>
  <si>
    <t>Tarjetas reimpresas</t>
  </si>
  <si>
    <r>
      <t xml:space="preserve">Coordinación de Servicios Regionales </t>
    </r>
    <r>
      <rPr>
        <vertAlign val="superscript"/>
        <sz val="10"/>
        <color indexed="8"/>
        <rFont val="Tahoma"/>
        <family val="2"/>
      </rPr>
      <t>1/</t>
    </r>
  </si>
  <si>
    <t>1/ Considera los trámites generados por el personal de ese departamento en las giras de servicios ambulantes, domicilios y refuerzos a los puntos fijos a cargo de regionalización de servicios.</t>
  </si>
  <si>
    <t>Fuente: Departamento Civil, Departamento Electoral, Departamento de Coordinación de Servicios Regionales y Departamento de Comercialización de Servicios del Tribunal Supremo de Elecciones.</t>
  </si>
  <si>
    <t>CUADRO 20</t>
  </si>
  <si>
    <t>COSTA RICA: INSCRIPCIONES CIVILES POR MES, SEGÚN CLASE DE INSCRIPCIÓN</t>
  </si>
  <si>
    <r>
      <t xml:space="preserve">Clase de inscripción </t>
    </r>
    <r>
      <rPr>
        <b/>
        <vertAlign val="superscript"/>
        <sz val="10"/>
        <rFont val="Tahoma"/>
        <family val="2"/>
      </rPr>
      <t>1/</t>
    </r>
  </si>
  <si>
    <t>Nacimientos</t>
  </si>
  <si>
    <t>Defunciones</t>
  </si>
  <si>
    <t>Matrimonios</t>
  </si>
  <si>
    <t>Civiles</t>
  </si>
  <si>
    <t>Católicos</t>
  </si>
  <si>
    <r>
      <t>Extranjeros</t>
    </r>
    <r>
      <rPr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</si>
  <si>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Todos los datos se refieren a hechos inscritos en el mes respectivo, no así a los ocurridos. </t>
    </r>
  </si>
  <si>
    <r>
      <t>2/</t>
    </r>
    <r>
      <rPr>
        <sz val="9"/>
        <rFont val="Tahoma"/>
        <family val="2"/>
      </rPr>
      <t xml:space="preserve"> Matrimonios inscritos, pero realizados en el extranjero.</t>
    </r>
  </si>
  <si>
    <t>Fuente: Bases de datos registrales civiles, Tribunal Supremo de Elecciones.</t>
  </si>
  <si>
    <t>GRÁFICO 6</t>
  </si>
  <si>
    <t>COSTA RICA: MATRIMONIOS INSCRITOS, SEGÚN CLASE DE INSCRIPCIÓN</t>
  </si>
  <si>
    <t>MATRIMONIOS INSCRITOS</t>
  </si>
  <si>
    <t>Extranjeros</t>
  </si>
  <si>
    <t>Fuente: Cuadro 20.</t>
  </si>
  <si>
    <t>CUADRO 21</t>
  </si>
  <si>
    <t>COSTA RICA: NACIMIENTOS INSCRITOS, POR PROVINCIA Y PARTIDO ESPECIAL</t>
  </si>
  <si>
    <r>
      <t xml:space="preserve">Partido especial </t>
    </r>
    <r>
      <rPr>
        <b/>
        <vertAlign val="superscript"/>
        <sz val="10"/>
        <rFont val="Tahoma"/>
        <family val="2"/>
      </rPr>
      <t>1/</t>
    </r>
  </si>
  <si>
    <r>
      <t xml:space="preserve">1/ </t>
    </r>
    <r>
      <rPr>
        <sz val="9"/>
        <rFont val="Tahoma"/>
        <family val="2"/>
      </rPr>
      <t>Inscripción de nacimientos de costarricenses nacidos en el extranjero.</t>
    </r>
  </si>
  <si>
    <t>Fuente: Bases de datos de Nacimientos, Tribunal Supremo de Elecciones.</t>
  </si>
  <si>
    <t>CUADRO 22</t>
  </si>
  <si>
    <r>
      <t xml:space="preserve">COSTA RICA: DEFUNCIONES INSCRITAS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</si>
  <si>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Las defunciones ocurridas en el extranjero se registran en la provincia de San José.</t>
    </r>
  </si>
  <si>
    <t xml:space="preserve">Fuente: Bases de datos de Defunciones, Tribunal Supremo de Elecciones. </t>
  </si>
  <si>
    <t>GRÁFICO 7</t>
  </si>
  <si>
    <t>COSTA RICA: NACIMIENTOS Y DEFUNCIONES INSCRITAS</t>
  </si>
  <si>
    <t>POR MES, AL 30 DE JUNIO 2025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</si>
  <si>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</si>
  <si>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</si>
  <si>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</si>
  <si>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</si>
  <si>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</si>
  <si>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</si>
  <si>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</si>
  <si>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</si>
  <si>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</si>
  <si>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</si>
  <si>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</si>
  <si>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</si>
  <si>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Fuente: Cuadros 21 y 22.</t>
  </si>
  <si>
    <t>CUADRO 23</t>
  </si>
  <si>
    <r>
      <t xml:space="preserve">COSTA RICA: MATRIMONIOS INSCRITOS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</si>
  <si>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t>CUADRO 24</t>
  </si>
  <si>
    <t>COSTA RICA: MODIFICACIÓN DE ASIENTOS CIVILES POR MES</t>
  </si>
  <si>
    <t>SEGÚN CLASE DE INSCRIPCIÓN, AL 30 DE JUNIO 2025</t>
  </si>
  <si>
    <t>Adopciones</t>
  </si>
  <si>
    <t>Cambio de nombre</t>
  </si>
  <si>
    <r>
      <t xml:space="preserve">Curatela </t>
    </r>
    <r>
      <rPr>
        <vertAlign val="superscript"/>
        <sz val="10"/>
        <rFont val="Tahoma"/>
        <family val="2"/>
      </rPr>
      <t>2/</t>
    </r>
  </si>
  <si>
    <r>
      <t>D</t>
    </r>
    <r>
      <rPr>
        <sz val="10"/>
        <rFont val="Arial"/>
        <family val="2"/>
      </rPr>
      <t>eclaración de parentalidad</t>
    </r>
  </si>
  <si>
    <t>Dejar sin efecto la sentencia</t>
  </si>
  <si>
    <t>Depósito judicial</t>
  </si>
  <si>
    <r>
      <t xml:space="preserve">Divorcio </t>
    </r>
    <r>
      <rPr>
        <vertAlign val="superscript"/>
        <sz val="10"/>
        <rFont val="Tahoma"/>
        <family val="2"/>
      </rPr>
      <t>3/</t>
    </r>
  </si>
  <si>
    <r>
      <t xml:space="preserve">Exequátur de divorcio </t>
    </r>
    <r>
      <rPr>
        <vertAlign val="superscript"/>
        <sz val="10"/>
        <rFont val="Tahoma"/>
        <family val="2"/>
      </rPr>
      <t>4/</t>
    </r>
    <r>
      <rPr>
        <sz val="10"/>
        <rFont val="Tahoma"/>
        <family val="2"/>
      </rPr>
      <t xml:space="preserve"> </t>
    </r>
  </si>
  <si>
    <t>Guarda crianza y educación</t>
  </si>
  <si>
    <t>Impugnación de paternidad</t>
  </si>
  <si>
    <t>Impugnación de reconocimiento</t>
  </si>
  <si>
    <r>
      <t xml:space="preserve">Insania </t>
    </r>
    <r>
      <rPr>
        <vertAlign val="superscript"/>
        <sz val="10"/>
        <rFont val="Tahoma"/>
        <family val="2"/>
      </rPr>
      <t>5/</t>
    </r>
    <r>
      <rPr>
        <sz val="10"/>
        <rFont val="Tahoma"/>
        <family val="2"/>
      </rPr>
      <t xml:space="preserve"> </t>
    </r>
  </si>
  <si>
    <t>Investigación de parentalidad</t>
  </si>
  <si>
    <t>Nombramiento de tutor</t>
  </si>
  <si>
    <t xml:space="preserve">Nulidad de matrinomio  </t>
  </si>
  <si>
    <t>Ocurso</t>
  </si>
  <si>
    <t>Pérdida de patria potestad</t>
  </si>
  <si>
    <t>Presunción de muerte</t>
  </si>
  <si>
    <t>Reconocimientos</t>
  </si>
  <si>
    <t>Recuperación de nacionalidad</t>
  </si>
  <si>
    <t>Separación judicial</t>
  </si>
  <si>
    <t>Suspensión de patria potestad</t>
  </si>
  <si>
    <t>Otra</t>
  </si>
  <si>
    <r>
      <t>1/</t>
    </r>
    <r>
      <rPr>
        <sz val="10"/>
        <rFont val="Tahoma"/>
        <family val="2"/>
      </rPr>
      <t xml:space="preserve"> Todos los datos se refieren a hechos inscritos en el mes respectivo, no así a los ocurridos.</t>
    </r>
  </si>
  <si>
    <r>
      <t>2/</t>
    </r>
    <r>
      <rPr>
        <vertAlign val="superscript"/>
        <sz val="10"/>
        <color indexed="8"/>
        <rFont val="Tahoma"/>
        <family val="2"/>
      </rPr>
      <t xml:space="preserve"> </t>
    </r>
    <r>
      <rPr>
        <sz val="10"/>
        <color indexed="8"/>
        <rFont val="Tahoma"/>
        <family val="2"/>
      </rPr>
      <t>Sistema de protección y guard. Institución jurídica creada por el amparo de la persona y los bienes del mayor de edad incapacitado.</t>
    </r>
  </si>
  <si>
    <r>
      <t xml:space="preserve">4/ </t>
    </r>
    <r>
      <rPr>
        <sz val="10"/>
        <color indexed="8"/>
        <rFont val="Tahoma"/>
        <family val="2"/>
      </rPr>
      <t>Reconocimiento de divorcio extranjero.</t>
    </r>
  </si>
  <si>
    <r>
      <t xml:space="preserve">5/ </t>
    </r>
    <r>
      <rPr>
        <sz val="10"/>
        <color indexed="8"/>
        <rFont val="Tahoma"/>
        <family val="2"/>
      </rPr>
      <t>Personas con demencia.</t>
    </r>
  </si>
  <si>
    <t>Fuente: Sección de Actos Jurídicos y BD de matrimonios, Tribunal Supremo de Elecciones.</t>
  </si>
  <si>
    <t>GRÁFICO 8</t>
  </si>
  <si>
    <t>MATRIMONIOS vs DIVORCIOS</t>
  </si>
  <si>
    <t xml:space="preserve">COSTA RICA: MATRIMONIOS Y DIVORCIOS INSCRITOS </t>
  </si>
  <si>
    <t>Divorcios</t>
  </si>
  <si>
    <t>Fuente: Cuadros 20 y 24.</t>
  </si>
  <si>
    <t>CUADRO 25</t>
  </si>
  <si>
    <t>COSTA RICA: CARTAS DE NATURALIZACIÓN ENTREGADAS POR MES</t>
  </si>
  <si>
    <t>SEGÚN SEXO Y TIPO DE LEY, AL 30 DE JUNIO 2025</t>
  </si>
  <si>
    <t>Cartas entregadas</t>
  </si>
  <si>
    <t>Sexo</t>
  </si>
  <si>
    <t>Tipo de ley</t>
  </si>
  <si>
    <t>Matrimonio</t>
  </si>
  <si>
    <t>Trascendencia</t>
  </si>
  <si>
    <t>Fuente: Sección de Opciones y Naturalizaciones del Tribunal Supremo de Elecciones.</t>
  </si>
  <si>
    <t>CUADRO 26</t>
  </si>
  <si>
    <t>COSTA RICA: CARTAS DE NATURALIZACIÓN ENTREGADAS, POR MES</t>
  </si>
  <si>
    <t>SEGÚN PAÍS DE ORIGEN, AL 30 DE JUNIO 2025</t>
  </si>
  <si>
    <t>País de origen</t>
  </si>
  <si>
    <t>Bermudas</t>
  </si>
  <si>
    <t>Checoslovaquia</t>
  </si>
  <si>
    <t>Gran Bretaña</t>
  </si>
  <si>
    <t>Luxemburgo</t>
  </si>
  <si>
    <t>República Dominicana</t>
  </si>
  <si>
    <t>Tunez</t>
  </si>
  <si>
    <t>CUADRO 27</t>
  </si>
  <si>
    <t>COSTA RICA: TARJETAS DE IDENTIDAD DE MENORES IMPRESAS</t>
  </si>
  <si>
    <t>POR PROVINCIA, SEGÚN MES, AL 30 DE JUNIO 2025</t>
  </si>
  <si>
    <t xml:space="preserve">Abril </t>
  </si>
  <si>
    <t>Fuente: Departamento Electoral y Departamento de Coordinación de Servicios Regionales del Tribunal Supremo de Elecciones.</t>
  </si>
  <si>
    <t>CUADRO 28</t>
  </si>
  <si>
    <t>COSTA RICA: CERTIFICACIONES SOLICITADAS DIGITALMENTE</t>
  </si>
  <si>
    <t>POR TIPO DE SOLICITUD, SEGÚN MES</t>
  </si>
  <si>
    <t>Tipo de solicitud</t>
  </si>
  <si>
    <t>Nacimiento</t>
  </si>
  <si>
    <t>No aparece matrimonio</t>
  </si>
  <si>
    <t>Fuente: Departamento de Comercialización de Servicios del Tribunal Supremo de Elecciones.</t>
  </si>
  <si>
    <t>CUADRO 29</t>
  </si>
  <si>
    <t>COSTA RICA: SOLICITUDES DE DETERMINACIÓN DE PATERNIDAD INGRESADAS</t>
  </si>
  <si>
    <r>
      <t xml:space="preserve">Casos especiales </t>
    </r>
    <r>
      <rPr>
        <b/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</si>
  <si>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Inscripción de hijos o hijas de costarricenses nacidos en el extranjero.</t>
    </r>
  </si>
  <si>
    <r>
      <t>2/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</si>
  <si>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Fuente: Sección de Inscripciones del Tribunal Supremo de Elecciones.</t>
  </si>
  <si>
    <t>CUADRO 30</t>
  </si>
  <si>
    <r>
      <t>COSTA RICA: SOLICITUDES DE DETERMINACIÓN DE PATERNIDAD TRAMITADAS</t>
    </r>
    <r>
      <rPr>
        <b/>
        <vertAlign val="superscript"/>
        <sz val="11"/>
        <rFont val="Tahoma"/>
        <family val="2"/>
      </rPr>
      <t>1/</t>
    </r>
  </si>
  <si>
    <r>
      <t xml:space="preserve">Partido Especial </t>
    </r>
    <r>
      <rPr>
        <b/>
        <vertAlign val="superscript"/>
        <sz val="10"/>
        <rFont val="Tahoma"/>
        <family val="2"/>
      </rPr>
      <t>2/</t>
    </r>
  </si>
  <si>
    <r>
      <t xml:space="preserve">Casos especiales </t>
    </r>
    <r>
      <rPr>
        <b/>
        <vertAlign val="superscript"/>
        <sz val="10"/>
        <rFont val="Tahoma"/>
        <family val="2"/>
      </rPr>
      <t>3/</t>
    </r>
  </si>
  <si>
    <r>
      <t xml:space="preserve">1/ </t>
    </r>
    <r>
      <rPr>
        <sz val="9"/>
        <rFont val="Tahoma"/>
        <family val="2"/>
      </rPr>
      <t>Corresponde a todo aquel tramite que ha sido resuelto por la Sección de Inscripciones del TSE.</t>
    </r>
  </si>
  <si>
    <r>
      <t>2/</t>
    </r>
    <r>
      <rPr>
        <sz val="9"/>
        <rFont val="Tahoma"/>
        <family val="2"/>
      </rPr>
      <t xml:space="preserve"> Inscripción de hijos o hijas de costarricenses nacidos en el extranjero.</t>
    </r>
  </si>
  <si>
    <r>
      <t>3/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</si>
  <si>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CUADRO 31</t>
  </si>
  <si>
    <t>COSTA RICA: INGRESO DE SOLICITUDES DE DETERMINACIÓN DE PATERNIDAD POR MES</t>
  </si>
  <si>
    <t>SEGÚN NACIONALIDAD DE LOS PADRES, AL 30 DE JUNIO 2025</t>
  </si>
  <si>
    <t>NACIONALIDAD</t>
  </si>
  <si>
    <t>Presunto padre</t>
  </si>
  <si>
    <t>Madre</t>
  </si>
  <si>
    <t>Otros</t>
  </si>
  <si>
    <t>CUADRO 32</t>
  </si>
  <si>
    <t>COSTA RICA: RESULTADO DE PRUEBAS DE ADN PARA</t>
  </si>
  <si>
    <t>DETERMINAR LA PATERNIDAD, SEGÚN MES</t>
  </si>
  <si>
    <t>Positivo</t>
  </si>
  <si>
    <t>Negativo</t>
  </si>
  <si>
    <t>CUADRO 33</t>
  </si>
  <si>
    <t>COSTA RICA: CANTIDAD DE RESOLUCIONES, POR TIPO DE RESOLUCIÓN, SEGÚN MES</t>
  </si>
  <si>
    <t>Tipo de resolución</t>
  </si>
  <si>
    <t>Electorales</t>
  </si>
  <si>
    <t>Inscripciones</t>
  </si>
  <si>
    <t>Municipales</t>
  </si>
  <si>
    <t>Naturalizaciones</t>
  </si>
  <si>
    <t>Ocursos, Paternidad y Otros</t>
  </si>
  <si>
    <t>Procedimientos Administrativos</t>
  </si>
  <si>
    <t>Fuente: Secretaría del Tribunal Supremo de Elecciones.</t>
  </si>
  <si>
    <t>COSTA RICA: DONACIONES EN EFECTIVO Y EN ESPECIE REPORTADAS ANTE EL TRIBUNAL SUPREMO DE ELECCIONES</t>
  </si>
  <si>
    <r>
      <t xml:space="preserve">SEGÚN PARTIDO POLÍTICO </t>
    </r>
    <r>
      <rPr>
        <b/>
        <vertAlign val="superscript"/>
        <sz val="11"/>
        <rFont val="Tahoma"/>
        <family val="2"/>
      </rPr>
      <t xml:space="preserve"> 1/</t>
    </r>
  </si>
  <si>
    <t>- Cifras en colones, al 30 de junio de 2025 -</t>
  </si>
  <si>
    <t xml:space="preserve">PARTIDO POLÍTICO </t>
  </si>
  <si>
    <r>
      <t>CICLO MUNICIPAL</t>
    </r>
    <r>
      <rPr>
        <b/>
        <vertAlign val="superscript"/>
        <sz val="10"/>
        <rFont val="Tahoma"/>
        <family val="2"/>
      </rPr>
      <t>2/</t>
    </r>
  </si>
  <si>
    <t>CICLO PRESIDENCIAL</t>
  </si>
  <si>
    <r>
      <t xml:space="preserve">Junio </t>
    </r>
    <r>
      <rPr>
        <b/>
        <vertAlign val="superscript"/>
        <sz val="10"/>
        <rFont val="Tahoma"/>
        <family val="2"/>
      </rPr>
      <t>5/</t>
    </r>
    <r>
      <rPr>
        <b/>
        <sz val="10"/>
        <rFont val="Tahoma"/>
        <family val="2"/>
      </rPr>
      <t>, 2025</t>
    </r>
  </si>
  <si>
    <r>
      <t xml:space="preserve">PERIODO NO ELECTORAL
2024-2025 </t>
    </r>
    <r>
      <rPr>
        <b/>
        <vertAlign val="superscript"/>
        <sz val="10"/>
        <rFont val="Tahoma"/>
        <family val="2"/>
      </rPr>
      <t>3/</t>
    </r>
  </si>
  <si>
    <r>
      <t xml:space="preserve">PERIODO ELECTORAL
2025-2026 </t>
    </r>
    <r>
      <rPr>
        <b/>
        <vertAlign val="superscript"/>
        <sz val="10"/>
        <rFont val="Tahoma"/>
        <family val="2"/>
      </rPr>
      <t>4/</t>
    </r>
  </si>
  <si>
    <t>ACCION CIUDADANA</t>
  </si>
  <si>
    <t>ACCION DEMOCRATICA</t>
  </si>
  <si>
    <t>ACTUEMOS YA</t>
  </si>
  <si>
    <t>AGENDA DEMOCRATICA NACIONAL</t>
  </si>
  <si>
    <t>ALIANZA DEMOCRATA CRISTIANA</t>
  </si>
  <si>
    <t>ALIANZA POR SAN JOSE</t>
  </si>
  <si>
    <t>ALIANZA POR SARCHI</t>
  </si>
  <si>
    <t>ALMA FLOREÑA</t>
  </si>
  <si>
    <t>AQUI COSTA RICA MANDA</t>
  </si>
  <si>
    <t>AUTENTICO LIMONENSE</t>
  </si>
  <si>
    <t>AUTENTICO SANTACRUCEÑO</t>
  </si>
  <si>
    <t>AUTENTICO SARAPIQUEÑO</t>
  </si>
  <si>
    <t>AVANCE ISIDREÑO</t>
  </si>
  <si>
    <t>AVANCE MONTES DE OCA</t>
  </si>
  <si>
    <t>AVANTE POCOCI</t>
  </si>
  <si>
    <t>AVANZA</t>
  </si>
  <si>
    <t>BIENESTAR RAFAELEÑO</t>
  </si>
  <si>
    <t>COALICION CAMBIO CIUDADANO (ELECCION 2024)</t>
  </si>
  <si>
    <t>COALICION GENTE MONTES DE OCA(ELECCION 2024)</t>
  </si>
  <si>
    <t>COALICION SOMOS MONTES DE OCA(ELECCION 2024)</t>
  </si>
  <si>
    <t>COALICION UNION BELEMITA (ELECCION 2024)</t>
  </si>
  <si>
    <t>CURRIDABAT SIGLO XXI</t>
  </si>
  <si>
    <t>DE LA CLASE TRABAJADORA</t>
  </si>
  <si>
    <t>DEL SOL</t>
  </si>
  <si>
    <t>EN COMUN</t>
  </si>
  <si>
    <t>FRENTE AMPLIO</t>
  </si>
  <si>
    <t>HUMANISTA DE MONTES DE OCA</t>
  </si>
  <si>
    <t>INTEGRACION NACIONAL</t>
  </si>
  <si>
    <t>JUNTOS SAN JOSE</t>
  </si>
  <si>
    <t>JUSTICIA SOCIAL COSTARRICENSE</t>
  </si>
  <si>
    <t>LA GRAN NICOYA</t>
  </si>
  <si>
    <t>LIBERACION NACIONAL</t>
  </si>
  <si>
    <t>LIBERAL PROGRESISTA</t>
  </si>
  <si>
    <t>LIBERIA UNIDA</t>
  </si>
  <si>
    <t>MOVIMIENTO AVANCE SANTO DOMINGO</t>
  </si>
  <si>
    <t>NUESTRO PUEBLO</t>
  </si>
  <si>
    <t>NUEVA GENERACION</t>
  </si>
  <si>
    <t>NUEVA LIBERIA</t>
  </si>
  <si>
    <t>NUEVA REPUBLICA</t>
  </si>
  <si>
    <t>PALMARES PRIMERO</t>
  </si>
  <si>
    <t>PROGRESER</t>
  </si>
  <si>
    <t>PROGRESO SOCIAL DEMOCRATICO</t>
  </si>
  <si>
    <t>PUEBLO GARABITO</t>
  </si>
  <si>
    <t>PUEBLO SOBERANO</t>
  </si>
  <si>
    <t>PUEBLO UNIDO</t>
  </si>
  <si>
    <t>RENOVACION CARTAGO</t>
  </si>
  <si>
    <t>RENOVEMOS ALAJUELA</t>
  </si>
  <si>
    <t>REPUBLICANO SOCIAL CRISTIANO</t>
  </si>
  <si>
    <t>RESTAURACION NACIONAL</t>
  </si>
  <si>
    <t>SENTIR HEREDIA</t>
  </si>
  <si>
    <t>SOMOS</t>
  </si>
  <si>
    <t>SOMOS MORAVIA</t>
  </si>
  <si>
    <t>UNIDAD SOCIAL CRISTIANA</t>
  </si>
  <si>
    <t>UNIDOS PARA EL DESARROLLO</t>
  </si>
  <si>
    <t>UNIDOS PODEMOS</t>
  </si>
  <si>
    <t>UNIDOS POR ESCAZU</t>
  </si>
  <si>
    <t>UNION ATENIENSE</t>
  </si>
  <si>
    <t>UNION LIBERAL</t>
  </si>
  <si>
    <t>YO SOY EL CAMBIO</t>
  </si>
  <si>
    <t>YUNTA PROGRESISTA ESCAZUCEÑA</t>
  </si>
  <si>
    <t>Notas: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</si>
  <si>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El detalle de cada contribuyente se puede consultar en  http://www.tse.go.cr/contribuciones_partidos.htm</t>
    </r>
  </si>
  <si>
    <t>2/ El Ciclo Electoral Municipal abarca el periodo comprendido entre el 24 de marzo de 2022 y el 20 de Marzo de 2024.</t>
  </si>
  <si>
    <t>3/ El Periodo no Electoral  del Ciclo Presidencial comprende del  21 de Marzo de 2024 y el 30 de setiembre de 2025.</t>
  </si>
  <si>
    <t>4/ El Periodo Electoral del Ciclo Presidencial comprende entre el 1º de octubre de 2025 y el 18 de Marzo de 2026.</t>
  </si>
  <si>
    <t>5/ Información correspondiente al trimestre de abril a junio de 2025.</t>
  </si>
  <si>
    <t xml:space="preserve">Fuente: Reportes de contribuciones remitidos periódicamente por los partidos políticos al Departamento de Financiamiento de Partidos Políticos. </t>
  </si>
  <si>
    <r>
      <t xml:space="preserve">3/ </t>
    </r>
    <r>
      <rPr>
        <sz val="10"/>
        <color indexed="8"/>
        <rFont val="Tahoma"/>
        <family val="2"/>
      </rPr>
      <t>Dato generado a partir de la BD de Matrimonios, al mes de julio.</t>
    </r>
  </si>
  <si>
    <t>CUADRO 34</t>
  </si>
  <si>
    <t>Movimientos y actualizaciones al Padrón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</si>
</sst>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[$€]_-;\-* #,##0.00\ [$€]_-;_-* &quot;-&quot;??\ [$€]_-;_-@_-"/>
    <numFmt numFmtId="166" formatCode="\ * #,##0\ ;\-* #,##0\ ;\ * &quot;- &quot;;\ @\ "/>
    <numFmt numFmtId="167" formatCode="0.0"/>
    <numFmt numFmtId="168" formatCode="#\ ###\ ###"/>
    <numFmt numFmtId="169" formatCode="_(* #,##0.0_);_(* \(#,##0.0\);_(* &quot;-&quot;?_);_(@_)"/>
    <numFmt numFmtId="170" formatCode="_(* #,##0_);_(* \(#,##0\);_(* &quot;-&quot;_);_(@_)"/>
    <numFmt numFmtId="171" formatCode="###\ ###\ ###"/>
    <numFmt numFmtId="172" formatCode="_-* #,##0_-;\-* #,##0_-;_-* &quot;-&quot;??_-;_-@_-"/>
    <numFmt numFmtId="173" formatCode="#,##0.00_ ;\-#,##0.00\ "/>
    <numFmt numFmtId="174" formatCode="0.0;[Red]0.0"/>
    <numFmt numFmtId="175" formatCode="_(* #,##0.00_);_(* \(#,##0.00\);_(* &quot;-&quot;?_);_(@_)"/>
    <numFmt numFmtId="176" formatCode="_(* #,##0_);_(* \(#,##0\);_(* &quot;-&quot;??_);_(@_)"/>
    <numFmt numFmtId="177" formatCode="#\ \ ###\ ###"/>
    <numFmt numFmtId="178" formatCode="0\ "/>
    <numFmt numFmtId="179" formatCode="0.0\ \ _)"/>
    <numFmt numFmtId="180" formatCode="0.0_)"/>
    <numFmt numFmtId="181" formatCode="#,##0.0;\-#,##0.0"/>
    <numFmt numFmtId="182" formatCode=";;;"/>
    <numFmt numFmtId="183" formatCode="_(* #,##0.00_);_(* \(#,##0.00\);_(* &quot;-&quot;_);_(@_)"/>
    <numFmt numFmtId="184" formatCode="_(* #\ ##0_);_(* \(#\ ##0\);_(* &quot;-&quot;_);_(@_)"/>
    <numFmt numFmtId="185" formatCode="#\ ##0"/>
    <numFmt numFmtId="186" formatCode="_(* #,##0.0_);_(* \(#,##0.0\);_(* &quot;-&quot;_);_(@_)"/>
    <numFmt numFmtId="187" formatCode="* #\ ##0;* \(#\ ##0\);_*\ &quot;-&quot;;_(@_)"/>
    <numFmt numFmtId="188" formatCode="0.000000"/>
    <numFmt numFmtId="189" formatCode="_(* #.00\ ##0_);_(* \(#.00\ ##0\);_(* &quot;-&quot;_);_(@_)"/>
    <numFmt numFmtId="190" formatCode="#\ ###"/>
  </numFmts>
  <fonts count="7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2.5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color rgb="FFFFFFFF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</font>
    <font>
      <b/>
      <sz val="11"/>
      <name val="Tahoma"/>
      <family val="2"/>
    </font>
    <font>
      <b/>
      <sz val="10"/>
      <name val="Tahoma"/>
      <family val="2"/>
    </font>
    <font>
      <b/>
      <vertAlign val="superscript"/>
      <sz val="10"/>
      <name val="Tahoma"/>
      <family val="2"/>
    </font>
    <font>
      <sz val="10"/>
      <color indexed="8"/>
      <name val="Tahoma"/>
      <family val="2"/>
    </font>
    <font>
      <vertAlign val="superscript"/>
      <sz val="9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10.5"/>
      <name val="Tahoma"/>
      <family val="2"/>
    </font>
    <font>
      <sz val="11"/>
      <name val="Tahoma"/>
      <family val="2"/>
    </font>
    <font>
      <sz val="11"/>
      <color indexed="8"/>
      <name val="Tahoma"/>
      <family val="2"/>
    </font>
    <font>
      <vertAlign val="superscript"/>
      <sz val="11"/>
      <name val="Tahoma"/>
      <family val="2"/>
    </font>
    <font>
      <b/>
      <sz val="11"/>
      <color theme="1"/>
      <name val="Tahoma"/>
      <family val="2"/>
    </font>
    <font>
      <vertAlign val="superscript"/>
      <sz val="10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0"/>
      <name val="Times New Roman"/>
      <family val="1"/>
    </font>
    <font>
      <sz val="10"/>
      <color theme="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ahoma"/>
      <family val="2"/>
    </font>
    <font>
      <b/>
      <sz val="10"/>
      <color theme="0"/>
      <name val="Times New Roman"/>
      <family val="1"/>
    </font>
    <font>
      <sz val="10"/>
      <color rgb="FFFF0000"/>
      <name val="ChollaSansThin"/>
    </font>
    <font>
      <sz val="10"/>
      <name val="Times New Roman"/>
      <family val="1"/>
    </font>
    <font>
      <b/>
      <sz val="10"/>
      <color theme="0"/>
      <name val="Tahoma"/>
      <family val="2"/>
    </font>
    <font>
      <sz val="11"/>
      <color theme="0"/>
      <name val="Times New Roman"/>
      <family val="1"/>
    </font>
    <font>
      <sz val="10"/>
      <color rgb="FFFF0000"/>
      <name val="Tahoma"/>
      <family val="2"/>
    </font>
    <font>
      <b/>
      <sz val="10"/>
      <color rgb="FFFF0000"/>
      <name val="ChollaSansThin"/>
    </font>
    <font>
      <sz val="10"/>
      <color theme="0"/>
      <name val="Tahoma"/>
      <family val="2"/>
    </font>
    <font>
      <sz val="9"/>
      <color rgb="FFFF0000"/>
      <name val="Tahoma"/>
      <family val="2"/>
    </font>
    <font>
      <b/>
      <sz val="12"/>
      <name val="Tahoma"/>
      <family val="2"/>
    </font>
    <font>
      <b/>
      <vertAlign val="superscript"/>
      <sz val="11"/>
      <name val="Tahoma"/>
      <family val="2"/>
    </font>
    <font>
      <b/>
      <sz val="12"/>
      <color indexed="8"/>
      <name val="Arial"/>
      <family val="2"/>
      <charset val="1"/>
    </font>
    <font>
      <sz val="11"/>
      <color theme="0"/>
      <name val="Calibri"/>
      <family val="2"/>
    </font>
    <font>
      <sz val="10"/>
      <color rgb="FFFF0000"/>
      <name val="Arial"/>
      <family val="2"/>
    </font>
    <font>
      <b/>
      <sz val="10"/>
      <color indexed="8"/>
      <name val="Tahoma"/>
      <family val="2"/>
    </font>
    <font>
      <sz val="10"/>
      <color theme="1"/>
      <name val="Tahoma"/>
      <family val="2"/>
    </font>
    <font>
      <b/>
      <sz val="12"/>
      <name val="Arial"/>
      <family val="2"/>
      <charset val="1"/>
    </font>
    <font>
      <b/>
      <sz val="12"/>
      <color theme="1"/>
      <name val="Arial"/>
      <family val="2"/>
      <charset val="1"/>
    </font>
    <font>
      <sz val="9"/>
      <color indexed="8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9"/>
      <name val="Tahoma"/>
      <family val="2"/>
    </font>
    <font>
      <b/>
      <sz val="9"/>
      <color indexed="8"/>
      <name val="Tahoma"/>
      <family val="2"/>
    </font>
    <font>
      <b/>
      <vertAlign val="superscript"/>
      <sz val="9"/>
      <name val="Tahoma"/>
      <family val="2"/>
    </font>
    <font>
      <vertAlign val="superscript"/>
      <sz val="10"/>
      <color indexed="8"/>
      <name val="Tahoma"/>
      <family val="2"/>
    </font>
    <font>
      <i/>
      <sz val="10"/>
      <color rgb="FFFF0000"/>
      <name val="Tahoma"/>
      <family val="2"/>
    </font>
    <font>
      <b/>
      <sz val="9"/>
      <name val="Arial"/>
      <family val="2"/>
    </font>
    <font>
      <vertAlign val="superscript"/>
      <sz val="10"/>
      <color theme="1"/>
      <name val="Tahoma"/>
      <family val="2"/>
    </font>
    <font>
      <sz val="8"/>
      <color rgb="FFFF0000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10"/>
      <color indexed="10"/>
      <name val="Tahoma"/>
      <family val="2"/>
    </font>
    <font>
      <b/>
      <sz val="16"/>
      <name val="Tahoma"/>
      <family val="2"/>
    </font>
    <font>
      <u/>
      <sz val="10"/>
      <name val="Tahoma"/>
      <family val="2"/>
    </font>
    <font>
      <b/>
      <sz val="12"/>
      <color theme="0"/>
      <name val="Arial"/>
      <family val="2"/>
      <charset val="1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4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</borders>
  <cellStyleXfs count="48">
    <xf numFmtId="0" fontId="0" fillId="0" borderId="0"/>
    <xf numFmtId="165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7" fillId="0" borderId="0"/>
    <xf numFmtId="164" fontId="7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9" fillId="0" borderId="0"/>
    <xf numFmtId="164" fontId="9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4" fillId="0" borderId="0"/>
    <xf numFmtId="165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6" fontId="13" fillId="0" borderId="0" applyBorder="0" applyProtection="0"/>
    <xf numFmtId="0" fontId="4" fillId="0" borderId="0"/>
    <xf numFmtId="164" fontId="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7" fillId="0" borderId="0"/>
    <xf numFmtId="0" fontId="3" fillId="0" borderId="0"/>
    <xf numFmtId="164" fontId="17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1" fillId="0" borderId="0"/>
    <xf numFmtId="0" fontId="19" fillId="0" borderId="0"/>
    <xf numFmtId="0" fontId="4" fillId="0" borderId="0"/>
    <xf numFmtId="0" fontId="1" fillId="0" borderId="0"/>
    <xf numFmtId="164" fontId="2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76">
    <xf numFmtId="0" fontId="0" fillId="0" borderId="0" xfId="0"/>
    <xf numFmtId="0" fontId="15" fillId="2" borderId="0" xfId="31" applyFill="1" applyBorder="1" applyAlignment="1" applyProtection="1"/>
    <xf numFmtId="0" fontId="0" fillId="2" borderId="0" xfId="0" applyFill="1"/>
    <xf numFmtId="0" fontId="5" fillId="2" borderId="0" xfId="0" applyFont="1" applyFill="1"/>
    <xf numFmtId="0" fontId="14" fillId="0" borderId="0" xfId="0" applyFont="1" applyAlignment="1">
      <alignment horizontal="left"/>
    </xf>
    <xf numFmtId="0" fontId="4" fillId="2" borderId="0" xfId="0" applyFont="1" applyFill="1"/>
    <xf numFmtId="167" fontId="0" fillId="2" borderId="0" xfId="0" applyNumberFormat="1" applyFill="1"/>
    <xf numFmtId="0" fontId="22" fillId="0" borderId="0" xfId="40" applyFont="1" applyAlignment="1" applyProtection="1">
      <alignment horizontal="centerContinuous" vertical="center"/>
      <protection locked="0"/>
    </xf>
    <xf numFmtId="0" fontId="18" fillId="0" borderId="0" xfId="40" applyFont="1"/>
    <xf numFmtId="168" fontId="18" fillId="0" borderId="0" xfId="40" applyNumberFormat="1" applyFont="1"/>
    <xf numFmtId="0" fontId="23" fillId="0" borderId="1" xfId="40" applyFont="1" applyBorder="1" applyAlignment="1" applyProtection="1">
      <alignment horizontal="left" vertical="center" wrapText="1"/>
      <protection locked="0"/>
    </xf>
    <xf numFmtId="0" fontId="23" fillId="0" borderId="2" xfId="40" applyFont="1" applyBorder="1" applyAlignment="1" applyProtection="1">
      <alignment horizontal="center" vertical="center" wrapText="1"/>
      <protection locked="0"/>
    </xf>
    <xf numFmtId="0" fontId="23" fillId="0" borderId="1" xfId="40" applyFont="1" applyBorder="1" applyAlignment="1" applyProtection="1">
      <alignment horizontal="center" vertical="center" wrapText="1"/>
      <protection locked="0"/>
    </xf>
    <xf numFmtId="0" fontId="18" fillId="0" borderId="0" xfId="40" applyFont="1" applyAlignment="1">
      <alignment vertical="center"/>
    </xf>
    <xf numFmtId="0" fontId="23" fillId="0" borderId="3" xfId="40" applyFont="1" applyBorder="1" applyAlignment="1" applyProtection="1">
      <alignment horizontal="left" vertical="center" wrapText="1"/>
      <protection locked="0"/>
    </xf>
    <xf numFmtId="49" fontId="23" fillId="0" borderId="2" xfId="40" applyNumberFormat="1" applyFont="1" applyBorder="1" applyAlignment="1" applyProtection="1">
      <alignment horizontal="center" vertical="center"/>
      <protection locked="0"/>
    </xf>
    <xf numFmtId="49" fontId="23" fillId="0" borderId="3" xfId="40" applyNumberFormat="1" applyFont="1" applyBorder="1" applyAlignment="1" applyProtection="1">
      <alignment horizontal="center" vertical="center"/>
      <protection locked="0"/>
    </xf>
    <xf numFmtId="0" fontId="23" fillId="0" borderId="3" xfId="40" applyFont="1" applyBorder="1" applyAlignment="1" applyProtection="1">
      <alignment horizontal="center" vertical="center"/>
      <protection locked="0"/>
    </xf>
    <xf numFmtId="0" fontId="23" fillId="0" borderId="2" xfId="40" applyFont="1" applyBorder="1" applyAlignment="1" applyProtection="1">
      <alignment horizontal="center" vertical="center"/>
      <protection locked="0"/>
    </xf>
    <xf numFmtId="0" fontId="23" fillId="0" borderId="0" xfId="40" applyFont="1"/>
    <xf numFmtId="168" fontId="23" fillId="0" borderId="0" xfId="40" applyNumberFormat="1" applyFont="1" applyAlignment="1" applyProtection="1">
      <alignment horizontal="right" indent="2"/>
      <protection hidden="1"/>
    </xf>
    <xf numFmtId="169" fontId="23" fillId="0" borderId="0" xfId="40" applyNumberFormat="1" applyFont="1" applyAlignment="1" applyProtection="1">
      <alignment horizontal="right" indent="3"/>
      <protection hidden="1"/>
    </xf>
    <xf numFmtId="0" fontId="18" fillId="0" borderId="0" xfId="40" applyFont="1" applyAlignment="1">
      <alignment horizontal="left" indent="1"/>
    </xf>
    <xf numFmtId="168" fontId="18" fillId="0" borderId="0" xfId="40" applyNumberFormat="1" applyFont="1" applyAlignment="1" applyProtection="1">
      <alignment horizontal="right" indent="2"/>
      <protection hidden="1"/>
    </xf>
    <xf numFmtId="169" fontId="18" fillId="0" borderId="0" xfId="40" applyNumberFormat="1" applyFont="1" applyAlignment="1" applyProtection="1">
      <alignment horizontal="right" indent="3"/>
      <protection hidden="1"/>
    </xf>
    <xf numFmtId="168" fontId="18" fillId="0" borderId="0" xfId="40" applyNumberFormat="1" applyFont="1" applyProtection="1">
      <protection hidden="1"/>
    </xf>
    <xf numFmtId="168" fontId="18" fillId="0" borderId="0" xfId="40" applyNumberFormat="1" applyFont="1" applyAlignment="1">
      <alignment horizontal="right" indent="2"/>
    </xf>
    <xf numFmtId="168" fontId="18" fillId="0" borderId="0" xfId="40" applyNumberFormat="1" applyFont="1" applyAlignment="1" applyProtection="1">
      <alignment horizontal="right" indent="2"/>
      <protection locked="0"/>
    </xf>
    <xf numFmtId="3" fontId="18" fillId="0" borderId="0" xfId="40" applyNumberFormat="1" applyFont="1"/>
    <xf numFmtId="168" fontId="23" fillId="0" borderId="0" xfId="40" applyNumberFormat="1" applyFont="1"/>
    <xf numFmtId="168" fontId="25" fillId="0" borderId="0" xfId="40" applyNumberFormat="1" applyFont="1" applyAlignment="1" applyProtection="1">
      <alignment horizontal="right" indent="2"/>
      <protection hidden="1"/>
    </xf>
    <xf numFmtId="0" fontId="18" fillId="0" borderId="3" xfId="40" applyFont="1" applyBorder="1"/>
    <xf numFmtId="170" fontId="18" fillId="0" borderId="3" xfId="40" applyNumberFormat="1" applyFont="1" applyBorder="1"/>
    <xf numFmtId="170" fontId="18" fillId="0" borderId="0" xfId="40" applyNumberFormat="1" applyFont="1"/>
    <xf numFmtId="0" fontId="26" fillId="0" borderId="0" xfId="40" applyFont="1" applyAlignment="1">
      <alignment horizontal="justify" vertical="justify" wrapText="1"/>
    </xf>
    <xf numFmtId="0" fontId="28" fillId="0" borderId="0" xfId="40" applyFont="1" applyAlignment="1">
      <alignment horizontal="justify" vertical="justify" wrapText="1"/>
    </xf>
    <xf numFmtId="0" fontId="18" fillId="0" borderId="0" xfId="40" applyFont="1" applyAlignment="1">
      <alignment wrapText="1"/>
    </xf>
    <xf numFmtId="0" fontId="27" fillId="0" borderId="0" xfId="40" applyFont="1"/>
    <xf numFmtId="0" fontId="22" fillId="0" borderId="0" xfId="40" applyFont="1" applyAlignment="1">
      <alignment horizontal="centerContinuous" vertical="center"/>
    </xf>
    <xf numFmtId="0" fontId="29" fillId="0" borderId="0" xfId="40" applyFont="1"/>
    <xf numFmtId="37" fontId="22" fillId="0" borderId="1" xfId="40" applyNumberFormat="1" applyFont="1" applyBorder="1" applyAlignment="1">
      <alignment horizontal="left" vertical="center" wrapText="1"/>
    </xf>
    <xf numFmtId="37" fontId="22" fillId="0" borderId="2" xfId="40" applyNumberFormat="1" applyFont="1" applyBorder="1" applyAlignment="1">
      <alignment horizontal="center" vertical="center"/>
    </xf>
    <xf numFmtId="0" fontId="23" fillId="0" borderId="0" xfId="40" applyFont="1" applyAlignment="1">
      <alignment vertical="center"/>
    </xf>
    <xf numFmtId="37" fontId="22" fillId="0" borderId="0" xfId="40" applyNumberFormat="1" applyFont="1" applyAlignment="1">
      <alignment horizontal="left" vertical="center" wrapText="1"/>
    </xf>
    <xf numFmtId="49" fontId="22" fillId="0" borderId="2" xfId="40" applyNumberFormat="1" applyFont="1" applyBorder="1" applyAlignment="1">
      <alignment horizontal="center" vertical="center"/>
    </xf>
    <xf numFmtId="37" fontId="22" fillId="0" borderId="3" xfId="40" applyNumberFormat="1" applyFont="1" applyBorder="1" applyAlignment="1">
      <alignment horizontal="left" vertical="center" wrapText="1"/>
    </xf>
    <xf numFmtId="37" fontId="22" fillId="0" borderId="2" xfId="40" applyNumberFormat="1" applyFont="1" applyBorder="1" applyAlignment="1">
      <alignment horizontal="center" vertical="center"/>
    </xf>
    <xf numFmtId="168" fontId="22" fillId="0" borderId="0" xfId="40" applyNumberFormat="1" applyFont="1" applyAlignment="1" applyProtection="1">
      <alignment vertical="center"/>
      <protection hidden="1"/>
    </xf>
    <xf numFmtId="168" fontId="23" fillId="0" borderId="0" xfId="40" applyNumberFormat="1" applyFont="1" applyAlignment="1">
      <alignment vertical="center"/>
    </xf>
    <xf numFmtId="0" fontId="22" fillId="0" borderId="0" xfId="40" applyFont="1" applyAlignment="1">
      <alignment vertical="center"/>
    </xf>
    <xf numFmtId="168" fontId="30" fillId="0" borderId="0" xfId="23" applyNumberFormat="1" applyFont="1" applyFill="1" applyAlignment="1" applyProtection="1">
      <protection locked="0"/>
    </xf>
    <xf numFmtId="171" fontId="23" fillId="0" borderId="0" xfId="40" applyNumberFormat="1" applyFont="1" applyAlignment="1">
      <alignment horizontal="right" indent="1"/>
    </xf>
    <xf numFmtId="0" fontId="30" fillId="0" borderId="0" xfId="40" applyFont="1" applyAlignment="1">
      <alignment horizontal="left" indent="1"/>
    </xf>
    <xf numFmtId="3" fontId="31" fillId="0" borderId="0" xfId="41" applyNumberFormat="1" applyFont="1" applyAlignment="1">
      <alignment horizontal="right" wrapText="1"/>
    </xf>
    <xf numFmtId="0" fontId="22" fillId="0" borderId="0" xfId="40" applyFont="1" applyAlignment="1">
      <alignment horizontal="left" vertical="center"/>
    </xf>
    <xf numFmtId="168" fontId="30" fillId="0" borderId="0" xfId="40" applyNumberFormat="1" applyFont="1" applyProtection="1">
      <protection hidden="1"/>
    </xf>
    <xf numFmtId="0" fontId="4" fillId="0" borderId="0" xfId="42"/>
    <xf numFmtId="0" fontId="30" fillId="0" borderId="0" xfId="40" quotePrefix="1" applyFont="1" applyAlignment="1">
      <alignment horizontal="left" indent="1"/>
    </xf>
    <xf numFmtId="168" fontId="22" fillId="0" borderId="0" xfId="40" applyNumberFormat="1" applyFont="1" applyAlignment="1" applyProtection="1">
      <alignment horizontal="right" vertical="center"/>
      <protection hidden="1"/>
    </xf>
    <xf numFmtId="0" fontId="23" fillId="0" borderId="0" xfId="40" applyFont="1" applyAlignment="1">
      <alignment horizontal="right" vertical="center"/>
    </xf>
    <xf numFmtId="168" fontId="33" fillId="0" borderId="0" xfId="40" applyNumberFormat="1" applyFont="1" applyAlignment="1" applyProtection="1">
      <alignment horizontal="right" vertical="center"/>
      <protection hidden="1"/>
    </xf>
    <xf numFmtId="0" fontId="22" fillId="0" borderId="0" xfId="40" applyFont="1" applyAlignment="1">
      <alignment horizontal="left"/>
    </xf>
    <xf numFmtId="168" fontId="22" fillId="0" borderId="0" xfId="40" applyNumberFormat="1" applyFont="1" applyProtection="1">
      <protection hidden="1"/>
    </xf>
    <xf numFmtId="168" fontId="22" fillId="0" borderId="0" xfId="40" applyNumberFormat="1" applyFont="1" applyProtection="1">
      <protection locked="0"/>
    </xf>
    <xf numFmtId="37" fontId="18" fillId="0" borderId="3" xfId="40" applyNumberFormat="1" applyFont="1" applyBorder="1"/>
    <xf numFmtId="0" fontId="34" fillId="0" borderId="0" xfId="40" applyFont="1"/>
    <xf numFmtId="3" fontId="18" fillId="0" borderId="0" xfId="40" applyNumberFormat="1" applyFont="1" applyAlignment="1">
      <alignment horizontal="right"/>
    </xf>
    <xf numFmtId="3" fontId="29" fillId="0" borderId="0" xfId="40" applyNumberFormat="1" applyFont="1" applyAlignment="1">
      <alignment horizontal="right"/>
    </xf>
    <xf numFmtId="37" fontId="22" fillId="0" borderId="1" xfId="40" applyNumberFormat="1" applyFont="1" applyBorder="1" applyAlignment="1">
      <alignment horizontal="center" vertical="center" wrapText="1"/>
    </xf>
    <xf numFmtId="3" fontId="23" fillId="0" borderId="0" xfId="40" applyNumberFormat="1" applyFont="1" applyAlignment="1">
      <alignment horizontal="right" vertical="center"/>
    </xf>
    <xf numFmtId="37" fontId="22" fillId="0" borderId="0" xfId="40" applyNumberFormat="1" applyFont="1" applyAlignment="1">
      <alignment horizontal="center" vertical="center" wrapText="1"/>
    </xf>
    <xf numFmtId="37" fontId="22" fillId="0" borderId="3" xfId="40" applyNumberFormat="1" applyFont="1" applyBorder="1" applyAlignment="1">
      <alignment horizontal="center" vertical="center" wrapText="1"/>
    </xf>
    <xf numFmtId="37" fontId="22" fillId="0" borderId="2" xfId="40" applyNumberFormat="1" applyFont="1" applyBorder="1" applyAlignment="1">
      <alignment vertical="center"/>
    </xf>
    <xf numFmtId="0" fontId="22" fillId="2" borderId="0" xfId="43" applyFont="1" applyFill="1" applyAlignment="1">
      <alignment horizontal="left" vertical="center" wrapText="1" indent="1"/>
    </xf>
    <xf numFmtId="172" fontId="22" fillId="2" borderId="0" xfId="44" applyNumberFormat="1" applyFont="1" applyFill="1" applyBorder="1" applyAlignment="1">
      <alignment horizontal="right" vertical="center"/>
    </xf>
    <xf numFmtId="0" fontId="22" fillId="2" borderId="0" xfId="43" applyFont="1" applyFill="1" applyAlignment="1">
      <alignment horizontal="left" vertical="center" wrapText="1" indent="2"/>
    </xf>
    <xf numFmtId="172" fontId="22" fillId="2" borderId="0" xfId="44" applyNumberFormat="1" applyFont="1" applyFill="1" applyBorder="1" applyAlignment="1">
      <alignment horizontal="left" vertical="center" indent="2"/>
    </xf>
    <xf numFmtId="3" fontId="30" fillId="0" borderId="0" xfId="42" applyNumberFormat="1" applyFont="1" applyAlignment="1">
      <alignment horizontal="right"/>
    </xf>
    <xf numFmtId="0" fontId="30" fillId="2" borderId="0" xfId="43" applyFont="1" applyFill="1" applyAlignment="1">
      <alignment horizontal="left" vertical="top" wrapText="1" indent="3"/>
    </xf>
    <xf numFmtId="172" fontId="30" fillId="2" borderId="0" xfId="44" applyNumberFormat="1" applyFont="1" applyFill="1" applyBorder="1" applyAlignment="1">
      <alignment horizontal="right" vertical="top"/>
    </xf>
    <xf numFmtId="0" fontId="30" fillId="0" borderId="0" xfId="40" applyFont="1"/>
    <xf numFmtId="0" fontId="22" fillId="0" borderId="0" xfId="40" applyFont="1"/>
    <xf numFmtId="3" fontId="23" fillId="0" borderId="0" xfId="40" applyNumberFormat="1" applyFont="1" applyAlignment="1">
      <alignment horizontal="right"/>
    </xf>
    <xf numFmtId="3" fontId="30" fillId="0" borderId="0" xfId="40" applyNumberFormat="1" applyFont="1" applyAlignment="1">
      <alignment horizontal="right"/>
    </xf>
    <xf numFmtId="3" fontId="22" fillId="0" borderId="0" xfId="40" applyNumberFormat="1" applyFont="1" applyAlignment="1">
      <alignment horizontal="right"/>
    </xf>
    <xf numFmtId="0" fontId="28" fillId="2" borderId="3" xfId="43" applyFont="1" applyFill="1" applyBorder="1" applyAlignment="1">
      <alignment horizontal="left" vertical="top" wrapText="1" indent="3"/>
    </xf>
    <xf numFmtId="172" fontId="28" fillId="2" borderId="3" xfId="44" applyNumberFormat="1" applyFont="1" applyFill="1" applyBorder="1" applyAlignment="1">
      <alignment horizontal="right" vertical="top"/>
    </xf>
    <xf numFmtId="173" fontId="28" fillId="2" borderId="3" xfId="44" applyNumberFormat="1" applyFont="1" applyFill="1" applyBorder="1" applyAlignment="1">
      <alignment horizontal="right" vertical="top" indent="1"/>
    </xf>
    <xf numFmtId="3" fontId="29" fillId="0" borderId="0" xfId="40" applyNumberFormat="1" applyFont="1"/>
    <xf numFmtId="37" fontId="23" fillId="0" borderId="2" xfId="40" applyNumberFormat="1" applyFont="1" applyBorder="1" applyAlignment="1">
      <alignment horizontal="center" vertical="center"/>
    </xf>
    <xf numFmtId="3" fontId="23" fillId="0" borderId="0" xfId="40" applyNumberFormat="1" applyFont="1" applyAlignment="1">
      <alignment vertical="center"/>
    </xf>
    <xf numFmtId="0" fontId="22" fillId="2" borderId="1" xfId="43" applyFont="1" applyFill="1" applyBorder="1" applyAlignment="1">
      <alignment horizontal="left" vertical="center" wrapText="1" indent="1"/>
    </xf>
    <xf numFmtId="172" fontId="22" fillId="2" borderId="1" xfId="44" applyNumberFormat="1" applyFont="1" applyFill="1" applyBorder="1" applyAlignment="1">
      <alignment horizontal="right" vertical="center"/>
    </xf>
    <xf numFmtId="3" fontId="30" fillId="0" borderId="0" xfId="40" applyNumberFormat="1" applyFont="1"/>
    <xf numFmtId="0" fontId="30" fillId="0" borderId="1" xfId="40" applyFont="1" applyBorder="1"/>
    <xf numFmtId="49" fontId="23" fillId="0" borderId="2" xfId="40" applyNumberFormat="1" applyFont="1" applyBorder="1" applyAlignment="1">
      <alignment horizontal="center" vertical="center"/>
    </xf>
    <xf numFmtId="37" fontId="23" fillId="0" borderId="2" xfId="40" applyNumberFormat="1" applyFont="1" applyBorder="1" applyAlignment="1">
      <alignment horizontal="center" vertical="center"/>
    </xf>
    <xf numFmtId="37" fontId="23" fillId="0" borderId="2" xfId="40" applyNumberFormat="1" applyFont="1" applyBorder="1" applyAlignment="1">
      <alignment vertical="center"/>
    </xf>
    <xf numFmtId="3" fontId="22" fillId="2" borderId="0" xfId="44" applyNumberFormat="1" applyFont="1" applyFill="1" applyBorder="1" applyAlignment="1">
      <alignment horizontal="right" vertical="center" indent="2"/>
    </xf>
    <xf numFmtId="0" fontId="30" fillId="2" borderId="3" xfId="43" applyFont="1" applyFill="1" applyBorder="1" applyAlignment="1">
      <alignment horizontal="left" vertical="top" wrapText="1" indent="3"/>
    </xf>
    <xf numFmtId="172" fontId="30" fillId="2" borderId="3" xfId="44" applyNumberFormat="1" applyFont="1" applyFill="1" applyBorder="1" applyAlignment="1">
      <alignment horizontal="right" vertical="top"/>
    </xf>
    <xf numFmtId="0" fontId="30" fillId="0" borderId="3" xfId="40" applyFont="1" applyBorder="1"/>
    <xf numFmtId="0" fontId="27" fillId="0" borderId="0" xfId="40" applyFont="1" applyAlignment="1">
      <alignment horizontal="left" indent="1"/>
    </xf>
    <xf numFmtId="0" fontId="18" fillId="0" borderId="0" xfId="40" applyFont="1" applyAlignment="1">
      <alignment horizontal="right"/>
    </xf>
    <xf numFmtId="0" fontId="22" fillId="0" borderId="0" xfId="40" applyFont="1" applyAlignment="1">
      <alignment horizontal="right"/>
    </xf>
    <xf numFmtId="168" fontId="33" fillId="0" borderId="0" xfId="40" applyNumberFormat="1" applyFont="1" applyAlignment="1" applyProtection="1">
      <alignment horizontal="right"/>
      <protection hidden="1"/>
    </xf>
    <xf numFmtId="168" fontId="33" fillId="0" borderId="0" xfId="40" applyNumberFormat="1" applyFont="1" applyProtection="1">
      <protection hidden="1"/>
    </xf>
    <xf numFmtId="0" fontId="30" fillId="0" borderId="0" xfId="40" applyFont="1" applyAlignment="1">
      <alignment horizontal="right" indent="1"/>
    </xf>
    <xf numFmtId="0" fontId="27" fillId="0" borderId="0" xfId="40" applyFont="1" applyAlignment="1">
      <alignment horizontal="left"/>
    </xf>
    <xf numFmtId="0" fontId="30" fillId="2" borderId="3" xfId="45" applyFont="1" applyFill="1" applyBorder="1" applyAlignment="1">
      <alignment horizontal="left" vertical="top" wrapText="1" indent="3"/>
    </xf>
    <xf numFmtId="0" fontId="22" fillId="0" borderId="0" xfId="40" applyFont="1" applyAlignment="1" applyProtection="1">
      <alignment horizontal="centerContinuous" vertical="center" wrapText="1"/>
      <protection locked="0"/>
    </xf>
    <xf numFmtId="0" fontId="35" fillId="0" borderId="0" xfId="40" applyFont="1" applyAlignment="1">
      <alignment horizontal="centerContinuous" vertical="center" wrapText="1"/>
    </xf>
    <xf numFmtId="0" fontId="22" fillId="0" borderId="0" xfId="16" applyFont="1" applyAlignment="1" applyProtection="1">
      <alignment horizontal="centerContinuous" vertical="center" wrapText="1"/>
      <protection locked="0"/>
    </xf>
    <xf numFmtId="0" fontId="35" fillId="0" borderId="0" xfId="16" applyFont="1" applyAlignment="1">
      <alignment horizontal="centerContinuous" vertical="center" wrapText="1"/>
    </xf>
    <xf numFmtId="37" fontId="23" fillId="0" borderId="2" xfId="40" applyNumberFormat="1" applyFont="1" applyBorder="1" applyAlignment="1">
      <alignment horizontal="center" vertical="center" wrapText="1"/>
    </xf>
    <xf numFmtId="0" fontId="23" fillId="0" borderId="2" xfId="40" applyFont="1" applyBorder="1" applyAlignment="1">
      <alignment horizontal="center" vertical="center"/>
    </xf>
    <xf numFmtId="0" fontId="23" fillId="0" borderId="2" xfId="40" applyFont="1" applyBorder="1" applyAlignment="1">
      <alignment horizontal="center" vertical="center" wrapText="1"/>
    </xf>
    <xf numFmtId="0" fontId="36" fillId="0" borderId="0" xfId="40" applyFont="1"/>
    <xf numFmtId="37" fontId="18" fillId="0" borderId="1" xfId="40" applyNumberFormat="1" applyFont="1" applyBorder="1"/>
    <xf numFmtId="37" fontId="18" fillId="0" borderId="0" xfId="40" applyNumberFormat="1" applyFont="1"/>
    <xf numFmtId="0" fontId="4" fillId="0" borderId="0" xfId="40" applyFont="1"/>
    <xf numFmtId="0" fontId="23" fillId="0" borderId="0" xfId="40" applyFont="1" applyAlignment="1">
      <alignment horizontal="left"/>
    </xf>
    <xf numFmtId="171" fontId="18" fillId="0" borderId="0" xfId="40" applyNumberFormat="1" applyFont="1" applyAlignment="1">
      <alignment horizontal="right" indent="1"/>
    </xf>
    <xf numFmtId="0" fontId="18" fillId="0" borderId="0" xfId="40" applyFont="1" applyAlignment="1">
      <alignment horizontal="left"/>
    </xf>
    <xf numFmtId="171" fontId="23" fillId="0" borderId="0" xfId="40" applyNumberFormat="1" applyFont="1" applyAlignment="1" applyProtection="1">
      <alignment horizontal="right" indent="2"/>
      <protection hidden="1"/>
    </xf>
    <xf numFmtId="171" fontId="27" fillId="0" borderId="0" xfId="40" applyNumberFormat="1" applyFont="1" applyAlignment="1">
      <alignment horizontal="right" indent="1"/>
    </xf>
    <xf numFmtId="0" fontId="4" fillId="0" borderId="3" xfId="40" applyFont="1" applyBorder="1"/>
    <xf numFmtId="0" fontId="26" fillId="0" borderId="0" xfId="40" applyFont="1" applyAlignment="1">
      <alignment horizontal="justify" vertical="center" wrapText="1"/>
    </xf>
    <xf numFmtId="0" fontId="27" fillId="0" borderId="0" xfId="40" applyFont="1" applyAlignment="1">
      <alignment horizontal="left"/>
    </xf>
    <xf numFmtId="0" fontId="28" fillId="0" borderId="0" xfId="40" applyFont="1" applyAlignment="1">
      <alignment horizontal="justify"/>
    </xf>
    <xf numFmtId="0" fontId="37" fillId="0" borderId="0" xfId="40" applyFont="1"/>
    <xf numFmtId="0" fontId="38" fillId="0" borderId="0" xfId="40" applyFont="1"/>
    <xf numFmtId="0" fontId="39" fillId="0" borderId="0" xfId="40" applyFont="1"/>
    <xf numFmtId="0" fontId="23" fillId="3" borderId="0" xfId="40" applyFont="1" applyFill="1" applyAlignment="1">
      <alignment horizontal="centerContinuous"/>
    </xf>
    <xf numFmtId="0" fontId="23" fillId="3" borderId="0" xfId="40" applyFont="1" applyFill="1"/>
    <xf numFmtId="0" fontId="40" fillId="3" borderId="0" xfId="40" applyFont="1" applyFill="1"/>
    <xf numFmtId="0" fontId="41" fillId="0" borderId="0" xfId="40" applyFont="1" applyAlignment="1">
      <alignment vertical="center" wrapText="1"/>
    </xf>
    <xf numFmtId="168" fontId="42" fillId="0" borderId="0" xfId="40" applyNumberFormat="1" applyFont="1"/>
    <xf numFmtId="0" fontId="43" fillId="0" borderId="0" xfId="40" applyFont="1"/>
    <xf numFmtId="0" fontId="37" fillId="0" borderId="0" xfId="40" applyFont="1" applyAlignment="1">
      <alignment horizontal="center" vertical="center" wrapText="1"/>
    </xf>
    <xf numFmtId="0" fontId="37" fillId="0" borderId="0" xfId="40" applyFont="1" applyAlignment="1">
      <alignment horizontal="center"/>
    </xf>
    <xf numFmtId="0" fontId="37" fillId="0" borderId="0" xfId="40" applyFont="1" applyAlignment="1">
      <alignment horizontal="center"/>
    </xf>
    <xf numFmtId="0" fontId="37" fillId="0" borderId="0" xfId="40" applyFont="1" applyAlignment="1">
      <alignment horizontal="center" vertical="center" wrapText="1"/>
    </xf>
    <xf numFmtId="0" fontId="44" fillId="0" borderId="0" xfId="40" applyFont="1" applyAlignment="1">
      <alignment horizontal="center"/>
    </xf>
    <xf numFmtId="0" fontId="39" fillId="2" borderId="0" xfId="40" applyFont="1" applyFill="1"/>
    <xf numFmtId="3" fontId="41" fillId="0" borderId="0" xfId="40" applyNumberFormat="1" applyFont="1" applyAlignment="1">
      <alignment horizontal="center"/>
    </xf>
    <xf numFmtId="174" fontId="38" fillId="0" borderId="0" xfId="40" applyNumberFormat="1" applyFont="1" applyAlignment="1">
      <alignment horizontal="center" vertical="center"/>
    </xf>
    <xf numFmtId="0" fontId="37" fillId="0" borderId="0" xfId="40" applyFont="1" applyAlignment="1">
      <alignment horizontal="right"/>
    </xf>
    <xf numFmtId="0" fontId="37" fillId="0" borderId="0" xfId="40" applyFont="1" applyAlignment="1">
      <alignment horizontal="left" vertical="top" wrapText="1"/>
    </xf>
    <xf numFmtId="3" fontId="37" fillId="0" borderId="0" xfId="40" applyNumberFormat="1" applyFont="1" applyAlignment="1">
      <alignment horizontal="center"/>
    </xf>
    <xf numFmtId="3" fontId="37" fillId="0" borderId="0" xfId="40" applyNumberFormat="1" applyFont="1"/>
    <xf numFmtId="174" fontId="45" fillId="0" borderId="0" xfId="40" applyNumberFormat="1" applyFont="1" applyAlignment="1">
      <alignment horizontal="center"/>
    </xf>
    <xf numFmtId="3" fontId="46" fillId="0" borderId="0" xfId="40" applyNumberFormat="1" applyFont="1" applyAlignment="1">
      <alignment horizontal="left"/>
    </xf>
    <xf numFmtId="168" fontId="43" fillId="0" borderId="0" xfId="40" applyNumberFormat="1" applyFont="1"/>
    <xf numFmtId="49" fontId="37" fillId="0" borderId="0" xfId="40" applyNumberFormat="1" applyFont="1" applyAlignment="1">
      <alignment horizontal="left"/>
    </xf>
    <xf numFmtId="168" fontId="47" fillId="0" borderId="0" xfId="40" applyNumberFormat="1" applyFont="1"/>
    <xf numFmtId="0" fontId="46" fillId="0" borderId="0" xfId="40" applyFont="1" applyAlignment="1">
      <alignment horizontal="left"/>
    </xf>
    <xf numFmtId="171" fontId="48" fillId="0" borderId="0" xfId="40" applyNumberFormat="1" applyFont="1" applyAlignment="1">
      <alignment horizontal="right" indent="1"/>
    </xf>
    <xf numFmtId="171" fontId="48" fillId="4" borderId="0" xfId="40" applyNumberFormat="1" applyFont="1" applyFill="1" applyAlignment="1">
      <alignment horizontal="right" indent="1"/>
    </xf>
    <xf numFmtId="0" fontId="48" fillId="0" borderId="0" xfId="40" applyFont="1"/>
    <xf numFmtId="0" fontId="27" fillId="4" borderId="0" xfId="40" applyFont="1" applyFill="1" applyAlignment="1">
      <alignment wrapText="1"/>
    </xf>
    <xf numFmtId="0" fontId="37" fillId="0" borderId="0" xfId="40" applyFont="1" applyAlignment="1">
      <alignment horizontal="right" vertical="center"/>
    </xf>
    <xf numFmtId="0" fontId="49" fillId="0" borderId="0" xfId="40" applyFont="1" applyAlignment="1">
      <alignment horizontal="left" indent="2"/>
    </xf>
    <xf numFmtId="0" fontId="50" fillId="0" borderId="0" xfId="40" applyFont="1" applyAlignment="1" applyProtection="1">
      <alignment horizontal="centerContinuous" vertical="center"/>
      <protection locked="0"/>
    </xf>
    <xf numFmtId="0" fontId="18" fillId="0" borderId="0" xfId="40" applyFont="1" applyAlignment="1">
      <alignment horizontal="centerContinuous" vertical="center"/>
    </xf>
    <xf numFmtId="0" fontId="22" fillId="0" borderId="0" xfId="16" applyFont="1" applyAlignment="1">
      <alignment horizontal="centerContinuous" vertical="center"/>
    </xf>
    <xf numFmtId="0" fontId="18" fillId="0" borderId="0" xfId="16" applyFont="1" applyAlignment="1">
      <alignment horizontal="centerContinuous" vertical="center"/>
    </xf>
    <xf numFmtId="37" fontId="23" fillId="0" borderId="4" xfId="40" applyNumberFormat="1" applyFont="1" applyBorder="1" applyAlignment="1">
      <alignment horizontal="center" vertical="center" wrapText="1"/>
    </xf>
    <xf numFmtId="0" fontId="23" fillId="0" borderId="5" xfId="40" applyFont="1" applyBorder="1" applyAlignment="1" applyProtection="1">
      <alignment horizontal="centerContinuous" vertical="center"/>
      <protection locked="0"/>
    </xf>
    <xf numFmtId="0" fontId="23" fillId="0" borderId="6" xfId="40" applyFont="1" applyBorder="1" applyAlignment="1" applyProtection="1">
      <alignment horizontal="centerContinuous" vertical="center"/>
      <protection locked="0"/>
    </xf>
    <xf numFmtId="0" fontId="21" fillId="0" borderId="7" xfId="40" applyBorder="1" applyAlignment="1">
      <alignment horizontal="center" vertical="center" wrapText="1"/>
    </xf>
    <xf numFmtId="37" fontId="23" fillId="0" borderId="5" xfId="40" applyNumberFormat="1" applyFont="1" applyBorder="1" applyAlignment="1">
      <alignment horizontal="center" vertical="center"/>
    </xf>
    <xf numFmtId="37" fontId="23" fillId="0" borderId="6" xfId="40" applyNumberFormat="1" applyFont="1" applyBorder="1" applyAlignment="1">
      <alignment horizontal="center" vertical="center"/>
    </xf>
    <xf numFmtId="171" fontId="23" fillId="0" borderId="0" xfId="40" applyNumberFormat="1" applyFont="1" applyAlignment="1" applyProtection="1">
      <alignment horizontal="right" indent="1"/>
      <protection hidden="1"/>
    </xf>
    <xf numFmtId="175" fontId="23" fillId="0" borderId="0" xfId="40" applyNumberFormat="1" applyFont="1" applyAlignment="1" applyProtection="1">
      <alignment horizontal="right" indent="1"/>
      <protection hidden="1"/>
    </xf>
    <xf numFmtId="175" fontId="18" fillId="0" borderId="0" xfId="40" applyNumberFormat="1" applyFont="1" applyAlignment="1">
      <alignment horizontal="right" indent="2"/>
    </xf>
    <xf numFmtId="0" fontId="21" fillId="0" borderId="0" xfId="40" applyAlignment="1">
      <alignment horizontal="left" indent="1"/>
    </xf>
    <xf numFmtId="171" fontId="18" fillId="0" borderId="0" xfId="40" applyNumberFormat="1" applyFont="1" applyAlignment="1" applyProtection="1">
      <alignment horizontal="right" indent="1"/>
      <protection hidden="1"/>
    </xf>
    <xf numFmtId="175" fontId="18" fillId="0" borderId="0" xfId="40" applyNumberFormat="1" applyFont="1" applyAlignment="1" applyProtection="1">
      <alignment horizontal="right" indent="1"/>
      <protection hidden="1"/>
    </xf>
    <xf numFmtId="0" fontId="4" fillId="0" borderId="0" xfId="40" applyFont="1" applyAlignment="1">
      <alignment horizontal="left" indent="1"/>
    </xf>
    <xf numFmtId="0" fontId="18" fillId="0" borderId="0" xfId="40" quotePrefix="1" applyFont="1" applyAlignment="1">
      <alignment horizontal="left" indent="1"/>
    </xf>
    <xf numFmtId="0" fontId="23" fillId="0" borderId="0" xfId="15" applyFont="1" applyAlignment="1">
      <alignment horizontal="left"/>
    </xf>
    <xf numFmtId="0" fontId="18" fillId="0" borderId="0" xfId="15" applyFont="1" applyAlignment="1">
      <alignment horizontal="left" indent="1"/>
    </xf>
    <xf numFmtId="0" fontId="27" fillId="0" borderId="0" xfId="40" applyFont="1" applyAlignment="1">
      <alignment horizontal="justify" vertical="center" wrapText="1"/>
    </xf>
    <xf numFmtId="0" fontId="28" fillId="0" borderId="0" xfId="40" applyFont="1" applyAlignment="1">
      <alignment horizontal="justify" wrapText="1"/>
    </xf>
    <xf numFmtId="0" fontId="22" fillId="0" borderId="0" xfId="40" applyFont="1" applyAlignment="1">
      <alignment horizontal="center" vertical="center"/>
    </xf>
    <xf numFmtId="0" fontId="18" fillId="0" borderId="0" xfId="40" applyFont="1" applyProtection="1">
      <protection locked="0"/>
    </xf>
    <xf numFmtId="0" fontId="18" fillId="0" borderId="0" xfId="40" applyFont="1" applyAlignment="1" applyProtection="1">
      <alignment horizontal="center"/>
      <protection locked="0"/>
    </xf>
    <xf numFmtId="176" fontId="18" fillId="0" borderId="0" xfId="23" applyNumberFormat="1" applyFont="1" applyFill="1"/>
    <xf numFmtId="0" fontId="4" fillId="0" borderId="7" xfId="40" applyFont="1" applyBorder="1" applyAlignment="1">
      <alignment horizontal="center" vertical="center" wrapText="1"/>
    </xf>
    <xf numFmtId="3" fontId="23" fillId="0" borderId="0" xfId="40" applyNumberFormat="1" applyFont="1" applyAlignment="1" applyProtection="1">
      <alignment horizontal="right" indent="1"/>
      <protection hidden="1"/>
    </xf>
    <xf numFmtId="175" fontId="18" fillId="0" borderId="0" xfId="40" applyNumberFormat="1" applyFont="1"/>
    <xf numFmtId="0" fontId="23" fillId="0" borderId="0" xfId="40" applyFont="1" applyAlignment="1">
      <alignment horizontal="left" indent="1"/>
    </xf>
    <xf numFmtId="0" fontId="21" fillId="0" borderId="0" xfId="40" applyAlignment="1">
      <alignment horizontal="left" indent="2"/>
    </xf>
    <xf numFmtId="3" fontId="18" fillId="0" borderId="0" xfId="40" applyNumberFormat="1" applyFont="1" applyAlignment="1" applyProtection="1">
      <alignment horizontal="right" indent="1"/>
      <protection hidden="1"/>
    </xf>
    <xf numFmtId="0" fontId="4" fillId="0" borderId="0" xfId="40" applyFont="1" applyAlignment="1">
      <alignment horizontal="left" indent="2"/>
    </xf>
    <xf numFmtId="166" fontId="52" fillId="0" borderId="5" xfId="28" applyFont="1" applyBorder="1" applyAlignment="1" applyProtection="1">
      <alignment vertical="center"/>
    </xf>
    <xf numFmtId="0" fontId="46" fillId="4" borderId="0" xfId="40" applyFont="1" applyFill="1"/>
    <xf numFmtId="0" fontId="18" fillId="4" borderId="0" xfId="40" applyFont="1" applyFill="1"/>
    <xf numFmtId="0" fontId="48" fillId="4" borderId="0" xfId="40" applyFont="1" applyFill="1"/>
    <xf numFmtId="177" fontId="44" fillId="0" borderId="0" xfId="46" applyNumberFormat="1" applyFont="1"/>
    <xf numFmtId="0" fontId="23" fillId="4" borderId="0" xfId="40" applyFont="1" applyFill="1" applyAlignment="1">
      <alignment horizontal="centerContinuous"/>
    </xf>
    <xf numFmtId="0" fontId="23" fillId="4" borderId="0" xfId="40" applyFont="1" applyFill="1"/>
    <xf numFmtId="177" fontId="48" fillId="0" borderId="0" xfId="46" applyNumberFormat="1" applyFont="1"/>
    <xf numFmtId="167" fontId="48" fillId="0" borderId="0" xfId="40" applyNumberFormat="1" applyFont="1"/>
    <xf numFmtId="177" fontId="48" fillId="0" borderId="0" xfId="40" applyNumberFormat="1" applyFont="1"/>
    <xf numFmtId="0" fontId="40" fillId="2" borderId="0" xfId="40" applyFont="1" applyFill="1"/>
    <xf numFmtId="177" fontId="44" fillId="0" borderId="0" xfId="40" applyNumberFormat="1" applyFont="1"/>
    <xf numFmtId="0" fontId="44" fillId="0" borderId="0" xfId="40" applyFont="1" applyAlignment="1">
      <alignment horizontal="left"/>
    </xf>
    <xf numFmtId="3" fontId="44" fillId="0" borderId="0" xfId="40" applyNumberFormat="1" applyFont="1" applyAlignment="1" applyProtection="1">
      <alignment horizontal="right" indent="1"/>
      <protection hidden="1"/>
    </xf>
    <xf numFmtId="37" fontId="48" fillId="0" borderId="0" xfId="40" applyNumberFormat="1" applyFont="1"/>
    <xf numFmtId="3" fontId="48" fillId="0" borderId="0" xfId="40" applyNumberFormat="1" applyFont="1" applyAlignment="1">
      <alignment horizontal="right" indent="1"/>
    </xf>
    <xf numFmtId="0" fontId="44" fillId="0" borderId="0" xfId="40" applyFont="1"/>
    <xf numFmtId="0" fontId="53" fillId="0" borderId="0" xfId="47" applyFont="1" applyAlignment="1">
      <alignment wrapText="1"/>
    </xf>
    <xf numFmtId="0" fontId="54" fillId="0" borderId="0" xfId="40" applyFont="1"/>
    <xf numFmtId="0" fontId="27" fillId="4" borderId="0" xfId="40" applyFont="1" applyFill="1"/>
    <xf numFmtId="0" fontId="46" fillId="0" borderId="0" xfId="40" applyFont="1"/>
    <xf numFmtId="0" fontId="22" fillId="0" borderId="0" xfId="29" applyFont="1" applyAlignment="1" applyProtection="1">
      <alignment horizontal="centerContinuous" vertical="center"/>
      <protection locked="0"/>
    </xf>
    <xf numFmtId="0" fontId="4" fillId="0" borderId="0" xfId="17"/>
    <xf numFmtId="0" fontId="22" fillId="0" borderId="0" xfId="29" applyFont="1" applyAlignment="1">
      <alignment horizontal="centerContinuous" vertical="center"/>
    </xf>
    <xf numFmtId="0" fontId="22" fillId="0" borderId="0" xfId="29" applyFont="1" applyAlignment="1">
      <alignment horizontal="center" vertical="center"/>
    </xf>
    <xf numFmtId="0" fontId="23" fillId="0" borderId="1" xfId="29" applyFont="1" applyBorder="1" applyAlignment="1">
      <alignment horizontal="left" vertical="center" wrapText="1"/>
    </xf>
    <xf numFmtId="0" fontId="23" fillId="0" borderId="2" xfId="29" applyFont="1" applyBorder="1" applyAlignment="1">
      <alignment horizontal="center" vertical="center" wrapText="1"/>
    </xf>
    <xf numFmtId="0" fontId="23" fillId="0" borderId="1" xfId="29" applyFont="1" applyBorder="1" applyAlignment="1">
      <alignment horizontal="center" vertical="center" wrapText="1"/>
    </xf>
    <xf numFmtId="0" fontId="23" fillId="0" borderId="0" xfId="29" applyFont="1" applyAlignment="1">
      <alignment horizontal="left" vertical="center" wrapText="1"/>
    </xf>
    <xf numFmtId="0" fontId="23" fillId="0" borderId="0" xfId="29" applyFont="1" applyAlignment="1">
      <alignment horizontal="center" vertical="center" wrapText="1"/>
    </xf>
    <xf numFmtId="0" fontId="36" fillId="0" borderId="3" xfId="29" applyFont="1" applyBorder="1" applyAlignment="1">
      <alignment horizontal="left" vertical="center" wrapText="1"/>
    </xf>
    <xf numFmtId="0" fontId="23" fillId="0" borderId="2" xfId="29" applyFont="1" applyBorder="1" applyAlignment="1">
      <alignment horizontal="center" vertical="center" wrapText="1"/>
    </xf>
    <xf numFmtId="0" fontId="23" fillId="0" borderId="3" xfId="29" applyFont="1" applyBorder="1" applyAlignment="1">
      <alignment horizontal="center" vertical="center" wrapText="1"/>
    </xf>
    <xf numFmtId="0" fontId="4" fillId="0" borderId="0" xfId="29"/>
    <xf numFmtId="0" fontId="4" fillId="0" borderId="0" xfId="29" applyAlignment="1">
      <alignment horizontal="center"/>
    </xf>
    <xf numFmtId="170" fontId="18" fillId="0" borderId="0" xfId="17" applyNumberFormat="1" applyFont="1"/>
    <xf numFmtId="168" fontId="18" fillId="0" borderId="0" xfId="17" applyNumberFormat="1" applyFont="1"/>
    <xf numFmtId="168" fontId="18" fillId="0" borderId="0" xfId="17" applyNumberFormat="1" applyFont="1" applyAlignment="1">
      <alignment horizontal="center"/>
    </xf>
    <xf numFmtId="0" fontId="18" fillId="0" borderId="0" xfId="17" applyFont="1" applyAlignment="1">
      <alignment horizontal="left"/>
    </xf>
    <xf numFmtId="168" fontId="18" fillId="0" borderId="0" xfId="17" applyNumberFormat="1" applyFont="1" applyAlignment="1">
      <alignment horizontal="left" indent="2"/>
    </xf>
    <xf numFmtId="170" fontId="18" fillId="0" borderId="0" xfId="17" applyNumberFormat="1" applyFont="1" applyAlignment="1">
      <alignment horizontal="left"/>
    </xf>
    <xf numFmtId="170" fontId="48" fillId="0" borderId="0" xfId="17" applyNumberFormat="1" applyFont="1"/>
    <xf numFmtId="168" fontId="18" fillId="2" borderId="0" xfId="17" applyNumberFormat="1" applyFont="1" applyFill="1" applyAlignment="1">
      <alignment horizontal="center"/>
    </xf>
    <xf numFmtId="0" fontId="18" fillId="0" borderId="3" xfId="17" applyFont="1" applyBorder="1" applyAlignment="1">
      <alignment horizontal="left"/>
    </xf>
    <xf numFmtId="0" fontId="4" fillId="0" borderId="3" xfId="29" applyBorder="1"/>
    <xf numFmtId="0" fontId="4" fillId="0" borderId="3" xfId="29" applyBorder="1" applyAlignment="1">
      <alignment horizontal="center"/>
    </xf>
    <xf numFmtId="0" fontId="26" fillId="0" borderId="0" xfId="29" applyFont="1" applyAlignment="1">
      <alignment horizontal="left"/>
    </xf>
    <xf numFmtId="0" fontId="28" fillId="0" borderId="0" xfId="29" applyFont="1"/>
    <xf numFmtId="0" fontId="28" fillId="0" borderId="0" xfId="29" applyFont="1" applyAlignment="1">
      <alignment horizontal="center"/>
    </xf>
    <xf numFmtId="0" fontId="27" fillId="0" borderId="0" xfId="29" applyFont="1" applyAlignment="1">
      <alignment horizontal="left"/>
    </xf>
    <xf numFmtId="3" fontId="28" fillId="0" borderId="0" xfId="29" applyNumberFormat="1" applyFont="1"/>
    <xf numFmtId="176" fontId="18" fillId="0" borderId="0" xfId="44" applyNumberFormat="1" applyFont="1"/>
    <xf numFmtId="0" fontId="22" fillId="0" borderId="0" xfId="40" applyFont="1" applyProtection="1">
      <protection locked="0"/>
    </xf>
    <xf numFmtId="0" fontId="23" fillId="0" borderId="0" xfId="40" applyFont="1" applyAlignment="1" applyProtection="1">
      <alignment horizontal="centerContinuous" vertical="center"/>
      <protection locked="0"/>
    </xf>
    <xf numFmtId="0" fontId="23" fillId="0" borderId="0" xfId="40" applyFont="1" applyAlignment="1" applyProtection="1">
      <alignment horizontal="center" vertical="center"/>
      <protection locked="0"/>
    </xf>
    <xf numFmtId="37" fontId="55" fillId="0" borderId="1" xfId="40" applyNumberFormat="1" applyFont="1" applyBorder="1" applyAlignment="1">
      <alignment horizontal="left" vertical="center" wrapText="1"/>
    </xf>
    <xf numFmtId="37" fontId="55" fillId="0" borderId="2" xfId="40" applyNumberFormat="1" applyFont="1" applyBorder="1" applyAlignment="1">
      <alignment horizontal="center" vertical="center"/>
    </xf>
    <xf numFmtId="0" fontId="21" fillId="0" borderId="0" xfId="40" applyAlignment="1">
      <alignment vertical="center"/>
    </xf>
    <xf numFmtId="37" fontId="55" fillId="0" borderId="0" xfId="40" applyNumberFormat="1" applyFont="1" applyAlignment="1">
      <alignment horizontal="left" vertical="center" wrapText="1"/>
    </xf>
    <xf numFmtId="37" fontId="55" fillId="0" borderId="3" xfId="40" applyNumberFormat="1" applyFont="1" applyBorder="1" applyAlignment="1">
      <alignment horizontal="left" vertical="center" wrapText="1"/>
    </xf>
    <xf numFmtId="37" fontId="55" fillId="0" borderId="3" xfId="40" applyNumberFormat="1" applyFont="1" applyBorder="1" applyAlignment="1">
      <alignment horizontal="center" vertical="center"/>
    </xf>
    <xf numFmtId="37" fontId="55" fillId="0" borderId="2" xfId="40" applyNumberFormat="1" applyFont="1" applyBorder="1" applyAlignment="1">
      <alignment horizontal="center" vertical="center"/>
    </xf>
    <xf numFmtId="37" fontId="25" fillId="0" borderId="0" xfId="40" applyNumberFormat="1" applyFont="1"/>
    <xf numFmtId="0" fontId="21" fillId="0" borderId="0" xfId="40"/>
    <xf numFmtId="0" fontId="55" fillId="0" borderId="0" xfId="40" applyFont="1" applyAlignment="1">
      <alignment horizontal="left"/>
    </xf>
    <xf numFmtId="170" fontId="23" fillId="0" borderId="0" xfId="40" applyNumberFormat="1" applyFont="1"/>
    <xf numFmtId="167" fontId="55" fillId="0" borderId="0" xfId="40" applyNumberFormat="1" applyFont="1" applyAlignment="1">
      <alignment horizontal="right" indent="1"/>
    </xf>
    <xf numFmtId="2" fontId="55" fillId="0" borderId="0" xfId="40" applyNumberFormat="1" applyFont="1" applyAlignment="1">
      <alignment horizontal="right" indent="1"/>
    </xf>
    <xf numFmtId="169" fontId="55" fillId="0" borderId="0" xfId="40" applyNumberFormat="1" applyFont="1"/>
    <xf numFmtId="171" fontId="27" fillId="4" borderId="0" xfId="40" applyNumberFormat="1" applyFont="1" applyFill="1" applyAlignment="1">
      <alignment horizontal="right" indent="1"/>
    </xf>
    <xf numFmtId="167" fontId="25" fillId="0" borderId="0" xfId="40" applyNumberFormat="1" applyFont="1" applyAlignment="1">
      <alignment horizontal="right" indent="1"/>
    </xf>
    <xf numFmtId="2" fontId="25" fillId="0" borderId="0" xfId="40" applyNumberFormat="1" applyFont="1" applyAlignment="1">
      <alignment horizontal="right" indent="1"/>
    </xf>
    <xf numFmtId="169" fontId="25" fillId="0" borderId="0" xfId="40" applyNumberFormat="1" applyFont="1"/>
    <xf numFmtId="0" fontId="18" fillId="0" borderId="0" xfId="40" quotePrefix="1" applyFont="1" applyAlignment="1">
      <alignment horizontal="left"/>
    </xf>
    <xf numFmtId="0" fontId="25" fillId="0" borderId="0" xfId="40" applyFont="1"/>
    <xf numFmtId="178" fontId="25" fillId="0" borderId="0" xfId="40" applyNumberFormat="1" applyFont="1"/>
    <xf numFmtId="179" fontId="25" fillId="0" borderId="0" xfId="40" applyNumberFormat="1" applyFont="1"/>
    <xf numFmtId="180" fontId="21" fillId="0" borderId="0" xfId="40" applyNumberFormat="1"/>
    <xf numFmtId="37" fontId="23" fillId="4" borderId="0" xfId="40" applyNumberFormat="1" applyFont="1" applyFill="1"/>
    <xf numFmtId="0" fontId="23" fillId="2" borderId="0" xfId="40" applyFont="1" applyFill="1"/>
    <xf numFmtId="37" fontId="18" fillId="4" borderId="0" xfId="40" applyNumberFormat="1" applyFont="1" applyFill="1"/>
    <xf numFmtId="37" fontId="23" fillId="4" borderId="0" xfId="40" applyNumberFormat="1" applyFont="1" applyFill="1" applyAlignment="1">
      <alignment horizontal="center"/>
    </xf>
    <xf numFmtId="170" fontId="23" fillId="4" borderId="0" xfId="40" applyNumberFormat="1" applyFont="1" applyFill="1"/>
    <xf numFmtId="0" fontId="27" fillId="4" borderId="0" xfId="40" applyFont="1" applyFill="1" applyAlignment="1">
      <alignment horizontal="left" indent="2"/>
    </xf>
    <xf numFmtId="0" fontId="56" fillId="4" borderId="0" xfId="40" applyFont="1" applyFill="1"/>
    <xf numFmtId="166" fontId="57" fillId="5" borderId="10" xfId="28" applyFont="1" applyFill="1" applyBorder="1" applyAlignment="1" applyProtection="1">
      <alignment vertical="center"/>
      <protection locked="0"/>
    </xf>
    <xf numFmtId="166" fontId="58" fillId="5" borderId="10" xfId="28" applyFont="1" applyFill="1" applyBorder="1" applyAlignment="1" applyProtection="1">
      <alignment vertical="center"/>
      <protection locked="0"/>
    </xf>
    <xf numFmtId="166" fontId="52" fillId="5" borderId="10" xfId="28" applyFont="1" applyFill="1" applyBorder="1" applyAlignment="1" applyProtection="1">
      <alignment vertical="center"/>
      <protection locked="0"/>
    </xf>
    <xf numFmtId="166" fontId="52" fillId="5" borderId="10" xfId="28" applyFont="1" applyFill="1" applyBorder="1" applyAlignment="1" applyProtection="1">
      <alignment vertical="center"/>
    </xf>
    <xf numFmtId="166" fontId="52" fillId="5" borderId="8" xfId="28" applyFont="1" applyFill="1" applyBorder="1" applyAlignment="1" applyProtection="1">
      <alignment vertical="center"/>
    </xf>
    <xf numFmtId="0" fontId="23" fillId="0" borderId="0" xfId="40" applyFont="1" applyAlignment="1">
      <alignment horizontal="centerContinuous" vertical="center"/>
    </xf>
    <xf numFmtId="0" fontId="23" fillId="0" borderId="0" xfId="40" applyFont="1" applyAlignment="1">
      <alignment horizontal="center" vertical="center"/>
    </xf>
    <xf numFmtId="0" fontId="23" fillId="0" borderId="2" xfId="40" applyFont="1" applyBorder="1" applyAlignment="1">
      <alignment horizontal="center" vertical="center"/>
    </xf>
    <xf numFmtId="37" fontId="23" fillId="0" borderId="0" xfId="40" applyNumberFormat="1" applyFont="1" applyAlignment="1">
      <alignment horizontal="centerContinuous" vertical="center"/>
    </xf>
    <xf numFmtId="0" fontId="23" fillId="0" borderId="3" xfId="40" applyFont="1" applyBorder="1" applyAlignment="1">
      <alignment horizontal="center" vertical="center"/>
    </xf>
    <xf numFmtId="3" fontId="23" fillId="0" borderId="0" xfId="40" applyNumberFormat="1" applyFont="1"/>
    <xf numFmtId="0" fontId="18" fillId="0" borderId="0" xfId="40" quotePrefix="1" applyFont="1" applyAlignment="1">
      <alignment horizontal="left" vertical="center"/>
    </xf>
    <xf numFmtId="167" fontId="25" fillId="0" borderId="0" xfId="40" applyNumberFormat="1" applyFont="1" applyAlignment="1">
      <alignment horizontal="right" vertical="center" indent="1"/>
    </xf>
    <xf numFmtId="0" fontId="18" fillId="0" borderId="0" xfId="40" applyFont="1" applyAlignment="1">
      <alignment horizontal="left" vertical="center"/>
    </xf>
    <xf numFmtId="0" fontId="25" fillId="0" borderId="3" xfId="40" applyFont="1" applyBorder="1"/>
    <xf numFmtId="0" fontId="59" fillId="0" borderId="0" xfId="40" applyFont="1"/>
    <xf numFmtId="169" fontId="18" fillId="0" borderId="0" xfId="40" applyNumberFormat="1" applyFont="1"/>
    <xf numFmtId="0" fontId="60" fillId="4" borderId="0" xfId="40" applyFont="1" applyFill="1" applyAlignment="1">
      <alignment horizontal="centerContinuous"/>
    </xf>
    <xf numFmtId="37" fontId="40" fillId="4" borderId="0" xfId="40" applyNumberFormat="1" applyFont="1" applyFill="1"/>
    <xf numFmtId="0" fontId="27" fillId="4" borderId="0" xfId="40" applyFont="1" applyFill="1" applyAlignment="1">
      <alignment horizontal="left" indent="1"/>
    </xf>
    <xf numFmtId="0" fontId="22" fillId="0" borderId="0" xfId="40" applyFont="1" applyAlignment="1">
      <alignment horizontal="center" vertical="center"/>
    </xf>
    <xf numFmtId="0" fontId="23" fillId="0" borderId="1" xfId="40" applyFont="1" applyBorder="1" applyAlignment="1">
      <alignment vertical="center" wrapText="1"/>
    </xf>
    <xf numFmtId="0" fontId="23" fillId="0" borderId="3" xfId="40" applyFont="1" applyBorder="1" applyAlignment="1">
      <alignment vertical="center" wrapText="1"/>
    </xf>
    <xf numFmtId="0" fontId="23" fillId="0" borderId="0" xfId="40" quotePrefix="1" applyFont="1" applyAlignment="1">
      <alignment horizontal="centerContinuous"/>
    </xf>
    <xf numFmtId="0" fontId="18" fillId="0" borderId="0" xfId="40" applyFont="1" applyAlignment="1">
      <alignment horizontal="centerContinuous"/>
    </xf>
    <xf numFmtId="41" fontId="36" fillId="0" borderId="0" xfId="40" applyNumberFormat="1" applyFont="1"/>
    <xf numFmtId="41" fontId="18" fillId="0" borderId="0" xfId="40" applyNumberFormat="1" applyFont="1"/>
    <xf numFmtId="41" fontId="4" fillId="0" borderId="0" xfId="40" applyNumberFormat="1" applyFont="1"/>
    <xf numFmtId="182" fontId="25" fillId="0" borderId="3" xfId="40" applyNumberFormat="1" applyFont="1" applyBorder="1"/>
    <xf numFmtId="37" fontId="25" fillId="0" borderId="3" xfId="40" applyNumberFormat="1" applyFont="1" applyBorder="1"/>
    <xf numFmtId="41" fontId="4" fillId="0" borderId="3" xfId="40" applyNumberFormat="1" applyFont="1" applyBorder="1"/>
    <xf numFmtId="182" fontId="25" fillId="0" borderId="0" xfId="40" applyNumberFormat="1" applyFont="1"/>
    <xf numFmtId="0" fontId="26" fillId="0" borderId="0" xfId="40" applyFont="1"/>
    <xf numFmtId="0" fontId="59" fillId="0" borderId="0" xfId="40" applyFont="1" applyAlignment="1">
      <alignment horizontal="justify" vertical="center" wrapText="1"/>
    </xf>
    <xf numFmtId="0" fontId="40" fillId="4" borderId="0" xfId="40" applyFont="1" applyFill="1" applyAlignment="1">
      <alignment horizontal="centerContinuous"/>
    </xf>
    <xf numFmtId="37" fontId="23" fillId="2" borderId="0" xfId="40" applyNumberFormat="1" applyFont="1" applyFill="1"/>
    <xf numFmtId="0" fontId="18" fillId="2" borderId="0" xfId="40" applyFont="1" applyFill="1"/>
    <xf numFmtId="0" fontId="46" fillId="2" borderId="0" xfId="40" applyFont="1" applyFill="1"/>
    <xf numFmtId="0" fontId="40" fillId="2" borderId="0" xfId="40" applyFont="1" applyFill="1" applyAlignment="1">
      <alignment horizontal="center" vertical="center" wrapText="1"/>
    </xf>
    <xf numFmtId="0" fontId="60" fillId="2" borderId="0" xfId="40" applyFont="1" applyFill="1" applyAlignment="1">
      <alignment horizontal="center" vertical="center" wrapText="1"/>
    </xf>
    <xf numFmtId="0" fontId="61" fillId="4" borderId="0" xfId="40" applyFont="1" applyFill="1"/>
    <xf numFmtId="170" fontId="40" fillId="2" borderId="0" xfId="40" applyNumberFormat="1" applyFont="1" applyFill="1"/>
    <xf numFmtId="170" fontId="40" fillId="4" borderId="0" xfId="40" applyNumberFormat="1" applyFont="1" applyFill="1"/>
    <xf numFmtId="170" fontId="46" fillId="2" borderId="0" xfId="40" applyNumberFormat="1" applyFont="1" applyFill="1"/>
    <xf numFmtId="0" fontId="27" fillId="4" borderId="0" xfId="40" applyFont="1" applyFill="1" applyAlignment="1">
      <alignment horizontal="center" wrapText="1"/>
    </xf>
    <xf numFmtId="0" fontId="27" fillId="4" borderId="0" xfId="40" applyFont="1" applyFill="1" applyAlignment="1">
      <alignment horizontal="left" wrapText="1" indent="2"/>
    </xf>
    <xf numFmtId="0" fontId="46" fillId="4" borderId="0" xfId="40" applyFont="1" applyFill="1" applyAlignment="1">
      <alignment horizontal="left" indent="2"/>
    </xf>
    <xf numFmtId="0" fontId="22" fillId="2" borderId="0" xfId="16" applyFont="1" applyFill="1" applyAlignment="1">
      <alignment horizontal="centerContinuous" vertical="justify" wrapText="1"/>
    </xf>
    <xf numFmtId="0" fontId="50" fillId="2" borderId="0" xfId="16" applyFont="1" applyFill="1" applyAlignment="1">
      <alignment horizontal="centerContinuous" vertical="justify" wrapText="1"/>
    </xf>
    <xf numFmtId="0" fontId="27" fillId="2" borderId="0" xfId="16" applyFont="1" applyFill="1"/>
    <xf numFmtId="0" fontId="22" fillId="2" borderId="0" xfId="16" applyFont="1" applyFill="1" applyAlignment="1">
      <alignment horizontal="centerContinuous" vertical="center"/>
    </xf>
    <xf numFmtId="0" fontId="62" fillId="2" borderId="0" xfId="16" applyFont="1" applyFill="1" applyAlignment="1">
      <alignment horizontal="centerContinuous" vertical="center"/>
    </xf>
    <xf numFmtId="0" fontId="62" fillId="2" borderId="2" xfId="16" applyFont="1" applyFill="1" applyBorder="1" applyAlignment="1">
      <alignment horizontal="center" vertical="center" wrapText="1"/>
    </xf>
    <xf numFmtId="0" fontId="62" fillId="2" borderId="2" xfId="16" applyFont="1" applyFill="1" applyBorder="1" applyAlignment="1">
      <alignment horizontal="center" vertical="center"/>
    </xf>
    <xf numFmtId="0" fontId="55" fillId="2" borderId="2" xfId="40" applyFont="1" applyFill="1" applyBorder="1" applyAlignment="1">
      <alignment horizontal="center" vertical="center"/>
    </xf>
    <xf numFmtId="0" fontId="62" fillId="2" borderId="0" xfId="16" applyFont="1" applyFill="1" applyAlignment="1">
      <alignment horizontal="center" vertical="center"/>
    </xf>
    <xf numFmtId="184" fontId="62" fillId="2" borderId="1" xfId="16" applyNumberFormat="1" applyFont="1" applyFill="1" applyBorder="1" applyAlignment="1">
      <alignment horizontal="right" vertical="center" indent="1"/>
    </xf>
    <xf numFmtId="184" fontId="62" fillId="2" borderId="0" xfId="16" applyNumberFormat="1" applyFont="1" applyFill="1" applyAlignment="1">
      <alignment horizontal="right" vertical="center" indent="1"/>
    </xf>
    <xf numFmtId="0" fontId="27" fillId="2" borderId="0" xfId="16" applyFont="1" applyFill="1" applyAlignment="1">
      <alignment horizontal="left" vertical="center" wrapText="1" indent="1"/>
    </xf>
    <xf numFmtId="184" fontId="27" fillId="2" borderId="0" xfId="16" applyNumberFormat="1" applyFont="1" applyFill="1" applyAlignment="1">
      <alignment horizontal="right" indent="1"/>
    </xf>
    <xf numFmtId="3" fontId="27" fillId="2" borderId="0" xfId="16" applyNumberFormat="1" applyFont="1" applyFill="1"/>
    <xf numFmtId="0" fontId="27" fillId="2" borderId="3" xfId="16" applyFont="1" applyFill="1" applyBorder="1"/>
    <xf numFmtId="0" fontId="23" fillId="0" borderId="2" xfId="40" applyFont="1" applyBorder="1" applyAlignment="1">
      <alignment horizontal="left" vertical="center" wrapText="1"/>
    </xf>
    <xf numFmtId="0" fontId="23" fillId="0" borderId="2" xfId="40" applyFont="1" applyBorder="1" applyAlignment="1">
      <alignment horizontal="centerContinuous" vertical="center"/>
    </xf>
    <xf numFmtId="0" fontId="18" fillId="0" borderId="2" xfId="40" applyFont="1" applyBorder="1" applyAlignment="1">
      <alignment horizontal="centerContinuous" vertical="center"/>
    </xf>
    <xf numFmtId="0" fontId="63" fillId="0" borderId="2" xfId="40" applyFont="1" applyBorder="1" applyAlignment="1">
      <alignment horizontal="center" vertical="center" wrapText="1"/>
    </xf>
    <xf numFmtId="0" fontId="62" fillId="0" borderId="2" xfId="40" applyFont="1" applyBorder="1" applyAlignment="1">
      <alignment horizontal="center" vertical="center" wrapText="1"/>
    </xf>
    <xf numFmtId="0" fontId="62" fillId="0" borderId="0" xfId="40" applyFont="1"/>
    <xf numFmtId="184" fontId="62" fillId="0" borderId="0" xfId="40" applyNumberFormat="1" applyFont="1"/>
    <xf numFmtId="184" fontId="28" fillId="0" borderId="0" xfId="40" applyNumberFormat="1" applyFont="1"/>
    <xf numFmtId="184" fontId="27" fillId="0" borderId="0" xfId="40" applyNumberFormat="1" applyFont="1"/>
    <xf numFmtId="0" fontId="26" fillId="0" borderId="0" xfId="40" applyFont="1" applyAlignment="1">
      <alignment vertical="center" wrapText="1"/>
    </xf>
    <xf numFmtId="0" fontId="28" fillId="0" borderId="0" xfId="40" applyFont="1" applyAlignment="1">
      <alignment vertical="center" wrapText="1"/>
    </xf>
    <xf numFmtId="0" fontId="23" fillId="2" borderId="2" xfId="16" applyFont="1" applyFill="1" applyBorder="1" applyAlignment="1">
      <alignment horizontal="right" vertical="center" indent="1"/>
    </xf>
    <xf numFmtId="0" fontId="55" fillId="0" borderId="0" xfId="40" applyFont="1" applyAlignment="1">
      <alignment wrapText="1"/>
    </xf>
    <xf numFmtId="41" fontId="23" fillId="0" borderId="0" xfId="40" applyNumberFormat="1" applyFont="1"/>
    <xf numFmtId="0" fontId="25" fillId="0" borderId="0" xfId="40" applyFont="1" applyAlignment="1">
      <alignment horizontal="left" indent="1"/>
    </xf>
    <xf numFmtId="41" fontId="18" fillId="0" borderId="0" xfId="40" applyNumberFormat="1" applyFont="1" applyAlignment="1">
      <alignment horizontal="right" indent="1"/>
    </xf>
    <xf numFmtId="0" fontId="25" fillId="0" borderId="0" xfId="40" applyFont="1" applyAlignment="1">
      <alignment horizontal="left"/>
    </xf>
    <xf numFmtId="41" fontId="25" fillId="0" borderId="3" xfId="40" applyNumberFormat="1" applyFont="1" applyBorder="1"/>
    <xf numFmtId="41" fontId="18" fillId="0" borderId="3" xfId="40" applyNumberFormat="1" applyFont="1" applyBorder="1"/>
    <xf numFmtId="0" fontId="18" fillId="0" borderId="1" xfId="40" applyFont="1" applyBorder="1"/>
    <xf numFmtId="0" fontId="22" fillId="0" borderId="0" xfId="40" applyFont="1" applyAlignment="1">
      <alignment horizontal="centerContinuous" vertical="center" wrapText="1"/>
    </xf>
    <xf numFmtId="0" fontId="23" fillId="0" borderId="1" xfId="40" applyFont="1" applyBorder="1" applyAlignment="1">
      <alignment horizontal="left" vertical="center" wrapText="1"/>
    </xf>
    <xf numFmtId="0" fontId="23" fillId="0" borderId="1" xfId="40" applyFont="1" applyBorder="1" applyAlignment="1">
      <alignment horizontal="center" vertical="center" wrapText="1"/>
    </xf>
    <xf numFmtId="0" fontId="18" fillId="0" borderId="3" xfId="40" applyFont="1" applyBorder="1" applyAlignment="1">
      <alignment horizontal="left" vertical="center" wrapText="1"/>
    </xf>
    <xf numFmtId="0" fontId="23" fillId="0" borderId="3" xfId="40" applyFont="1" applyBorder="1" applyAlignment="1">
      <alignment horizontal="center" vertical="center" wrapText="1"/>
    </xf>
    <xf numFmtId="0" fontId="55" fillId="0" borderId="2" xfId="40" applyFont="1" applyBorder="1" applyAlignment="1">
      <alignment horizontal="center" vertical="center"/>
    </xf>
    <xf numFmtId="0" fontId="25" fillId="0" borderId="1" xfId="40" applyFont="1" applyBorder="1"/>
    <xf numFmtId="0" fontId="23" fillId="0" borderId="1" xfId="40" applyFont="1" applyBorder="1"/>
    <xf numFmtId="0" fontId="18" fillId="2" borderId="0" xfId="40" applyFont="1" applyFill="1" applyAlignment="1">
      <alignment horizontal="left"/>
    </xf>
    <xf numFmtId="184" fontId="18" fillId="0" borderId="0" xfId="40" applyNumberFormat="1" applyFont="1"/>
    <xf numFmtId="184" fontId="18" fillId="2" borderId="0" xfId="40" applyNumberFormat="1" applyFont="1" applyFill="1"/>
    <xf numFmtId="0" fontId="18" fillId="2" borderId="0" xfId="40" quotePrefix="1" applyFont="1" applyFill="1" applyAlignment="1">
      <alignment horizontal="left"/>
    </xf>
    <xf numFmtId="0" fontId="18" fillId="2" borderId="0" xfId="40" applyFont="1" applyFill="1" applyAlignment="1">
      <alignment horizontal="left" indent="2"/>
    </xf>
    <xf numFmtId="185" fontId="27" fillId="0" borderId="0" xfId="40" applyNumberFormat="1" applyFont="1"/>
    <xf numFmtId="0" fontId="66" fillId="2" borderId="0" xfId="40" applyFont="1" applyFill="1" applyAlignment="1">
      <alignment horizontal="left"/>
    </xf>
    <xf numFmtId="170" fontId="18" fillId="4" borderId="0" xfId="40" applyNumberFormat="1" applyFont="1" applyFill="1" applyAlignment="1">
      <alignment horizontal="left"/>
    </xf>
    <xf numFmtId="0" fontId="27" fillId="4" borderId="0" xfId="40" applyFont="1" applyFill="1" applyAlignment="1">
      <alignment horizontal="left" vertical="center" indent="1"/>
    </xf>
    <xf numFmtId="0" fontId="22" fillId="0" borderId="0" xfId="40" applyFont="1" applyAlignment="1" applyProtection="1">
      <alignment horizontal="center" vertical="center"/>
      <protection locked="0"/>
    </xf>
    <xf numFmtId="0" fontId="23" fillId="0" borderId="2" xfId="40" applyFont="1" applyBorder="1" applyAlignment="1">
      <alignment horizontal="left" vertical="center" wrapText="1"/>
    </xf>
    <xf numFmtId="0" fontId="28" fillId="0" borderId="0" xfId="40" applyFont="1" applyAlignment="1">
      <alignment vertical="center" wrapText="1"/>
    </xf>
    <xf numFmtId="0" fontId="28" fillId="0" borderId="0" xfId="40" applyFont="1"/>
    <xf numFmtId="184" fontId="23" fillId="0" borderId="0" xfId="40" applyNumberFormat="1" applyFont="1"/>
    <xf numFmtId="0" fontId="67" fillId="0" borderId="0" xfId="40" applyFont="1"/>
    <xf numFmtId="0" fontId="28" fillId="0" borderId="3" xfId="40" applyFont="1" applyBorder="1"/>
    <xf numFmtId="184" fontId="18" fillId="0" borderId="3" xfId="40" applyNumberFormat="1" applyFont="1" applyBorder="1"/>
    <xf numFmtId="170" fontId="28" fillId="0" borderId="0" xfId="40" applyNumberFormat="1" applyFont="1"/>
    <xf numFmtId="187" fontId="23" fillId="4" borderId="0" xfId="40" applyNumberFormat="1" applyFont="1" applyFill="1" applyAlignment="1">
      <alignment horizontal="right" indent="2"/>
    </xf>
    <xf numFmtId="187" fontId="18" fillId="4" borderId="0" xfId="40" applyNumberFormat="1" applyFont="1" applyFill="1" applyAlignment="1">
      <alignment horizontal="right" indent="2"/>
    </xf>
    <xf numFmtId="0" fontId="4" fillId="4" borderId="0" xfId="40" applyFont="1" applyFill="1"/>
    <xf numFmtId="0" fontId="23" fillId="4" borderId="0" xfId="40" applyFont="1" applyFill="1" applyAlignment="1">
      <alignment horizontal="centerContinuous" vertical="center"/>
    </xf>
    <xf numFmtId="0" fontId="36" fillId="4" borderId="0" xfId="40" applyFont="1" applyFill="1" applyAlignment="1">
      <alignment horizontal="centerContinuous" vertical="center"/>
    </xf>
    <xf numFmtId="0" fontId="20" fillId="4" borderId="0" xfId="40" applyFont="1" applyFill="1"/>
    <xf numFmtId="187" fontId="18" fillId="0" borderId="0" xfId="40" applyNumberFormat="1" applyFont="1" applyAlignment="1">
      <alignment horizontal="right" indent="2"/>
    </xf>
    <xf numFmtId="184" fontId="25" fillId="0" borderId="1" xfId="40" applyNumberFormat="1" applyFont="1" applyBorder="1" applyAlignment="1">
      <alignment horizontal="center"/>
    </xf>
    <xf numFmtId="0" fontId="55" fillId="0" borderId="0" xfId="40" applyFont="1" applyAlignment="1">
      <alignment vertical="center"/>
    </xf>
    <xf numFmtId="184" fontId="55" fillId="0" borderId="0" xfId="40" applyNumberFormat="1" applyFont="1" applyAlignment="1">
      <alignment vertical="center"/>
    </xf>
    <xf numFmtId="184" fontId="25" fillId="0" borderId="0" xfId="40" applyNumberFormat="1" applyFont="1"/>
    <xf numFmtId="0" fontId="18" fillId="2" borderId="0" xfId="40" applyFont="1" applyFill="1" applyAlignment="1">
      <alignment horizontal="left" vertical="center" indent="1"/>
    </xf>
    <xf numFmtId="0" fontId="18" fillId="0" borderId="0" xfId="40" applyFont="1" applyAlignment="1">
      <alignment horizontal="left" vertical="center" indent="1"/>
    </xf>
    <xf numFmtId="0" fontId="68" fillId="0" borderId="0" xfId="40" applyFont="1"/>
    <xf numFmtId="4" fontId="18" fillId="0" borderId="0" xfId="40" applyNumberFormat="1" applyFont="1"/>
    <xf numFmtId="188" fontId="18" fillId="0" borderId="0" xfId="40" applyNumberFormat="1" applyFont="1"/>
    <xf numFmtId="0" fontId="69" fillId="4" borderId="0" xfId="40" applyFont="1" applyFill="1" applyAlignment="1">
      <alignment horizontal="left" vertical="center"/>
    </xf>
    <xf numFmtId="0" fontId="23" fillId="4" borderId="0" xfId="40" applyFont="1" applyFill="1" applyAlignment="1">
      <alignment wrapText="1"/>
    </xf>
    <xf numFmtId="0" fontId="18" fillId="4" borderId="0" xfId="40" applyFont="1" applyFill="1" applyAlignment="1">
      <alignment horizontal="left" wrapText="1" indent="1"/>
    </xf>
    <xf numFmtId="0" fontId="70" fillId="0" borderId="0" xfId="40" applyFont="1" applyAlignment="1">
      <alignment horizontal="left" indent="1"/>
    </xf>
    <xf numFmtId="49" fontId="18" fillId="4" borderId="0" xfId="40" applyNumberFormat="1" applyFont="1" applyFill="1" applyAlignment="1">
      <alignment horizontal="left" wrapText="1" indent="1"/>
    </xf>
    <xf numFmtId="0" fontId="62" fillId="2" borderId="0" xfId="40" applyFont="1" applyFill="1"/>
    <xf numFmtId="3" fontId="23" fillId="2" borderId="0" xfId="40" applyNumberFormat="1" applyFont="1" applyFill="1" applyAlignment="1">
      <alignment vertical="center"/>
    </xf>
    <xf numFmtId="0" fontId="27" fillId="2" borderId="0" xfId="40" applyFont="1" applyFill="1"/>
    <xf numFmtId="0" fontId="22" fillId="2" borderId="0" xfId="40" applyFont="1" applyFill="1" applyAlignment="1">
      <alignment horizontal="centerContinuous" vertical="center" wrapText="1"/>
    </xf>
    <xf numFmtId="0" fontId="22" fillId="2" borderId="0" xfId="40" applyFont="1" applyFill="1" applyAlignment="1">
      <alignment horizontal="centerContinuous" vertical="top" wrapText="1"/>
    </xf>
    <xf numFmtId="0" fontId="22" fillId="2" borderId="0" xfId="40" applyFont="1" applyFill="1" applyAlignment="1">
      <alignment horizontal="center" vertical="top" wrapText="1"/>
    </xf>
    <xf numFmtId="0" fontId="62" fillId="2" borderId="2" xfId="40" applyFont="1" applyFill="1" applyBorder="1" applyAlignment="1">
      <alignment vertical="center"/>
    </xf>
    <xf numFmtId="3" fontId="23" fillId="2" borderId="2" xfId="40" applyNumberFormat="1" applyFont="1" applyFill="1" applyBorder="1" applyAlignment="1">
      <alignment horizontal="right" vertical="center"/>
    </xf>
    <xf numFmtId="0" fontId="27" fillId="2" borderId="1" xfId="40" applyFont="1" applyFill="1" applyBorder="1"/>
    <xf numFmtId="184" fontId="23" fillId="0" borderId="1" xfId="40" applyNumberFormat="1" applyFont="1" applyBorder="1"/>
    <xf numFmtId="0" fontId="36" fillId="0" borderId="0" xfId="4" applyFont="1" applyAlignment="1">
      <alignment horizontal="left" vertical="center"/>
    </xf>
    <xf numFmtId="184" fontId="36" fillId="0" borderId="0" xfId="4" applyNumberFormat="1" applyFont="1" applyAlignment="1">
      <alignment horizontal="right" vertical="center"/>
    </xf>
    <xf numFmtId="0" fontId="28" fillId="0" borderId="0" xfId="4" applyFont="1" applyAlignment="1">
      <alignment horizontal="left"/>
    </xf>
    <xf numFmtId="170" fontId="28" fillId="0" borderId="0" xfId="4" applyNumberFormat="1" applyFont="1" applyAlignment="1">
      <alignment horizontal="right"/>
    </xf>
    <xf numFmtId="170" fontId="28" fillId="0" borderId="0" xfId="4" applyNumberFormat="1" applyFont="1" applyAlignment="1" applyProtection="1">
      <alignment horizontal="right"/>
      <protection locked="0"/>
    </xf>
    <xf numFmtId="0" fontId="28" fillId="0" borderId="3" xfId="4" applyFont="1" applyBorder="1" applyAlignment="1">
      <alignment horizontal="left"/>
    </xf>
    <xf numFmtId="170" fontId="28" fillId="0" borderId="3" xfId="4" applyNumberFormat="1" applyFont="1" applyBorder="1" applyAlignment="1">
      <alignment horizontal="right"/>
    </xf>
    <xf numFmtId="170" fontId="28" fillId="0" borderId="3" xfId="4" applyNumberFormat="1" applyFont="1" applyBorder="1" applyAlignment="1" applyProtection="1">
      <alignment horizontal="right"/>
      <protection locked="0"/>
    </xf>
    <xf numFmtId="0" fontId="22" fillId="0" borderId="0" xfId="40" applyFont="1" applyAlignment="1" applyProtection="1">
      <alignment horizontal="centerContinuous" vertical="top" wrapText="1"/>
      <protection locked="0"/>
    </xf>
    <xf numFmtId="0" fontId="22" fillId="0" borderId="0" xfId="40" applyFont="1" applyAlignment="1" applyProtection="1">
      <alignment horizontal="center" vertical="top" wrapText="1"/>
      <protection locked="0"/>
    </xf>
    <xf numFmtId="0" fontId="23" fillId="0" borderId="1" xfId="40" applyFont="1" applyBorder="1" applyAlignment="1">
      <alignment horizontal="left" vertical="center"/>
    </xf>
    <xf numFmtId="0" fontId="23" fillId="0" borderId="1" xfId="40" applyFont="1" applyBorder="1" applyAlignment="1">
      <alignment horizontal="center" vertical="center"/>
    </xf>
    <xf numFmtId="0" fontId="23" fillId="0" borderId="2" xfId="40" applyFont="1" applyBorder="1" applyAlignment="1">
      <alignment horizontal="center" vertical="center" wrapText="1"/>
    </xf>
    <xf numFmtId="0" fontId="23" fillId="0" borderId="3" xfId="40" applyFont="1" applyBorder="1" applyAlignment="1">
      <alignment horizontal="left" vertical="center"/>
    </xf>
    <xf numFmtId="0" fontId="18" fillId="0" borderId="1" xfId="40" applyFont="1" applyBorder="1" applyAlignment="1">
      <alignment horizontal="left" indent="1"/>
    </xf>
    <xf numFmtId="3" fontId="18" fillId="0" borderId="0" xfId="40" applyNumberFormat="1" applyFont="1" applyAlignment="1">
      <alignment horizontal="right" vertical="center"/>
    </xf>
    <xf numFmtId="184" fontId="27" fillId="0" borderId="0" xfId="40" applyNumberFormat="1" applyFont="1" applyAlignment="1">
      <alignment horizontal="right"/>
    </xf>
    <xf numFmtId="0" fontId="18" fillId="0" borderId="0" xfId="40" applyFont="1" applyAlignment="1">
      <alignment horizontal="left" wrapText="1"/>
    </xf>
    <xf numFmtId="189" fontId="48" fillId="0" borderId="0" xfId="40" applyNumberFormat="1" applyFont="1"/>
    <xf numFmtId="0" fontId="18" fillId="0" borderId="3" xfId="40" applyFont="1" applyBorder="1" applyAlignment="1">
      <alignment horizontal="left"/>
    </xf>
    <xf numFmtId="0" fontId="18" fillId="0" borderId="0" xfId="40" applyFont="1" applyAlignment="1">
      <alignment horizontal="left" vertical="top" wrapText="1"/>
    </xf>
    <xf numFmtId="190" fontId="18" fillId="0" borderId="0" xfId="40" applyNumberFormat="1" applyFont="1"/>
    <xf numFmtId="0" fontId="23" fillId="0" borderId="1" xfId="40" applyFont="1" applyBorder="1" applyAlignment="1">
      <alignment vertical="center"/>
    </xf>
    <xf numFmtId="0" fontId="23" fillId="0" borderId="3" xfId="40" applyFont="1" applyBorder="1" applyAlignment="1">
      <alignment vertical="center"/>
    </xf>
    <xf numFmtId="0" fontId="18" fillId="0" borderId="0" xfId="40" applyFont="1" applyAlignment="1">
      <alignment horizontal="center" vertical="center"/>
    </xf>
    <xf numFmtId="0" fontId="18" fillId="0" borderId="0" xfId="40" applyFont="1" applyAlignment="1">
      <alignment horizontal="center"/>
    </xf>
    <xf numFmtId="184" fontId="23" fillId="2" borderId="0" xfId="40" applyNumberFormat="1" applyFont="1" applyFill="1" applyAlignment="1">
      <alignment horizontal="left" indent="2"/>
    </xf>
    <xf numFmtId="184" fontId="18" fillId="2" borderId="0" xfId="40" applyNumberFormat="1" applyFont="1" applyFill="1" applyAlignment="1">
      <alignment horizontal="left" indent="2"/>
    </xf>
    <xf numFmtId="184" fontId="56" fillId="2" borderId="0" xfId="40" applyNumberFormat="1" applyFont="1" applyFill="1" applyAlignment="1">
      <alignment horizontal="left" indent="2"/>
    </xf>
    <xf numFmtId="3" fontId="27" fillId="4" borderId="0" xfId="16" applyNumberFormat="1" applyFont="1" applyFill="1"/>
    <xf numFmtId="0" fontId="27" fillId="4" borderId="0" xfId="16" applyFont="1" applyFill="1"/>
    <xf numFmtId="0" fontId="22" fillId="2" borderId="0" xfId="40" applyFont="1" applyFill="1" applyAlignment="1" applyProtection="1">
      <alignment horizontal="centerContinuous" vertical="center"/>
      <protection locked="0"/>
    </xf>
    <xf numFmtId="0" fontId="22" fillId="2" borderId="0" xfId="40" applyFont="1" applyFill="1" applyAlignment="1">
      <alignment horizontal="left" vertical="center"/>
    </xf>
    <xf numFmtId="0" fontId="22" fillId="2" borderId="0" xfId="40" applyFont="1" applyFill="1" applyAlignment="1">
      <alignment horizontal="centerContinuous" vertical="center"/>
    </xf>
    <xf numFmtId="0" fontId="62" fillId="4" borderId="0" xfId="16" applyFont="1" applyFill="1"/>
    <xf numFmtId="0" fontId="62" fillId="4" borderId="2" xfId="16" applyFont="1" applyFill="1" applyBorder="1" applyAlignment="1">
      <alignment horizontal="left" vertical="center"/>
    </xf>
    <xf numFmtId="38" fontId="62" fillId="4" borderId="2" xfId="16" applyNumberFormat="1" applyFont="1" applyFill="1" applyBorder="1" applyAlignment="1">
      <alignment horizontal="right" vertical="center"/>
    </xf>
    <xf numFmtId="0" fontId="55" fillId="2" borderId="2" xfId="40" applyFont="1" applyFill="1" applyBorder="1" applyAlignment="1">
      <alignment horizontal="right" vertical="center"/>
    </xf>
    <xf numFmtId="0" fontId="71" fillId="4" borderId="0" xfId="16" applyFont="1" applyFill="1"/>
    <xf numFmtId="0" fontId="27" fillId="4" borderId="0" xfId="16" applyFont="1" applyFill="1" applyAlignment="1">
      <alignment horizontal="left" indent="1"/>
    </xf>
    <xf numFmtId="0" fontId="27" fillId="0" borderId="0" xfId="16" applyFont="1"/>
    <xf numFmtId="0" fontId="27" fillId="4" borderId="0" xfId="16" applyFont="1" applyFill="1" applyAlignment="1">
      <alignment horizontal="left" indent="2"/>
    </xf>
    <xf numFmtId="3" fontId="27" fillId="4" borderId="3" xfId="16" applyNumberFormat="1" applyFont="1" applyFill="1" applyBorder="1"/>
    <xf numFmtId="184" fontId="27" fillId="4" borderId="0" xfId="16" applyNumberFormat="1" applyFont="1" applyFill="1"/>
    <xf numFmtId="0" fontId="72" fillId="0" borderId="0" xfId="40" applyFont="1" applyAlignment="1" applyProtection="1">
      <alignment horizontal="center"/>
      <protection locked="0"/>
    </xf>
    <xf numFmtId="0" fontId="23" fillId="0" borderId="1" xfId="40" applyFont="1" applyBorder="1" applyAlignment="1">
      <alignment horizontal="center" vertical="center"/>
    </xf>
    <xf numFmtId="0" fontId="23" fillId="0" borderId="3" xfId="40" applyFont="1" applyBorder="1" applyAlignment="1">
      <alignment horizontal="left" vertical="center" wrapText="1"/>
    </xf>
    <xf numFmtId="0" fontId="23" fillId="0" borderId="3" xfId="40" applyFont="1" applyBorder="1" applyAlignment="1">
      <alignment horizontal="center" vertical="center"/>
    </xf>
    <xf numFmtId="0" fontId="23" fillId="0" borderId="2" xfId="40" applyFont="1" applyBorder="1" applyAlignment="1">
      <alignment vertical="center"/>
    </xf>
    <xf numFmtId="0" fontId="23" fillId="0" borderId="0" xfId="40" applyFont="1" applyAlignment="1">
      <alignment horizontal="right"/>
    </xf>
    <xf numFmtId="167" fontId="23" fillId="0" borderId="0" xfId="40" applyNumberFormat="1" applyFont="1" applyAlignment="1">
      <alignment horizontal="right"/>
    </xf>
    <xf numFmtId="185" fontId="18" fillId="0" borderId="0" xfId="40" applyNumberFormat="1" applyFont="1"/>
    <xf numFmtId="167" fontId="18" fillId="0" borderId="0" xfId="40" applyNumberFormat="1" applyFont="1" applyAlignment="1">
      <alignment horizontal="right"/>
    </xf>
    <xf numFmtId="167" fontId="18" fillId="0" borderId="0" xfId="40" applyNumberFormat="1" applyFont="1"/>
    <xf numFmtId="0" fontId="22" fillId="0" borderId="0" xfId="17" applyFont="1" applyAlignment="1" applyProtection="1">
      <alignment horizontal="centerContinuous" vertical="center"/>
      <protection locked="0"/>
    </xf>
    <xf numFmtId="0" fontId="22" fillId="0" borderId="0" xfId="17" applyFont="1" applyAlignment="1">
      <alignment horizontal="centerContinuous" vertical="center"/>
    </xf>
    <xf numFmtId="0" fontId="18" fillId="0" borderId="3" xfId="17" applyFont="1" applyBorder="1" applyProtection="1">
      <protection locked="0"/>
    </xf>
    <xf numFmtId="0" fontId="72" fillId="0" borderId="3" xfId="17" applyFont="1" applyBorder="1" applyAlignment="1" applyProtection="1">
      <alignment horizontal="center"/>
      <protection locked="0"/>
    </xf>
    <xf numFmtId="0" fontId="23" fillId="0" borderId="1" xfId="17" applyFont="1" applyBorder="1" applyAlignment="1" applyProtection="1">
      <alignment horizontal="center" vertical="center"/>
      <protection locked="0"/>
    </xf>
    <xf numFmtId="0" fontId="23" fillId="0" borderId="2" xfId="17" applyFont="1" applyBorder="1" applyAlignment="1" applyProtection="1">
      <alignment horizontal="center" vertical="center"/>
      <protection locked="0"/>
    </xf>
    <xf numFmtId="0" fontId="18" fillId="0" borderId="0" xfId="17" applyFont="1" applyAlignment="1">
      <alignment vertical="center" wrapText="1"/>
    </xf>
    <xf numFmtId="0" fontId="23" fillId="0" borderId="3" xfId="17" applyFont="1" applyBorder="1" applyAlignment="1" applyProtection="1">
      <alignment horizontal="center" vertical="center"/>
      <protection locked="0"/>
    </xf>
    <xf numFmtId="0" fontId="62" fillId="0" borderId="3" xfId="17" applyFont="1" applyBorder="1" applyAlignment="1">
      <alignment horizontal="center" vertical="center" wrapText="1"/>
    </xf>
    <xf numFmtId="0" fontId="62" fillId="2" borderId="3" xfId="17" applyFont="1" applyFill="1" applyBorder="1" applyAlignment="1">
      <alignment horizontal="center" vertical="center" wrapText="1"/>
    </xf>
    <xf numFmtId="0" fontId="18" fillId="0" borderId="0" xfId="17" applyFont="1"/>
    <xf numFmtId="0" fontId="23" fillId="0" borderId="0" xfId="17" applyFont="1" applyAlignment="1" applyProtection="1">
      <alignment horizontal="center" vertical="center"/>
      <protection locked="0"/>
    </xf>
    <xf numFmtId="0" fontId="23" fillId="0" borderId="0" xfId="17" applyFont="1" applyAlignment="1">
      <alignment horizontal="center" vertical="center" wrapText="1"/>
    </xf>
    <xf numFmtId="0" fontId="23" fillId="2" borderId="0" xfId="17" applyFont="1" applyFill="1" applyAlignment="1">
      <alignment horizontal="center" vertical="center" wrapText="1"/>
    </xf>
    <xf numFmtId="0" fontId="23" fillId="0" borderId="0" xfId="17" applyFont="1"/>
    <xf numFmtId="184" fontId="23" fillId="2" borderId="0" xfId="40" applyNumberFormat="1" applyFont="1" applyFill="1" applyAlignment="1">
      <alignment horizontal="right" vertical="center"/>
    </xf>
    <xf numFmtId="184" fontId="18" fillId="2" borderId="0" xfId="40" applyNumberFormat="1" applyFont="1" applyFill="1" applyAlignment="1">
      <alignment horizontal="right" vertical="center"/>
    </xf>
    <xf numFmtId="0" fontId="18" fillId="0" borderId="3" xfId="17" applyFont="1" applyBorder="1"/>
    <xf numFmtId="0" fontId="18" fillId="2" borderId="3" xfId="17" applyFont="1" applyFill="1" applyBorder="1"/>
    <xf numFmtId="0" fontId="27" fillId="0" borderId="0" xfId="17" applyFont="1"/>
    <xf numFmtId="0" fontId="46" fillId="2" borderId="0" xfId="17" applyFont="1" applyFill="1"/>
    <xf numFmtId="0" fontId="46" fillId="0" borderId="0" xfId="17" applyFont="1"/>
    <xf numFmtId="0" fontId="22" fillId="2" borderId="0" xfId="17" applyFont="1" applyFill="1" applyAlignment="1" applyProtection="1">
      <alignment horizontal="center"/>
      <protection locked="0"/>
    </xf>
    <xf numFmtId="0" fontId="22" fillId="2" borderId="0" xfId="17" applyFont="1" applyFill="1" applyProtection="1">
      <protection locked="0"/>
    </xf>
    <xf numFmtId="0" fontId="18" fillId="2" borderId="0" xfId="17" applyFont="1" applyFill="1"/>
    <xf numFmtId="0" fontId="22" fillId="2" borderId="0" xfId="17" applyFont="1" applyFill="1" applyAlignment="1">
      <alignment horizontal="center"/>
    </xf>
    <xf numFmtId="0" fontId="22" fillId="2" borderId="0" xfId="17" applyFont="1" applyFill="1"/>
    <xf numFmtId="0" fontId="18" fillId="2" borderId="11" xfId="17" quotePrefix="1" applyFont="1" applyFill="1" applyBorder="1" applyAlignment="1" applyProtection="1">
      <alignment horizontal="center"/>
      <protection locked="0"/>
    </xf>
    <xf numFmtId="0" fontId="18" fillId="2" borderId="0" xfId="17" quotePrefix="1" applyFont="1" applyFill="1" applyProtection="1">
      <protection locked="0"/>
    </xf>
    <xf numFmtId="0" fontId="23" fillId="2" borderId="12" xfId="17" applyFont="1" applyFill="1" applyBorder="1" applyAlignment="1">
      <alignment horizontal="center" vertical="center" wrapText="1"/>
    </xf>
    <xf numFmtId="17" fontId="23" fillId="2" borderId="12" xfId="17" applyNumberFormat="1" applyFont="1" applyFill="1" applyBorder="1" applyAlignment="1">
      <alignment horizontal="center" vertical="center" wrapText="1"/>
    </xf>
    <xf numFmtId="17" fontId="23" fillId="2" borderId="13" xfId="17" applyNumberFormat="1" applyFont="1" applyFill="1" applyBorder="1" applyAlignment="1">
      <alignment horizontal="center" vertical="center" wrapText="1"/>
    </xf>
    <xf numFmtId="0" fontId="23" fillId="2" borderId="0" xfId="17" applyFont="1" applyFill="1" applyAlignment="1">
      <alignment vertical="center" wrapText="1"/>
    </xf>
    <xf numFmtId="0" fontId="23" fillId="2" borderId="11" xfId="17" applyFont="1" applyFill="1" applyBorder="1" applyAlignment="1">
      <alignment horizontal="center" vertical="center" wrapText="1"/>
    </xf>
    <xf numFmtId="17" fontId="23" fillId="2" borderId="11" xfId="17" applyNumberFormat="1" applyFont="1" applyFill="1" applyBorder="1" applyAlignment="1">
      <alignment horizontal="center" vertical="center" wrapText="1"/>
    </xf>
    <xf numFmtId="0" fontId="23" fillId="2" borderId="11" xfId="17" applyFont="1" applyFill="1" applyBorder="1" applyAlignment="1">
      <alignment horizontal="center" vertical="center" wrapText="1"/>
    </xf>
    <xf numFmtId="164" fontId="23" fillId="2" borderId="0" xfId="17" applyNumberFormat="1" applyFont="1" applyFill="1" applyAlignment="1">
      <alignment horizontal="center" vertical="center" wrapText="1"/>
    </xf>
    <xf numFmtId="0" fontId="73" fillId="2" borderId="0" xfId="17" applyFont="1" applyFill="1" applyAlignment="1">
      <alignment horizontal="center" vertical="center" wrapText="1"/>
    </xf>
    <xf numFmtId="164" fontId="22" fillId="2" borderId="14" xfId="17" applyNumberFormat="1" applyFont="1" applyFill="1" applyBorder="1" applyAlignment="1">
      <alignment horizontal="center" vertical="center" wrapText="1"/>
    </xf>
    <xf numFmtId="164" fontId="22" fillId="2" borderId="0" xfId="17" applyNumberFormat="1" applyFont="1" applyFill="1" applyAlignment="1">
      <alignment horizontal="center" vertical="center" wrapText="1"/>
    </xf>
    <xf numFmtId="0" fontId="4" fillId="0" borderId="15" xfId="17" applyBorder="1" applyAlignment="1">
      <alignment horizontal="left"/>
    </xf>
    <xf numFmtId="43" fontId="18" fillId="0" borderId="15" xfId="17" applyNumberFormat="1" applyFont="1" applyBorder="1"/>
    <xf numFmtId="4" fontId="18" fillId="2" borderId="0" xfId="17" applyNumberFormat="1" applyFont="1" applyFill="1"/>
    <xf numFmtId="43" fontId="4" fillId="0" borderId="15" xfId="17" applyNumberFormat="1" applyBorder="1"/>
    <xf numFmtId="4" fontId="21" fillId="0" borderId="0" xfId="40" applyNumberFormat="1"/>
    <xf numFmtId="4" fontId="74" fillId="2" borderId="0" xfId="17" applyNumberFormat="1" applyFont="1" applyFill="1"/>
    <xf numFmtId="0" fontId="18" fillId="2" borderId="0" xfId="17" applyFont="1" applyFill="1" applyAlignment="1">
      <alignment horizontal="left" indent="2"/>
    </xf>
    <xf numFmtId="164" fontId="18" fillId="2" borderId="0" xfId="17" applyNumberFormat="1" applyFont="1" applyFill="1"/>
    <xf numFmtId="164" fontId="18" fillId="2" borderId="14" xfId="17" applyNumberFormat="1" applyFont="1" applyFill="1" applyBorder="1"/>
    <xf numFmtId="0" fontId="18" fillId="2" borderId="1" xfId="17" applyFont="1" applyFill="1" applyBorder="1"/>
    <xf numFmtId="164" fontId="18" fillId="2" borderId="1" xfId="17" applyNumberFormat="1" applyFont="1" applyFill="1" applyBorder="1"/>
    <xf numFmtId="164" fontId="18" fillId="2" borderId="16" xfId="17" applyNumberFormat="1" applyFont="1" applyFill="1" applyBorder="1"/>
    <xf numFmtId="0" fontId="27" fillId="2" borderId="0" xfId="17" applyFont="1" applyFill="1"/>
    <xf numFmtId="0" fontId="18" fillId="2" borderId="14" xfId="17" applyFont="1" applyFill="1" applyBorder="1"/>
    <xf numFmtId="0" fontId="27" fillId="2" borderId="0" xfId="17" applyFont="1" applyFill="1" applyAlignment="1">
      <alignment horizontal="left" vertical="center"/>
    </xf>
    <xf numFmtId="14" fontId="18" fillId="2" borderId="0" xfId="17" applyNumberFormat="1" applyFont="1" applyFill="1"/>
    <xf numFmtId="184" fontId="18" fillId="0" borderId="0" xfId="40" applyNumberFormat="1" applyFont="1" applyFill="1" applyAlignment="1">
      <alignment horizontal="center" vertical="center"/>
    </xf>
    <xf numFmtId="184" fontId="18" fillId="0" borderId="0" xfId="40" applyNumberFormat="1" applyFont="1" applyFill="1" applyAlignment="1">
      <alignment horizontal="right" vertical="center"/>
    </xf>
    <xf numFmtId="184" fontId="18" fillId="0" borderId="0" xfId="40" applyNumberFormat="1" applyFont="1" applyFill="1" applyAlignment="1">
      <alignment horizontal="left" indent="2"/>
    </xf>
    <xf numFmtId="37" fontId="44" fillId="0" borderId="0" xfId="40" applyNumberFormat="1" applyFont="1"/>
    <xf numFmtId="170" fontId="48" fillId="0" borderId="0" xfId="40" applyNumberFormat="1" applyFont="1" applyAlignment="1">
      <alignment horizontal="left"/>
    </xf>
    <xf numFmtId="37" fontId="44" fillId="0" borderId="0" xfId="40" applyNumberFormat="1" applyFont="1" applyAlignment="1">
      <alignment horizontal="center"/>
    </xf>
    <xf numFmtId="0" fontId="48" fillId="0" borderId="0" xfId="40" applyFont="1" applyAlignment="1">
      <alignment horizontal="center"/>
    </xf>
    <xf numFmtId="3" fontId="48" fillId="0" borderId="0" xfId="40" applyNumberFormat="1" applyFont="1" applyAlignment="1">
      <alignment horizontal="right"/>
    </xf>
    <xf numFmtId="0" fontId="48" fillId="0" borderId="0" xfId="40" applyFont="1" applyAlignment="1">
      <alignment horizontal="left"/>
    </xf>
    <xf numFmtId="3" fontId="44" fillId="0" borderId="0" xfId="40" applyNumberFormat="1" applyFont="1" applyAlignment="1">
      <alignment horizontal="right"/>
    </xf>
    <xf numFmtId="37" fontId="44" fillId="0" borderId="0" xfId="40" applyNumberFormat="1" applyFont="1" applyFill="1"/>
    <xf numFmtId="0" fontId="48" fillId="0" borderId="0" xfId="40" applyFont="1" applyFill="1"/>
    <xf numFmtId="170" fontId="48" fillId="0" borderId="0" xfId="40" applyNumberFormat="1" applyFont="1" applyFill="1"/>
    <xf numFmtId="37" fontId="44" fillId="0" borderId="0" xfId="40" applyNumberFormat="1" applyFont="1" applyFill="1" applyBorder="1"/>
    <xf numFmtId="0" fontId="48" fillId="0" borderId="0" xfId="40" applyFont="1" applyFill="1" applyBorder="1"/>
    <xf numFmtId="0" fontId="48" fillId="0" borderId="0" xfId="40" applyFont="1" applyFill="1" applyBorder="1" applyAlignment="1">
      <alignment horizontal="left"/>
    </xf>
    <xf numFmtId="170" fontId="48" fillId="0" borderId="0" xfId="40" applyNumberFormat="1" applyFont="1" applyFill="1" applyBorder="1"/>
    <xf numFmtId="186" fontId="48" fillId="0" borderId="0" xfId="40" applyNumberFormat="1" applyFont="1" applyFill="1" applyBorder="1"/>
    <xf numFmtId="0" fontId="48" fillId="0" borderId="0" xfId="40" applyFont="1" applyFill="1" applyAlignment="1">
      <alignment horizontal="centerContinuous"/>
    </xf>
    <xf numFmtId="0" fontId="44" fillId="0" borderId="0" xfId="40" applyFont="1" applyFill="1" applyAlignment="1">
      <alignment horizontal="left"/>
    </xf>
    <xf numFmtId="41" fontId="48" fillId="0" borderId="0" xfId="40" applyNumberFormat="1" applyFont="1" applyFill="1"/>
    <xf numFmtId="183" fontId="48" fillId="0" borderId="0" xfId="40" applyNumberFormat="1" applyFont="1" applyFill="1"/>
    <xf numFmtId="0" fontId="44" fillId="0" borderId="0" xfId="40" applyFont="1" applyFill="1" applyAlignment="1">
      <alignment horizontal="left" vertical="center"/>
    </xf>
    <xf numFmtId="0" fontId="44" fillId="0" borderId="0" xfId="40" applyFont="1" applyFill="1" applyAlignment="1">
      <alignment horizontal="center" vertical="center"/>
    </xf>
    <xf numFmtId="37" fontId="44" fillId="0" borderId="0" xfId="40" applyNumberFormat="1" applyFont="1" applyFill="1" applyAlignment="1">
      <alignment horizontal="center" vertical="center"/>
    </xf>
    <xf numFmtId="3" fontId="48" fillId="0" borderId="0" xfId="40" applyNumberFormat="1" applyFont="1" applyFill="1"/>
    <xf numFmtId="0" fontId="48" fillId="0" borderId="0" xfId="40" quotePrefix="1" applyFont="1" applyFill="1" applyAlignment="1">
      <alignment horizontal="left" vertical="center"/>
    </xf>
    <xf numFmtId="0" fontId="48" fillId="0" borderId="0" xfId="40" applyFont="1" applyFill="1" applyAlignment="1">
      <alignment horizontal="left" vertical="center"/>
    </xf>
    <xf numFmtId="0" fontId="44" fillId="0" borderId="0" xfId="40" applyFont="1" applyFill="1" applyAlignment="1">
      <alignment horizontal="right" vertical="center"/>
    </xf>
    <xf numFmtId="181" fontId="48" fillId="0" borderId="0" xfId="40" applyNumberFormat="1" applyFont="1" applyFill="1" applyAlignment="1">
      <alignment horizontal="right"/>
    </xf>
    <xf numFmtId="0" fontId="44" fillId="0" borderId="0" xfId="40" applyFont="1" applyFill="1"/>
    <xf numFmtId="37" fontId="48" fillId="0" borderId="0" xfId="40" applyNumberFormat="1" applyFont="1" applyFill="1"/>
    <xf numFmtId="170" fontId="44" fillId="0" borderId="0" xfId="40" applyNumberFormat="1" applyFont="1" applyFill="1" applyAlignment="1">
      <alignment horizontal="right"/>
    </xf>
    <xf numFmtId="39" fontId="44" fillId="0" borderId="0" xfId="40" applyNumberFormat="1" applyFont="1" applyFill="1"/>
    <xf numFmtId="39" fontId="48" fillId="0" borderId="0" xfId="40" applyNumberFormat="1" applyFont="1" applyFill="1"/>
    <xf numFmtId="166" fontId="75" fillId="0" borderId="8" xfId="28" applyFont="1" applyFill="1" applyBorder="1" applyAlignment="1" applyProtection="1">
      <alignment vertical="center"/>
      <protection locked="0"/>
    </xf>
    <xf numFmtId="166" fontId="75" fillId="0" borderId="9" xfId="28" applyFont="1" applyFill="1" applyBorder="1" applyAlignment="1" applyProtection="1">
      <alignment vertical="center"/>
      <protection locked="0"/>
    </xf>
    <xf numFmtId="166" fontId="75" fillId="0" borderId="10" xfId="28" applyFont="1" applyFill="1" applyBorder="1" applyAlignment="1" applyProtection="1">
      <alignment vertical="center"/>
      <protection locked="0"/>
    </xf>
    <xf numFmtId="37" fontId="44" fillId="4" borderId="0" xfId="40" applyNumberFormat="1" applyFont="1" applyFill="1"/>
    <xf numFmtId="0" fontId="76" fillId="4" borderId="0" xfId="40" applyFont="1" applyFill="1"/>
    <xf numFmtId="0" fontId="38" fillId="4" borderId="0" xfId="40" applyFont="1" applyFill="1"/>
    <xf numFmtId="0" fontId="44" fillId="2" borderId="0" xfId="40" applyFont="1" applyFill="1" applyAlignment="1">
      <alignment horizontal="left"/>
    </xf>
    <xf numFmtId="3" fontId="44" fillId="4" borderId="0" xfId="40" applyNumberFormat="1" applyFont="1" applyFill="1" applyAlignment="1">
      <alignment horizontal="right"/>
    </xf>
    <xf numFmtId="3" fontId="38" fillId="4" borderId="0" xfId="40" applyNumberFormat="1" applyFont="1" applyFill="1"/>
    <xf numFmtId="37" fontId="48" fillId="4" borderId="0" xfId="40" applyNumberFormat="1" applyFont="1" applyFill="1" applyAlignment="1">
      <alignment horizontal="right" vertical="center"/>
    </xf>
    <xf numFmtId="0" fontId="27" fillId="0" borderId="0" xfId="40" applyFont="1" applyAlignment="1">
      <alignment vertical="center" wrapText="1"/>
    </xf>
  </cellXfs>
  <cellStyles count="48">
    <cellStyle name="Euro" xfId="1" xr:uid="{00000000-0005-0000-0000-000000000000}"/>
    <cellStyle name="Euro 2" xfId="18" xr:uid="{00000000-0005-0000-0000-000001000000}"/>
    <cellStyle name="Excel Built-in Comma [0] 1" xfId="28" xr:uid="{00000000-0005-0000-0000-000002000000}"/>
    <cellStyle name="Hipervínculo" xfId="31" builtinId="8"/>
    <cellStyle name="Hyperlink_CUADRO 02" xfId="2" xr:uid="{00000000-0005-0000-0000-000004000000}"/>
    <cellStyle name="Millares 10" xfId="36" xr:uid="{75E0EFC5-131D-4441-B567-780C620D7C5B}"/>
    <cellStyle name="Millares 11" xfId="44" xr:uid="{A83EBBEE-FFB8-4F92-BF7F-AB3053BD0270}"/>
    <cellStyle name="Millares 2" xfId="5" xr:uid="{00000000-0005-0000-0000-000005000000}"/>
    <cellStyle name="Millares 3" xfId="8" xr:uid="{00000000-0005-0000-0000-000006000000}"/>
    <cellStyle name="Millares 3 2" xfId="22" xr:uid="{00000000-0005-0000-0000-000007000000}"/>
    <cellStyle name="Millares 3 3" xfId="23" xr:uid="{00000000-0005-0000-0000-000008000000}"/>
    <cellStyle name="Millares 4" xfId="10" xr:uid="{00000000-0005-0000-0000-000009000000}"/>
    <cellStyle name="Millares 5" xfId="13" xr:uid="{00000000-0005-0000-0000-00000A000000}"/>
    <cellStyle name="Millares 6" xfId="21" xr:uid="{00000000-0005-0000-0000-00000B000000}"/>
    <cellStyle name="Millares 7" xfId="25" xr:uid="{00000000-0005-0000-0000-00000C000000}"/>
    <cellStyle name="Millares 8" xfId="27" xr:uid="{00000000-0005-0000-0000-00000D000000}"/>
    <cellStyle name="Millares 8 2" xfId="30" xr:uid="{00000000-0005-0000-0000-00000E000000}"/>
    <cellStyle name="Millares 9" xfId="33" xr:uid="{01C0DADE-84F9-4918-8F30-F0549C79783E}"/>
    <cellStyle name="Normal" xfId="0" builtinId="0"/>
    <cellStyle name="Normal 10" xfId="34" xr:uid="{637754DF-B172-4FAB-828D-98AD4B0FEF96}"/>
    <cellStyle name="Normal 11" xfId="40" xr:uid="{6AD28264-EA7C-41BF-B0A4-CB30E1DCE71A}"/>
    <cellStyle name="Normal 2" xfId="3" xr:uid="{00000000-0005-0000-0000-000010000000}"/>
    <cellStyle name="Normal 2 2" xfId="6" xr:uid="{00000000-0005-0000-0000-000011000000}"/>
    <cellStyle name="Normal 2 2 2" xfId="17" xr:uid="{00000000-0005-0000-0000-000012000000}"/>
    <cellStyle name="Normal 2 3" xfId="7" xr:uid="{00000000-0005-0000-0000-000013000000}"/>
    <cellStyle name="Normal 2 4" xfId="11" xr:uid="{00000000-0005-0000-0000-000014000000}"/>
    <cellStyle name="Normal 2 5" xfId="14" xr:uid="{00000000-0005-0000-0000-000015000000}"/>
    <cellStyle name="Normal 2 5 2" xfId="16" xr:uid="{00000000-0005-0000-0000-000016000000}"/>
    <cellStyle name="Normal 3" xfId="4" xr:uid="{00000000-0005-0000-0000-000017000000}"/>
    <cellStyle name="Normal 4" xfId="9" xr:uid="{00000000-0005-0000-0000-000018000000}"/>
    <cellStyle name="Normal 5" xfId="12" xr:uid="{00000000-0005-0000-0000-000019000000}"/>
    <cellStyle name="Normal 5 2" xfId="15" xr:uid="{00000000-0005-0000-0000-00001A000000}"/>
    <cellStyle name="Normal 6" xfId="20" xr:uid="{00000000-0005-0000-0000-00001B000000}"/>
    <cellStyle name="Normal 7" xfId="24" xr:uid="{00000000-0005-0000-0000-00001C000000}"/>
    <cellStyle name="Normal 8" xfId="26" xr:uid="{00000000-0005-0000-0000-00001D000000}"/>
    <cellStyle name="Normal 8 2" xfId="29" xr:uid="{00000000-0005-0000-0000-00001E000000}"/>
    <cellStyle name="Normal 9" xfId="32" xr:uid="{08A20625-C3EF-4919-9D03-7957ED55B4C5}"/>
    <cellStyle name="Normal_2" xfId="42" xr:uid="{8D4BE53C-7B9F-458D-A6E3-C3562FEAB9B4}"/>
    <cellStyle name="Normal_Hoja2" xfId="41" xr:uid="{EC918370-2E2E-43B5-A575-E73BCCFFBE5D}"/>
    <cellStyle name="Normal_Hoja5" xfId="47" xr:uid="{DCEC28AF-B6E9-4666-B5DC-656899D6C8CD}"/>
    <cellStyle name="Normal_Libro2" xfId="46" xr:uid="{8C374AFE-BFA9-453E-833F-C9069745FE48}"/>
    <cellStyle name="Porcentual 2" xfId="19" xr:uid="{00000000-0005-0000-0000-00001F000000}"/>
    <cellStyle name="style1702579976275" xfId="35" xr:uid="{8BC305DA-F10D-49FB-BD60-16825AC48777}"/>
    <cellStyle name="style1702579976275 2" xfId="38" xr:uid="{D064D603-3FD3-472B-83C2-FD7F2B5B7576}"/>
    <cellStyle name="style1702579976275 3" xfId="43" xr:uid="{3BDE561C-CADE-4A0D-9B78-357D3D8CEA39}"/>
    <cellStyle name="style1702579976892" xfId="37" xr:uid="{7DC140EC-DCFB-4B3F-B2CD-AF5E96A33A5B}"/>
    <cellStyle name="style1702579976892 2" xfId="39" xr:uid="{488078A8-794E-45C9-8825-4FECE086AAF6}"/>
    <cellStyle name="style1702579976892 3" xfId="45" xr:uid="{8AEECCD4-1D2D-4F5D-BEA9-BEA7621BE4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73329946659893"/>
          <c:y val="9.2198898739379087E-2"/>
          <c:w val="0.83193565320463958"/>
          <c:h val="0.7919639123123793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'G1'!$F$7</c:f>
              <c:strCache>
                <c:ptCount val="1"/>
                <c:pt idx="0">
                  <c:v>Hombres</c:v>
                </c:pt>
              </c:strCache>
            </c:strRef>
          </c:tx>
          <c:spPr>
            <a:gradFill rotWithShape="0">
              <a:gsLst>
                <a:gs pos="0">
                  <a:srgbClr val="C0C0C0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'G1'!$F$11:$F$26</c:f>
              <c:numCache>
                <c:formatCode>0.0;[Red]0.0</c:formatCode>
                <c:ptCount val="16"/>
                <c:pt idx="0">
                  <c:v>-3.7860322890168012</c:v>
                </c:pt>
                <c:pt idx="1">
                  <c:v>-9.9174029694072594</c:v>
                </c:pt>
                <c:pt idx="2">
                  <c:v>-10.578146614347608</c:v>
                </c:pt>
                <c:pt idx="3">
                  <c:v>-10.795532957856063</c:v>
                </c:pt>
                <c:pt idx="4">
                  <c:v>-10.961791945893022</c:v>
                </c:pt>
                <c:pt idx="5">
                  <c:v>-9.863178632786056</c:v>
                </c:pt>
                <c:pt idx="6">
                  <c:v>-8.375975684894664</c:v>
                </c:pt>
                <c:pt idx="7">
                  <c:v>-7.2750260526747583</c:v>
                </c:pt>
                <c:pt idx="8">
                  <c:v>-7.1727170087291405</c:v>
                </c:pt>
                <c:pt idx="9">
                  <c:v>-6.7377813227043486</c:v>
                </c:pt>
                <c:pt idx="10">
                  <c:v>-5.3678289944808535</c:v>
                </c:pt>
                <c:pt idx="11">
                  <c:v>-3.8887759969834317</c:v>
                </c:pt>
                <c:pt idx="12">
                  <c:v>-2.5215946518938854</c:v>
                </c:pt>
                <c:pt idx="13">
                  <c:v>-1.5276810348481011</c:v>
                </c:pt>
                <c:pt idx="14">
                  <c:v>-0.80146612174287235</c:v>
                </c:pt>
                <c:pt idx="15">
                  <c:v>-0.42906772174113367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31-47B0-A966-20ED60B331FC}"/>
            </c:ext>
          </c:extLst>
        </c:ser>
        <c:ser>
          <c:idx val="1"/>
          <c:order val="1"/>
          <c:tx>
            <c:strRef>
              <c:f>'G1'!$G$7</c:f>
              <c:strCache>
                <c:ptCount val="1"/>
                <c:pt idx="0">
                  <c:v>Mujeres</c:v>
                </c:pt>
              </c:strCache>
            </c:strRef>
          </c:tx>
          <c:spPr>
            <a:gradFill rotWithShape="0">
              <a:gsLst>
                <a:gs pos="0">
                  <a:srgbClr val="FFCC99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'G1'!$G$11:$G$26</c:f>
              <c:numCache>
                <c:formatCode>0.0;[Red]0.0</c:formatCode>
                <c:ptCount val="16"/>
                <c:pt idx="0">
                  <c:v>3.5757023557832666</c:v>
                </c:pt>
                <c:pt idx="1">
                  <c:v>9.3895538780219923</c:v>
                </c:pt>
                <c:pt idx="2">
                  <c:v>10.088407373305401</c:v>
                </c:pt>
                <c:pt idx="3">
                  <c:v>10.348004444430185</c:v>
                </c:pt>
                <c:pt idx="4">
                  <c:v>10.600650409634019</c:v>
                </c:pt>
                <c:pt idx="5">
                  <c:v>9.6622511103054958</c:v>
                </c:pt>
                <c:pt idx="6">
                  <c:v>8.2730458569804615</c:v>
                </c:pt>
                <c:pt idx="7">
                  <c:v>7.2771662586902197</c:v>
                </c:pt>
                <c:pt idx="8">
                  <c:v>7.2614460652997579</c:v>
                </c:pt>
                <c:pt idx="9">
                  <c:v>6.9701412571663237</c:v>
                </c:pt>
                <c:pt idx="10">
                  <c:v>5.7118306753373691</c:v>
                </c:pt>
                <c:pt idx="11">
                  <c:v>4.2853568002669231</c:v>
                </c:pt>
                <c:pt idx="12">
                  <c:v>2.9115509200590735</c:v>
                </c:pt>
                <c:pt idx="13">
                  <c:v>1.8693662623261824</c:v>
                </c:pt>
                <c:pt idx="14">
                  <c:v>1.0888105374488157</c:v>
                </c:pt>
                <c:pt idx="15">
                  <c:v>0.68671579494451407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1-47B0-A966-20ED60B33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79200223"/>
        <c:axId val="1"/>
      </c:barChart>
      <c:catAx>
        <c:axId val="179200223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1"/>
        <c:scaling>
          <c:orientation val="minMax"/>
          <c:max val="12"/>
          <c:min val="-12"/>
        </c:scaling>
        <c:delete val="0"/>
        <c:axPos val="b"/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49434636744595489"/>
              <c:y val="0.93617244652929021"/>
            </c:manualLayout>
          </c:layout>
          <c:overlay val="0"/>
          <c:spPr>
            <a:noFill/>
            <a:ln w="25400">
              <a:noFill/>
            </a:ln>
          </c:spPr>
        </c:title>
        <c:numFmt formatCode="0;[Black]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79200223"/>
        <c:crosses val="autoZero"/>
        <c:crossBetween val="between"/>
        <c:majorUnit val="3"/>
        <c:minorUnit val="3"/>
      </c:valAx>
      <c:spPr>
        <a:noFill/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354561939417544"/>
          <c:y val="0.11347840385200077"/>
          <c:w val="0.150785981736827"/>
          <c:h val="0.137908080638856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975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 horizontalDpi="120" verticalDpi="14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56560361805564"/>
          <c:y val="0.1177282684625662"/>
          <c:w val="0.78654761904761905"/>
          <c:h val="0.74876937342375771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'G2'!$D$3:$D$11</c:f>
              <c:strCache>
                <c:ptCount val="9"/>
                <c:pt idx="0">
                  <c:v>Resto de países</c:v>
                </c:pt>
                <c:pt idx="1">
                  <c:v>China</c:v>
                </c:pt>
                <c:pt idx="2">
                  <c:v>Perú</c:v>
                </c:pt>
                <c:pt idx="3">
                  <c:v>Cuba</c:v>
                </c:pt>
                <c:pt idx="4">
                  <c:v>Panamá</c:v>
                </c:pt>
                <c:pt idx="5">
                  <c:v>Venezuela</c:v>
                </c:pt>
                <c:pt idx="6">
                  <c:v>El Salvador</c:v>
                </c:pt>
                <c:pt idx="7">
                  <c:v>Colombia</c:v>
                </c:pt>
                <c:pt idx="8">
                  <c:v>Nicaragua</c:v>
                </c:pt>
              </c:strCache>
            </c:strRef>
          </c:cat>
          <c:val>
            <c:numRef>
              <c:f>'G2'!$C$3:$C$11</c:f>
              <c:numCache>
                <c:formatCode>0.0</c:formatCode>
                <c:ptCount val="9"/>
                <c:pt idx="0">
                  <c:v>14.127438231469441</c:v>
                </c:pt>
                <c:pt idx="1">
                  <c:v>2.2117035110533161</c:v>
                </c:pt>
                <c:pt idx="2">
                  <c:v>2.3157347204161249</c:v>
                </c:pt>
                <c:pt idx="3">
                  <c:v>2.6371911573472042</c:v>
                </c:pt>
                <c:pt idx="4">
                  <c:v>2.7131339401820544</c:v>
                </c:pt>
                <c:pt idx="5">
                  <c:v>3.3196358907672301</c:v>
                </c:pt>
                <c:pt idx="6">
                  <c:v>5.3482444733420023</c:v>
                </c:pt>
                <c:pt idx="7">
                  <c:v>11.187516254876464</c:v>
                </c:pt>
                <c:pt idx="8">
                  <c:v>56.139401820546162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5E-4E4A-B82E-4E0C1B2268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3065983"/>
        <c:axId val="1"/>
      </c:barChart>
      <c:catAx>
        <c:axId val="803065983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 sz="900"/>
                  <a:t>País de origen</a:t>
                </a:r>
              </a:p>
            </c:rich>
          </c:tx>
          <c:layout>
            <c:manualLayout>
              <c:xMode val="edge"/>
              <c:yMode val="edge"/>
              <c:x val="8.9605956118230315E-3"/>
              <c:y val="6.157602392724165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 sz="900"/>
                  <a:t>Porcentaje</a:t>
                </a:r>
              </a:p>
            </c:rich>
          </c:tx>
          <c:layout>
            <c:manualLayout>
              <c:xMode val="edge"/>
              <c:yMode val="edge"/>
              <c:x val="0.50290343609009658"/>
              <c:y val="0.9255040794319315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803065983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paperSize="152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516123309542981"/>
          <c:y val="3.2418952618453865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67332352739546"/>
          <c:y val="0.20723862621646535"/>
          <c:w val="0.58540939729849983"/>
          <c:h val="0.6259589428119503"/>
        </c:manualLayout>
      </c:layout>
      <c:pie3DChart>
        <c:varyColors val="1"/>
        <c:ser>
          <c:idx val="0"/>
          <c:order val="0"/>
          <c:tx>
            <c:strRef>
              <c:f>'G3'!$L$4</c:f>
              <c:strCache>
                <c:ptCount val="1"/>
                <c:pt idx="0">
                  <c:v>100,00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ACB-4732-BAE1-48BDD7D2F7C5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ACB-4732-BAE1-48BDD7D2F7C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3ACB-4732-BAE1-48BDD7D2F7C5}"/>
              </c:ext>
            </c:extLst>
          </c:dPt>
          <c:dLbls>
            <c:dLbl>
              <c:idx val="0"/>
              <c:layout>
                <c:manualLayout>
                  <c:x val="-2.5173313013292693E-2"/>
                  <c:y val="-0.28555880639608328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CB-4732-BAE1-48BDD7D2F7C5}"/>
                </c:ext>
              </c:extLst>
            </c:dLbl>
            <c:dLbl>
              <c:idx val="1"/>
              <c:layout>
                <c:manualLayout>
                  <c:x val="-3.8439759546185802E-2"/>
                  <c:y val="-5.1422362728349748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ACB-4732-BAE1-48BDD7D2F7C5}"/>
                </c:ext>
              </c:extLst>
            </c:dLbl>
            <c:dLbl>
              <c:idx val="2"/>
              <c:layout>
                <c:manualLayout>
                  <c:x val="6.9891711116755573E-2"/>
                  <c:y val="-3.4330970474077273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ACB-4732-BAE1-48BDD7D2F7C5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'G3'!$J$5:$J$7</c:f>
              <c:strCache>
                <c:ptCount val="3"/>
                <c:pt idx="0">
                  <c:v>Duplicado</c:v>
                </c:pt>
                <c:pt idx="1">
                  <c:v>Primera vez</c:v>
                </c:pt>
                <c:pt idx="2">
                  <c:v>Traslado</c:v>
                </c:pt>
              </c:strCache>
            </c:strRef>
          </c:cat>
          <c:val>
            <c:numRef>
              <c:f>'G3'!$L$5:$L$7</c:f>
              <c:numCache>
                <c:formatCode>#,##0.00_);\(#,##0.00\)</c:formatCode>
                <c:ptCount val="3"/>
                <c:pt idx="0">
                  <c:v>86.320829032870009</c:v>
                </c:pt>
                <c:pt idx="1">
                  <c:v>12.367971756807593</c:v>
                </c:pt>
                <c:pt idx="2">
                  <c:v>1.3111992103223982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ACB-4732-BAE1-48BDD7D2F7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53835069742919694"/>
          <c:y val="1.34771546413841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718705467493416"/>
          <c:y val="8.3262395721710902E-2"/>
          <c:w val="0.76518699354720399"/>
          <c:h val="0.678446263375583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'G4'!$L$26</c:f>
              <c:strCache>
                <c:ptCount val="1"/>
                <c:pt idx="0">
                  <c:v>Traslado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'G4'!$L$27:$L$34</c:f>
              <c:numCache>
                <c:formatCode>#\ ##0.0;\-#\ ##0.0</c:formatCode>
                <c:ptCount val="8"/>
                <c:pt idx="0">
                  <c:v>7.9000000000000001E-2</c:v>
                </c:pt>
                <c:pt idx="1">
                  <c:v>1.079</c:v>
                </c:pt>
                <c:pt idx="2">
                  <c:v>0.26600000000000001</c:v>
                </c:pt>
                <c:pt idx="3">
                  <c:v>0.51300000000000001</c:v>
                </c:pt>
                <c:pt idx="4">
                  <c:v>0.3</c:v>
                </c:pt>
                <c:pt idx="5">
                  <c:v>0.19500000000000001</c:v>
                </c:pt>
                <c:pt idx="6">
                  <c:v>0.72399999999999998</c:v>
                </c:pt>
                <c:pt idx="7">
                  <c:v>0.92200000000000004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69-47F8-91CE-1746BFCBE68F}"/>
            </c:ext>
          </c:extLst>
        </c:ser>
        <c:ser>
          <c:idx val="1"/>
          <c:order val="1"/>
          <c:tx>
            <c:strRef>
              <c:f>'G4'!$M$26</c:f>
              <c:strCache>
                <c:ptCount val="1"/>
                <c:pt idx="0">
                  <c:v>Primera vez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'G4'!$M$27:$M$34</c:f>
              <c:numCache>
                <c:formatCode>#\ ##0.0;\-#\ ##0.0</c:formatCode>
                <c:ptCount val="8"/>
                <c:pt idx="0">
                  <c:v>0.03</c:v>
                </c:pt>
                <c:pt idx="1">
                  <c:v>3.66</c:v>
                </c:pt>
                <c:pt idx="2">
                  <c:v>3.3439999999999999</c:v>
                </c:pt>
                <c:pt idx="3">
                  <c:v>3.548</c:v>
                </c:pt>
                <c:pt idx="4">
                  <c:v>2.952</c:v>
                </c:pt>
                <c:pt idx="5">
                  <c:v>3.1909999999999998</c:v>
                </c:pt>
                <c:pt idx="6">
                  <c:v>7.8079999999999998</c:v>
                </c:pt>
                <c:pt idx="7">
                  <c:v>13.933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69-47F8-91CE-1746BFCBE68F}"/>
            </c:ext>
          </c:extLst>
        </c:ser>
        <c:ser>
          <c:idx val="2"/>
          <c:order val="2"/>
          <c:tx>
            <c:strRef>
              <c:f>'G4'!$N$26</c:f>
              <c:strCache>
                <c:ptCount val="1"/>
                <c:pt idx="0">
                  <c:v>Duplicado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'G4'!$N$27:$N$34</c:f>
              <c:numCache>
                <c:formatCode>#\ ##0.0;\-#\ ##0.0</c:formatCode>
                <c:ptCount val="8"/>
                <c:pt idx="0">
                  <c:v>3.7069999999999999</c:v>
                </c:pt>
                <c:pt idx="1">
                  <c:v>19.036000000000001</c:v>
                </c:pt>
                <c:pt idx="2">
                  <c:v>19.134</c:v>
                </c:pt>
                <c:pt idx="3">
                  <c:v>20.468</c:v>
                </c:pt>
                <c:pt idx="4">
                  <c:v>21.65</c:v>
                </c:pt>
                <c:pt idx="5">
                  <c:v>22.709</c:v>
                </c:pt>
                <c:pt idx="6">
                  <c:v>46.098999999999997</c:v>
                </c:pt>
                <c:pt idx="7">
                  <c:v>115.666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69-47F8-91CE-1746BFCBE6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801329407"/>
        <c:axId val="1"/>
      </c:barChart>
      <c:catAx>
        <c:axId val="801329407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Provincia</a:t>
                </a:r>
              </a:p>
            </c:rich>
          </c:tx>
          <c:layout>
            <c:manualLayout>
              <c:xMode val="edge"/>
              <c:yMode val="edge"/>
              <c:x val="4.5815997891093307E-2"/>
              <c:y val="4.143874872783759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Solicitudes (en miles)</a:t>
                </a:r>
              </a:p>
            </c:rich>
          </c:tx>
          <c:layout>
            <c:manualLayout>
              <c:xMode val="edge"/>
              <c:yMode val="edge"/>
              <c:x val="0.449545400711374"/>
              <c:y val="0.8507989179923938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801329407"/>
        <c:crosses val="autoZero"/>
        <c:crossBetween val="between"/>
        <c:majorUnit val="2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5545446557171619"/>
          <c:y val="0.91382050457978481"/>
          <c:w val="0.60860693723328252"/>
          <c:h val="6.57713321549091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8908936051864"/>
          <c:y val="2.1978092738407701E-2"/>
        </c:manualLayout>
      </c:layout>
      <c:overlay val="0"/>
      <c:spPr>
        <a:noFill/>
        <a:ln w="25400">
          <a:noFill/>
        </a:ln>
      </c:spPr>
    </c:title>
    <c:autoTitleDeleted val="0"/>
    <c:view3D>
      <c:rotX val="40"/>
      <c:rotY val="36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96709353584623"/>
          <c:y val="0.29670369471112895"/>
          <c:w val="0.50772661695433763"/>
          <c:h val="0.63311840937391028"/>
        </c:manualLayout>
      </c:layout>
      <c:pie3DChart>
        <c:varyColors val="1"/>
        <c:ser>
          <c:idx val="0"/>
          <c:order val="0"/>
          <c:tx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DBE5-4FD3-BB1B-22B5739C8473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DBE5-4FD3-BB1B-22B5739C8473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DBE5-4FD3-BB1B-22B5739C8473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DBE5-4FD3-BB1B-22B5739C847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8-DBE5-4FD3-BB1B-22B5739C847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9-DBE5-4FD3-BB1B-22B5739C8473}"/>
              </c:ext>
            </c:extLst>
          </c:dPt>
          <c:dLbls>
            <c:dLbl>
              <c:idx val="2"/>
              <c:layout>
                <c:manualLayout>
                  <c:x val="-0.11168952390884915"/>
                  <c:y val="2.0570830916146785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BE5-4FD3-BB1B-22B5739C8473}"/>
                </c:ext>
              </c:extLst>
            </c:dLbl>
            <c:dLbl>
              <c:idx val="3"/>
              <c:layout>
                <c:manualLayout>
                  <c:x val="-3.9735099337748388E-2"/>
                  <c:y val="-0.1411140715185164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BE5-4FD3-BB1B-22B5739C8473}"/>
                </c:ext>
              </c:extLst>
            </c:dLbl>
            <c:dLbl>
              <c:idx val="4"/>
              <c:layout>
                <c:manualLayout>
                  <c:x val="8.175905164172359E-2"/>
                  <c:y val="-0.12102546426838606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BE5-4FD3-BB1B-22B5739C8473}"/>
                </c:ext>
              </c:extLst>
            </c:dLbl>
            <c:dLbl>
              <c:idx val="5"/>
              <c:layout>
                <c:manualLayout>
                  <c:x val="0.20143383567120327"/>
                  <c:y val="1.4440562181782191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BE5-4FD3-BB1B-22B5739C8473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cat>
          <c:val>
            <c:numRef>
              <c:f>'G5'!$L$5:$L$10</c:f>
              <c:numCache>
                <c:formatCode>_(* #\ ##0.00_);_(* \(#\ ##0.00\);_(* "-"_);_(@_)</c:formatCode>
                <c:ptCount val="6"/>
                <c:pt idx="0">
                  <c:v>59.751843170542706</c:v>
                </c:pt>
                <c:pt idx="1">
                  <c:v>36.279833961924425</c:v>
                </c:pt>
                <c:pt idx="2">
                  <c:v>1.8253256294752953</c:v>
                </c:pt>
                <c:pt idx="3">
                  <c:v>1.2269583586538184</c:v>
                </c:pt>
                <c:pt idx="4">
                  <c:v>0.90607145038953363</c:v>
                </c:pt>
                <c:pt idx="5">
                  <c:v>9.9674290142212699E-3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BE5-4FD3-BB1B-22B5739C84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7774086378735"/>
          <c:y val="3.2697424758244741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754152823920266"/>
          <c:y val="0.1987874990427258"/>
          <c:w val="0.53543743078626804"/>
          <c:h val="0.6093766926349060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6F05-4155-9865-5F9ABAC1BC9C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6F05-4155-9865-5F9ABAC1BC9C}"/>
              </c:ext>
            </c:extLst>
          </c:dPt>
          <c:dPt>
            <c:idx val="2"/>
            <c:bubble3D val="0"/>
            <c:spPr>
              <a:solidFill>
                <a:srgbClr val="5D5635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6F05-4155-9865-5F9ABAC1BC9C}"/>
              </c:ext>
            </c:extLst>
          </c:dPt>
          <c:dLbls>
            <c:dLbl>
              <c:idx val="0"/>
              <c:layout>
                <c:manualLayout>
                  <c:x val="8.4131983502062246E-2"/>
                  <c:y val="-6.582448311127321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F05-4155-9865-5F9ABAC1BC9C}"/>
                </c:ext>
              </c:extLst>
            </c:dLbl>
            <c:dLbl>
              <c:idx val="1"/>
              <c:layout>
                <c:manualLayout>
                  <c:x val="-1.6163270288888313E-2"/>
                  <c:y val="2.1419493355376599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F05-4155-9865-5F9ABAC1BC9C}"/>
                </c:ext>
              </c:extLst>
            </c:dLbl>
            <c:dLbl>
              <c:idx val="2"/>
              <c:layout>
                <c:manualLayout>
                  <c:x val="0.1128179907744089"/>
                  <c:y val="-1.7428125389046291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F05-4155-9865-5F9ABAC1BC9C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'G6'!$I$4:$I$6</c:f>
              <c:strCache>
                <c:ptCount val="3"/>
                <c:pt idx="0">
                  <c:v>Civiles</c:v>
                </c:pt>
                <c:pt idx="1">
                  <c:v>Católicos</c:v>
                </c:pt>
                <c:pt idx="2">
                  <c:v>Extranjeros</c:v>
                </c:pt>
              </c:strCache>
            </c:strRef>
          </c:cat>
          <c:val>
            <c:numRef>
              <c:f>'G6'!$K$4:$K$6</c:f>
              <c:numCache>
                <c:formatCode>_(* #\ ##0.0_);_(* \(#\ ##0.0\);_(* "-"_);_(@_)</c:formatCode>
                <c:ptCount val="3"/>
                <c:pt idx="0">
                  <c:v>77.658674188998589</c:v>
                </c:pt>
                <c:pt idx="1">
                  <c:v>18.871650211565587</c:v>
                </c:pt>
                <c:pt idx="2">
                  <c:v>3.469675599435825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F05-4155-9865-5F9ABAC1BC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000000000000022" r="0.75000000000000022" t="1" header="0" footer="0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678473470558943"/>
          <c:y val="3.57142637872020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534833869239015E-2"/>
          <c:y val="0.13321545333149143"/>
          <c:w val="0.86012929258039572"/>
          <c:h val="0.6052996884161409"/>
        </c:manualLayout>
      </c:layout>
      <c:lineChart>
        <c:grouping val="standard"/>
        <c:varyColors val="0"/>
        <c:ser>
          <c:idx val="0"/>
          <c:order val="0"/>
          <c:tx>
            <c:strRef>
              <c:f>'G7'!$K$2</c:f>
              <c:strCache>
                <c:ptCount val="1"/>
                <c:pt idx="0">
                  <c:v>Nacimientos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'G7'!$J$4:$J$9</c:f>
              <c:strCache>
                <c:ptCount val="6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</c:strCache>
            </c:strRef>
          </c:cat>
          <c:val>
            <c:numRef>
              <c:f>'G7'!$K$4:$K$9</c:f>
              <c:numCache>
                <c:formatCode>#,##0</c:formatCode>
                <c:ptCount val="6"/>
                <c:pt idx="0">
                  <c:v>5170</c:v>
                </c:pt>
                <c:pt idx="1">
                  <c:v>3573</c:v>
                </c:pt>
                <c:pt idx="2">
                  <c:v>3780</c:v>
                </c:pt>
                <c:pt idx="3">
                  <c:v>3902</c:v>
                </c:pt>
                <c:pt idx="4">
                  <c:v>3876</c:v>
                </c:pt>
                <c:pt idx="5">
                  <c:v>4043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C3-414D-90EA-7DD13BB917E3}"/>
            </c:ext>
          </c:extLst>
        </c:ser>
        <c:ser>
          <c:idx val="1"/>
          <c:order val="1"/>
          <c:tx>
            <c:strRef>
              <c:f>'G7'!$L$2</c:f>
              <c:strCache>
                <c:ptCount val="1"/>
                <c:pt idx="0">
                  <c:v>Defunciones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'G7'!$J$4:$J$9</c:f>
              <c:strCache>
                <c:ptCount val="6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</c:strCache>
            </c:strRef>
          </c:cat>
          <c:val>
            <c:numRef>
              <c:f>'G7'!$L$4:$L$9</c:f>
              <c:numCache>
                <c:formatCode>#,##0</c:formatCode>
                <c:ptCount val="6"/>
                <c:pt idx="0">
                  <c:v>3038</c:v>
                </c:pt>
                <c:pt idx="1">
                  <c:v>2520</c:v>
                </c:pt>
                <c:pt idx="2">
                  <c:v>2705</c:v>
                </c:pt>
                <c:pt idx="3">
                  <c:v>2681</c:v>
                </c:pt>
                <c:pt idx="4">
                  <c:v>2664</c:v>
                </c:pt>
                <c:pt idx="5">
                  <c:v>2712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C3-414D-90EA-7DD13BB917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8364447"/>
        <c:axId val="1"/>
      </c:lineChart>
      <c:catAx>
        <c:axId val="7983644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5016080546201821"/>
              <c:y val="0.82553851821153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1.2861736334405145E-2"/>
              <c:y val="3.57145707663735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798364447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1887468246533496"/>
          <c:y val="0.8847744470537674"/>
          <c:w val="0.41962697588846415"/>
          <c:h val="9.04698316219244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756182916159875"/>
          <c:y val="3.2994821593246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09092843452819E-2"/>
          <c:y val="0.1370560074159356"/>
          <c:w val="0.8829282312757738"/>
          <c:h val="0.59951505727566001"/>
        </c:manualLayout>
      </c:layout>
      <c:lineChart>
        <c:grouping val="standard"/>
        <c:varyColors val="0"/>
        <c:ser>
          <c:idx val="0"/>
          <c:order val="0"/>
          <c:tx>
            <c:strRef>
              <c:f>'G8'!$K$3</c:f>
              <c:strCache>
                <c:ptCount val="1"/>
                <c:pt idx="0">
                  <c:v>Matrimonios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'G8'!$J$4:$J$9</c:f>
              <c:strCache>
                <c:ptCount val="6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</c:strCache>
            </c:strRef>
          </c:cat>
          <c:val>
            <c:numRef>
              <c:f>'G8'!$K$4:$K$9</c:f>
              <c:numCache>
                <c:formatCode>#,##0</c:formatCode>
                <c:ptCount val="6"/>
                <c:pt idx="0">
                  <c:v>2551</c:v>
                </c:pt>
                <c:pt idx="1">
                  <c:v>3048</c:v>
                </c:pt>
                <c:pt idx="2">
                  <c:v>2361</c:v>
                </c:pt>
                <c:pt idx="3">
                  <c:v>2057</c:v>
                </c:pt>
                <c:pt idx="4">
                  <c:v>2405</c:v>
                </c:pt>
                <c:pt idx="5">
                  <c:v>1758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7D-4BE0-9758-93B24AC50AA5}"/>
            </c:ext>
          </c:extLst>
        </c:ser>
        <c:ser>
          <c:idx val="1"/>
          <c:order val="1"/>
          <c:tx>
            <c:strRef>
              <c:f>'G8'!$L$3</c:f>
              <c:strCache>
                <c:ptCount val="1"/>
                <c:pt idx="0">
                  <c:v>Divorcios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'G8'!$J$4:$J$9</c:f>
              <c:strCache>
                <c:ptCount val="6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</c:strCache>
            </c:strRef>
          </c:cat>
          <c:val>
            <c:numRef>
              <c:f>'G8'!$L$4:$L$9</c:f>
              <c:numCache>
                <c:formatCode>#,##0</c:formatCode>
                <c:ptCount val="6"/>
                <c:pt idx="0">
                  <c:v>1123</c:v>
                </c:pt>
                <c:pt idx="1">
                  <c:v>817</c:v>
                </c:pt>
                <c:pt idx="2">
                  <c:v>1190</c:v>
                </c:pt>
                <c:pt idx="3">
                  <c:v>995</c:v>
                </c:pt>
                <c:pt idx="4">
                  <c:v>1343</c:v>
                </c:pt>
                <c:pt idx="5">
                  <c:v>1212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7D-4BE0-9758-93B24AC50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8371439"/>
        <c:axId val="1"/>
      </c:lineChart>
      <c:catAx>
        <c:axId val="79837143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49105776412094831"/>
              <c:y val="0.817799248066964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35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8.130081300813009E-3"/>
              <c:y val="3.5532666524792506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798371439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046186543755201"/>
          <c:y val="0.88423607859828335"/>
          <c:w val="0.39079597977082131"/>
          <c:h val="8.614570475987803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G3'!A1"/><Relationship Id="rId18" Type="http://schemas.openxmlformats.org/officeDocument/2006/relationships/hyperlink" Target="#'32'!A1"/><Relationship Id="rId26" Type="http://schemas.openxmlformats.org/officeDocument/2006/relationships/hyperlink" Target="#'33'!A1"/><Relationship Id="rId21" Type="http://schemas.openxmlformats.org/officeDocument/2006/relationships/hyperlink" Target="#'11'!A1"/><Relationship Id="rId34" Type="http://schemas.openxmlformats.org/officeDocument/2006/relationships/hyperlink" Target="#'7'!A1"/><Relationship Id="rId7" Type="http://schemas.openxmlformats.org/officeDocument/2006/relationships/hyperlink" Target="#'19'!A1"/><Relationship Id="rId12" Type="http://schemas.openxmlformats.org/officeDocument/2006/relationships/hyperlink" Target="#'13'!A1"/><Relationship Id="rId17" Type="http://schemas.openxmlformats.org/officeDocument/2006/relationships/hyperlink" Target="#'G4'!A1"/><Relationship Id="rId25" Type="http://schemas.openxmlformats.org/officeDocument/2006/relationships/hyperlink" Target="#'20'!A1"/><Relationship Id="rId33" Type="http://schemas.openxmlformats.org/officeDocument/2006/relationships/hyperlink" Target="#'6'!A1"/><Relationship Id="rId38" Type="http://schemas.openxmlformats.org/officeDocument/2006/relationships/hyperlink" Target="#'G8'!A1"/><Relationship Id="rId2" Type="http://schemas.openxmlformats.org/officeDocument/2006/relationships/hyperlink" Target="#'10'!A1"/><Relationship Id="rId16" Type="http://schemas.openxmlformats.org/officeDocument/2006/relationships/hyperlink" Target="#'15'!A1"/><Relationship Id="rId20" Type="http://schemas.openxmlformats.org/officeDocument/2006/relationships/hyperlink" Target="#'29'!A1"/><Relationship Id="rId29" Type="http://schemas.openxmlformats.org/officeDocument/2006/relationships/hyperlink" Target="#'14'!A1"/><Relationship Id="rId1" Type="http://schemas.openxmlformats.org/officeDocument/2006/relationships/hyperlink" Target="#'21'!A1"/><Relationship Id="rId6" Type="http://schemas.openxmlformats.org/officeDocument/2006/relationships/hyperlink" Target="#'23'!A1"/><Relationship Id="rId11" Type="http://schemas.openxmlformats.org/officeDocument/2006/relationships/hyperlink" Target="#'22'!A1"/><Relationship Id="rId24" Type="http://schemas.openxmlformats.org/officeDocument/2006/relationships/hyperlink" Target="#'28'!A1"/><Relationship Id="rId32" Type="http://schemas.openxmlformats.org/officeDocument/2006/relationships/hyperlink" Target="#'5'!A1"/><Relationship Id="rId37" Type="http://schemas.openxmlformats.org/officeDocument/2006/relationships/hyperlink" Target="#'30'!A1"/><Relationship Id="rId5" Type="http://schemas.openxmlformats.org/officeDocument/2006/relationships/hyperlink" Target="#'25'!A1"/><Relationship Id="rId15" Type="http://schemas.openxmlformats.org/officeDocument/2006/relationships/hyperlink" Target="#'G5'!A1"/><Relationship Id="rId23" Type="http://schemas.openxmlformats.org/officeDocument/2006/relationships/hyperlink" Target="#'26'!A1"/><Relationship Id="rId28" Type="http://schemas.openxmlformats.org/officeDocument/2006/relationships/hyperlink" Target="#'34'!A1"/><Relationship Id="rId36" Type="http://schemas.openxmlformats.org/officeDocument/2006/relationships/hyperlink" Target="#'9'!A1"/><Relationship Id="rId10" Type="http://schemas.openxmlformats.org/officeDocument/2006/relationships/hyperlink" Target="#'24'!A1"/><Relationship Id="rId19" Type="http://schemas.openxmlformats.org/officeDocument/2006/relationships/hyperlink" Target="#'27'!A1"/><Relationship Id="rId31" Type="http://schemas.openxmlformats.org/officeDocument/2006/relationships/hyperlink" Target="#'4'!A1"/><Relationship Id="rId4" Type="http://schemas.openxmlformats.org/officeDocument/2006/relationships/hyperlink" Target="#'18'!A1"/><Relationship Id="rId9" Type="http://schemas.openxmlformats.org/officeDocument/2006/relationships/hyperlink" Target="#'G6'!A1"/><Relationship Id="rId14" Type="http://schemas.openxmlformats.org/officeDocument/2006/relationships/hyperlink" Target="#'16'!A1"/><Relationship Id="rId22" Type="http://schemas.openxmlformats.org/officeDocument/2006/relationships/hyperlink" Target="#'17'!A1"/><Relationship Id="rId27" Type="http://schemas.openxmlformats.org/officeDocument/2006/relationships/hyperlink" Target="#'31'!A1"/><Relationship Id="rId30" Type="http://schemas.openxmlformats.org/officeDocument/2006/relationships/hyperlink" Target="#'3'!A1"/><Relationship Id="rId35" Type="http://schemas.openxmlformats.org/officeDocument/2006/relationships/hyperlink" Target="#'8'!A1"/><Relationship Id="rId8" Type="http://schemas.openxmlformats.org/officeDocument/2006/relationships/hyperlink" Target="#'G7'!A1"/><Relationship Id="rId3" Type="http://schemas.openxmlformats.org/officeDocument/2006/relationships/hyperlink" Target="#'12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3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4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8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387380</xdr:colOff>
      <xdr:row>2</xdr:row>
      <xdr:rowOff>162012</xdr:rowOff>
    </xdr:from>
    <xdr:ext cx="7794595" cy="530658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7380" y="181062"/>
          <a:ext cx="7794595" cy="530658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>
            <a:rot lat="0" lon="21599979" rev="0"/>
          </a:camera>
          <a:lightRig rig="soft" dir="t"/>
        </a:scene3d>
        <a:sp3d z="50800">
          <a:bevelB prst="relaxedInset"/>
        </a:sp3d>
      </xdr:spPr>
      <xdr:txBody>
        <a:bodyPr wrap="square" lIns="91440" tIns="45720" rIns="91440" bIns="45720" anchor="ctr" anchorCtr="1">
          <a:spAutoFit/>
        </a:bodyPr>
        <a:lstStyle/>
        <a:p>
          <a:pPr algn="ctr" rtl="0"/>
          <a:r>
            <a:rPr lang="es-CR" sz="2800">
              <a:solidFill>
                <a:srgbClr val="0070C0"/>
              </a:solidFill>
              <a:latin typeface="+mn-lt"/>
              <a:ea typeface="+mn-ea"/>
              <a:cs typeface="+mn-cs"/>
            </a:rPr>
            <a:t>BOLETÍN </a:t>
          </a:r>
          <a:r>
            <a:rPr lang="es-CR" sz="2800">
              <a:solidFill>
                <a:schemeClr val="accent1"/>
              </a:solidFill>
              <a:latin typeface="+mn-lt"/>
              <a:ea typeface="+mn-ea"/>
              <a:cs typeface="+mn-cs"/>
            </a:rPr>
            <a:t>ESTADÍSTICO N° 338 JUNIO</a:t>
          </a:r>
          <a:r>
            <a:rPr lang="es-CR" sz="28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 </a:t>
          </a:r>
          <a:r>
            <a:rPr lang="es-CR" sz="2800" baseline="0">
              <a:solidFill>
                <a:srgbClr val="0070C0"/>
              </a:solidFill>
              <a:latin typeface="+mn-lt"/>
              <a:ea typeface="+mn-ea"/>
              <a:cs typeface="+mn-cs"/>
            </a:rPr>
            <a:t>2025</a:t>
          </a:r>
        </a:p>
      </xdr:txBody>
    </xdr:sp>
    <xdr:clientData/>
  </xdr:oneCellAnchor>
  <xdr:twoCellAnchor>
    <xdr:from>
      <xdr:col>1</xdr:col>
      <xdr:colOff>19048</xdr:colOff>
      <xdr:row>5</xdr:row>
      <xdr:rowOff>9524</xdr:rowOff>
    </xdr:from>
    <xdr:to>
      <xdr:col>3</xdr:col>
      <xdr:colOff>216254</xdr:colOff>
      <xdr:row>5</xdr:row>
      <xdr:rowOff>189524</xdr:rowOff>
    </xdr:to>
    <xdr:sp macro="[0]!Macro_c1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9695" y="86117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C1. VARIACIÓN ENTRE PADRÓN 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DIC </a:t>
          </a:r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2024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Y JUN 2025 </a:t>
          </a:r>
          <a:endParaRPr lang="es-C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105895</xdr:colOff>
      <xdr:row>10</xdr:row>
      <xdr:rowOff>158223</xdr:rowOff>
    </xdr:from>
    <xdr:to>
      <xdr:col>6</xdr:col>
      <xdr:colOff>202248</xdr:colOff>
      <xdr:row>11</xdr:row>
      <xdr:rowOff>168189</xdr:rowOff>
    </xdr:to>
    <xdr:sp macro="[0]!Macro_c14" textlink="">
      <xdr:nvSpPr>
        <xdr:cNvPr id="4" name="3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725520" y="2025123"/>
          <a:ext cx="3992078" cy="2004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C21. NACIMIENTOS INSCRITOS POR PROVINCIA</a:t>
          </a:r>
        </a:p>
      </xdr:txBody>
    </xdr:sp>
    <xdr:clientData/>
  </xdr:twoCellAnchor>
  <xdr:twoCellAnchor>
    <xdr:from>
      <xdr:col>1</xdr:col>
      <xdr:colOff>20730</xdr:colOff>
      <xdr:row>6</xdr:row>
      <xdr:rowOff>54349</xdr:rowOff>
    </xdr:from>
    <xdr:to>
      <xdr:col>3</xdr:col>
      <xdr:colOff>217936</xdr:colOff>
      <xdr:row>7</xdr:row>
      <xdr:rowOff>43849</xdr:rowOff>
    </xdr:to>
    <xdr:sp macro="[0]!Macro_c2" textlink="">
      <xdr:nvSpPr>
        <xdr:cNvPr id="5" name="4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1377" y="1096496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C2. COSTA RICA: PADRÓN POR SEXO SEGÚN PROVINCIA Y CANTÓN</a:t>
          </a:r>
        </a:p>
      </xdr:txBody>
    </xdr:sp>
    <xdr:clientData/>
  </xdr:twoCellAnchor>
  <xdr:twoCellAnchor>
    <xdr:from>
      <xdr:col>1</xdr:col>
      <xdr:colOff>7843</xdr:colOff>
      <xdr:row>15</xdr:row>
      <xdr:rowOff>168087</xdr:rowOff>
    </xdr:from>
    <xdr:to>
      <xdr:col>3</xdr:col>
      <xdr:colOff>205049</xdr:colOff>
      <xdr:row>16</xdr:row>
      <xdr:rowOff>157587</xdr:rowOff>
    </xdr:to>
    <xdr:sp macro="[0]!Macro_c3" textlink="">
      <xdr:nvSpPr>
        <xdr:cNvPr id="6" name="5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8490" y="29919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C10. COSTA</a:t>
          </a:r>
          <a:r>
            <a:rPr lang="es-CR" sz="1100" baseline="0"/>
            <a:t> RICA: </a:t>
          </a:r>
          <a:r>
            <a:rPr lang="es-CR" sz="1100"/>
            <a:t>PADRÓN POR PROVINCIA SEGÚN SEXO Y EDAD</a:t>
          </a:r>
        </a:p>
      </xdr:txBody>
    </xdr:sp>
    <xdr:clientData/>
  </xdr:twoCellAnchor>
  <xdr:twoCellAnchor>
    <xdr:from>
      <xdr:col>1</xdr:col>
      <xdr:colOff>19049</xdr:colOff>
      <xdr:row>17</xdr:row>
      <xdr:rowOff>35282</xdr:rowOff>
    </xdr:from>
    <xdr:to>
      <xdr:col>3</xdr:col>
      <xdr:colOff>216255</xdr:colOff>
      <xdr:row>18</xdr:row>
      <xdr:rowOff>38011</xdr:rowOff>
    </xdr:to>
    <xdr:sp macro="[0]!Macro_g1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89696" y="3240164"/>
          <a:ext cx="3996000" cy="1932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G1. GRÁFICO DE ELECTORADO POR SEXO Y EDAD </a:t>
          </a:r>
        </a:p>
      </xdr:txBody>
    </xdr:sp>
    <xdr:clientData fLocksWithSheet="0"/>
  </xdr:twoCellAnchor>
  <xdr:twoCellAnchor>
    <xdr:from>
      <xdr:col>1</xdr:col>
      <xdr:colOff>19049</xdr:colOff>
      <xdr:row>19</xdr:row>
      <xdr:rowOff>137833</xdr:rowOff>
    </xdr:from>
    <xdr:to>
      <xdr:col>3</xdr:col>
      <xdr:colOff>216255</xdr:colOff>
      <xdr:row>20</xdr:row>
      <xdr:rowOff>127333</xdr:rowOff>
    </xdr:to>
    <xdr:sp macro="[0]!Macro_c5" textlink="">
      <xdr:nvSpPr>
        <xdr:cNvPr id="8" name="7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89696" y="3723715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C12. ELECTORADO NATURALIZADOS POR PAÍS DE ORIGEN </a:t>
          </a:r>
        </a:p>
      </xdr:txBody>
    </xdr:sp>
    <xdr:clientData/>
  </xdr:twoCellAnchor>
  <xdr:twoCellAnchor>
    <xdr:from>
      <xdr:col>1</xdr:col>
      <xdr:colOff>20730</xdr:colOff>
      <xdr:row>20</xdr:row>
      <xdr:rowOff>184336</xdr:rowOff>
    </xdr:from>
    <xdr:to>
      <xdr:col>3</xdr:col>
      <xdr:colOff>217936</xdr:colOff>
      <xdr:row>21</xdr:row>
      <xdr:rowOff>173836</xdr:rowOff>
    </xdr:to>
    <xdr:sp macro="[0]!Macro_g2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1377" y="396071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G2. GRÁFICO DE ELECTORADO POR PAÍS DE ORIGEN  </a:t>
          </a:r>
        </a:p>
      </xdr:txBody>
    </xdr:sp>
    <xdr:clientData/>
  </xdr:twoCellAnchor>
  <xdr:twoCellAnchor>
    <xdr:from>
      <xdr:col>4</xdr:col>
      <xdr:colOff>87973</xdr:colOff>
      <xdr:row>6</xdr:row>
      <xdr:rowOff>45378</xdr:rowOff>
    </xdr:from>
    <xdr:to>
      <xdr:col>6</xdr:col>
      <xdr:colOff>184326</xdr:colOff>
      <xdr:row>7</xdr:row>
      <xdr:rowOff>34878</xdr:rowOff>
    </xdr:to>
    <xdr:sp macro="[0]!Macro_c11" textlink="">
      <xdr:nvSpPr>
        <xdr:cNvPr id="12" name="11 Rectángulo redondea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07598" y="1083603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C18. PRODUCTOS Y SERVICIOS DEL TSE</a:t>
          </a:r>
        </a:p>
      </xdr:txBody>
    </xdr:sp>
    <xdr:clientData/>
  </xdr:twoCellAnchor>
  <xdr:twoCellAnchor>
    <xdr:from>
      <xdr:col>4</xdr:col>
      <xdr:colOff>112060</xdr:colOff>
      <xdr:row>18</xdr:row>
      <xdr:rowOff>89648</xdr:rowOff>
    </xdr:from>
    <xdr:to>
      <xdr:col>6</xdr:col>
      <xdr:colOff>208413</xdr:colOff>
      <xdr:row>19</xdr:row>
      <xdr:rowOff>79148</xdr:rowOff>
    </xdr:to>
    <xdr:sp macro="[0]!Macro_c17" textlink="">
      <xdr:nvSpPr>
        <xdr:cNvPr id="13" name="12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728884" y="348503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C25. CARTAS</a:t>
          </a:r>
          <a:r>
            <a:rPr lang="es-CR" sz="1050" baseline="0"/>
            <a:t> ENTREGADAS POR SEXO Y LEY</a:t>
          </a:r>
          <a:endParaRPr lang="es-CR" sz="1050"/>
        </a:p>
      </xdr:txBody>
    </xdr:sp>
    <xdr:clientData/>
  </xdr:twoCellAnchor>
  <xdr:twoCellAnchor>
    <xdr:from>
      <xdr:col>4</xdr:col>
      <xdr:colOff>112060</xdr:colOff>
      <xdr:row>14</xdr:row>
      <xdr:rowOff>115981</xdr:rowOff>
    </xdr:from>
    <xdr:to>
      <xdr:col>6</xdr:col>
      <xdr:colOff>208413</xdr:colOff>
      <xdr:row>15</xdr:row>
      <xdr:rowOff>105481</xdr:rowOff>
    </xdr:to>
    <xdr:sp macro="[0]!Macro_c16" textlink="">
      <xdr:nvSpPr>
        <xdr:cNvPr id="14" name="13 Rectángulo redonde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731685" y="2744881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C23. MATRIMONIOS</a:t>
          </a:r>
          <a:r>
            <a:rPr lang="es-CR" sz="1050" baseline="0"/>
            <a:t> INSCRITOS POR PROVINCIA</a:t>
          </a:r>
          <a:endParaRPr lang="es-CR" sz="1050"/>
        </a:p>
      </xdr:txBody>
    </xdr:sp>
    <xdr:clientData/>
  </xdr:twoCellAnchor>
  <xdr:twoCellAnchor>
    <xdr:from>
      <xdr:col>4</xdr:col>
      <xdr:colOff>87973</xdr:colOff>
      <xdr:row>7</xdr:row>
      <xdr:rowOff>90202</xdr:rowOff>
    </xdr:from>
    <xdr:to>
      <xdr:col>6</xdr:col>
      <xdr:colOff>184326</xdr:colOff>
      <xdr:row>8</xdr:row>
      <xdr:rowOff>79142</xdr:rowOff>
    </xdr:to>
    <xdr:sp macro="[0]!Macro_c12" textlink="">
      <xdr:nvSpPr>
        <xdr:cNvPr id="15" name="14 Rectángulo redondea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707598" y="1318927"/>
          <a:ext cx="3992078" cy="179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C19. CERTIFICACIONES,</a:t>
          </a:r>
          <a:r>
            <a:rPr lang="es-CR" sz="1050" baseline="0">
              <a:solidFill>
                <a:schemeClr val="bg1"/>
              </a:solidFill>
            </a:rPr>
            <a:t> CONSTANCIAS Y TIM</a:t>
          </a:r>
          <a:endParaRPr lang="es-CR" sz="105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110378</xdr:colOff>
      <xdr:row>13</xdr:row>
      <xdr:rowOff>68916</xdr:rowOff>
    </xdr:from>
    <xdr:to>
      <xdr:col>6</xdr:col>
      <xdr:colOff>206731</xdr:colOff>
      <xdr:row>14</xdr:row>
      <xdr:rowOff>58416</xdr:rowOff>
    </xdr:to>
    <xdr:sp macro="[0]!Macro_g7" textlink="">
      <xdr:nvSpPr>
        <xdr:cNvPr id="16" name="15 Rectángulo redondeado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730003" y="250731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G7. GRÁFICO DE NACIMIENTOS Y DEFUNCIONES</a:t>
          </a:r>
        </a:p>
      </xdr:txBody>
    </xdr:sp>
    <xdr:clientData/>
  </xdr:twoCellAnchor>
  <xdr:twoCellAnchor>
    <xdr:from>
      <xdr:col>4</xdr:col>
      <xdr:colOff>105895</xdr:colOff>
      <xdr:row>9</xdr:row>
      <xdr:rowOff>109256</xdr:rowOff>
    </xdr:from>
    <xdr:to>
      <xdr:col>6</xdr:col>
      <xdr:colOff>202248</xdr:colOff>
      <xdr:row>10</xdr:row>
      <xdr:rowOff>98756</xdr:rowOff>
    </xdr:to>
    <xdr:sp macro="[0]!Macro_g6" textlink="">
      <xdr:nvSpPr>
        <xdr:cNvPr id="17" name="16 Rectángulo redondead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725520" y="178565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G6. GRÁFICO DE MATRIMONIOS INSCRITOS</a:t>
          </a:r>
        </a:p>
      </xdr:txBody>
    </xdr:sp>
    <xdr:clientData/>
  </xdr:twoCellAnchor>
  <xdr:twoCellAnchor>
    <xdr:from>
      <xdr:col>4</xdr:col>
      <xdr:colOff>112060</xdr:colOff>
      <xdr:row>15</xdr:row>
      <xdr:rowOff>172011</xdr:rowOff>
    </xdr:from>
    <xdr:to>
      <xdr:col>6</xdr:col>
      <xdr:colOff>208413</xdr:colOff>
      <xdr:row>16</xdr:row>
      <xdr:rowOff>161511</xdr:rowOff>
    </xdr:to>
    <xdr:sp macro="[0]!Macro_g8" textlink="">
      <xdr:nvSpPr>
        <xdr:cNvPr id="18" name="17 Rectángulo redonde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731685" y="2991411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C24. MODIFICACIÓN</a:t>
          </a:r>
          <a:r>
            <a:rPr lang="es-CR" sz="1050" baseline="0"/>
            <a:t> DE ASIENTOS CIVILES</a:t>
          </a:r>
          <a:endParaRPr lang="es-CR" sz="1050"/>
        </a:p>
      </xdr:txBody>
    </xdr:sp>
    <xdr:clientData/>
  </xdr:twoCellAnchor>
  <xdr:twoCellAnchor>
    <xdr:from>
      <xdr:col>4</xdr:col>
      <xdr:colOff>110379</xdr:colOff>
      <xdr:row>12</xdr:row>
      <xdr:rowOff>20058</xdr:rowOff>
    </xdr:from>
    <xdr:to>
      <xdr:col>6</xdr:col>
      <xdr:colOff>206732</xdr:colOff>
      <xdr:row>13</xdr:row>
      <xdr:rowOff>9558</xdr:rowOff>
    </xdr:to>
    <xdr:sp macro="[0]!Macro_c15" textlink="">
      <xdr:nvSpPr>
        <xdr:cNvPr id="19" name="18 Rectángulo redondeado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730004" y="226795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C22. DEFUNCIONES INSCRITAS POR PROVINCIA</a:t>
          </a:r>
        </a:p>
      </xdr:txBody>
    </xdr:sp>
    <xdr:clientData/>
  </xdr:twoCellAnchor>
  <xdr:twoCellAnchor>
    <xdr:from>
      <xdr:col>1</xdr:col>
      <xdr:colOff>19049</xdr:colOff>
      <xdr:row>22</xdr:row>
      <xdr:rowOff>30818</xdr:rowOff>
    </xdr:from>
    <xdr:to>
      <xdr:col>3</xdr:col>
      <xdr:colOff>216255</xdr:colOff>
      <xdr:row>23</xdr:row>
      <xdr:rowOff>20318</xdr:rowOff>
    </xdr:to>
    <xdr:sp macro="[0]!Macro_c7" textlink="">
      <xdr:nvSpPr>
        <xdr:cNvPr id="20" name="19 Rectángulo redondeado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89696" y="4188200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C13. MOVIMIENTO DEL PADRÓN</a:t>
          </a:r>
          <a:r>
            <a:rPr lang="es-CR" sz="1100" baseline="0"/>
            <a:t> ELECTORAL</a:t>
          </a:r>
          <a:endParaRPr lang="es-CR" sz="1100"/>
        </a:p>
      </xdr:txBody>
    </xdr:sp>
    <xdr:clientData/>
  </xdr:twoCellAnchor>
  <xdr:twoCellAnchor>
    <xdr:from>
      <xdr:col>1</xdr:col>
      <xdr:colOff>7844</xdr:colOff>
      <xdr:row>24</xdr:row>
      <xdr:rowOff>119312</xdr:rowOff>
    </xdr:from>
    <xdr:to>
      <xdr:col>3</xdr:col>
      <xdr:colOff>205050</xdr:colOff>
      <xdr:row>25</xdr:row>
      <xdr:rowOff>108812</xdr:rowOff>
    </xdr:to>
    <xdr:sp macro="[0]!Macro_g3" textlink="">
      <xdr:nvSpPr>
        <xdr:cNvPr id="21" name="20 Rectángulo redondea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78491" y="465769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G3. GRÁFICO</a:t>
          </a:r>
          <a:r>
            <a:rPr lang="es-CR" sz="1100" baseline="0"/>
            <a:t> </a:t>
          </a:r>
          <a:r>
            <a:rPr lang="es-CR" sz="1100"/>
            <a:t>PORCENTAJE DE SOLICITUDES DE CÉDULA</a:t>
          </a:r>
        </a:p>
      </xdr:txBody>
    </xdr:sp>
    <xdr:clientData/>
  </xdr:twoCellAnchor>
  <xdr:twoCellAnchor>
    <xdr:from>
      <xdr:col>1</xdr:col>
      <xdr:colOff>19050</xdr:colOff>
      <xdr:row>28</xdr:row>
      <xdr:rowOff>66092</xdr:rowOff>
    </xdr:from>
    <xdr:to>
      <xdr:col>3</xdr:col>
      <xdr:colOff>216256</xdr:colOff>
      <xdr:row>29</xdr:row>
      <xdr:rowOff>68816</xdr:rowOff>
    </xdr:to>
    <xdr:sp macro="[0]!Macro_c9" textlink="">
      <xdr:nvSpPr>
        <xdr:cNvPr id="22" name="21 Rectángulo redondead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>
        <a:xfrm>
          <a:off x="489697" y="5366474"/>
          <a:ext cx="3996000" cy="1932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C16. </a:t>
          </a:r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SOLICITUDES</a:t>
          </a:r>
          <a:r>
            <a:rPr lang="es-CR" sz="1050"/>
            <a:t> DE CÉDULA RECIBIDAS POR FUENTE DE INGRESO</a:t>
          </a:r>
        </a:p>
      </xdr:txBody>
    </xdr:sp>
    <xdr:clientData fLocksWithSheet="0"/>
  </xdr:twoCellAnchor>
  <xdr:twoCellAnchor>
    <xdr:from>
      <xdr:col>1</xdr:col>
      <xdr:colOff>19618</xdr:colOff>
      <xdr:row>29</xdr:row>
      <xdr:rowOff>121016</xdr:rowOff>
    </xdr:from>
    <xdr:to>
      <xdr:col>3</xdr:col>
      <xdr:colOff>211221</xdr:colOff>
      <xdr:row>30</xdr:row>
      <xdr:rowOff>110516</xdr:rowOff>
    </xdr:to>
    <xdr:sp macro="[0]!Macro_g5" textlink="">
      <xdr:nvSpPr>
        <xdr:cNvPr id="23" name="22 Rectángulo redondead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86343" y="560741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G5. GRÁFICO-SOLICIT. CÉDULA RECIBIDAS POR FUENTE DE INGRESO </a:t>
          </a:r>
        </a:p>
      </xdr:txBody>
    </xdr:sp>
    <xdr:clientData/>
  </xdr:twoCellAnchor>
  <xdr:twoCellAnchor>
    <xdr:from>
      <xdr:col>1</xdr:col>
      <xdr:colOff>20731</xdr:colOff>
      <xdr:row>25</xdr:row>
      <xdr:rowOff>170329</xdr:rowOff>
    </xdr:from>
    <xdr:to>
      <xdr:col>3</xdr:col>
      <xdr:colOff>217937</xdr:colOff>
      <xdr:row>26</xdr:row>
      <xdr:rowOff>160804</xdr:rowOff>
    </xdr:to>
    <xdr:sp macro="[0]!Macro_c8" textlink="">
      <xdr:nvSpPr>
        <xdr:cNvPr id="24" name="23 Rectángulo redondeado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91378" y="4899211"/>
          <a:ext cx="399600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C15. SOLICITUDES DE CÉDULA RECIBIDAS POR CLASE SEGÚN PROV.</a:t>
          </a:r>
        </a:p>
      </xdr:txBody>
    </xdr:sp>
    <xdr:clientData/>
  </xdr:twoCellAnchor>
  <xdr:twoCellAnchor>
    <xdr:from>
      <xdr:col>1</xdr:col>
      <xdr:colOff>19049</xdr:colOff>
      <xdr:row>27</xdr:row>
      <xdr:rowOff>22972</xdr:rowOff>
    </xdr:from>
    <xdr:to>
      <xdr:col>3</xdr:col>
      <xdr:colOff>216255</xdr:colOff>
      <xdr:row>28</xdr:row>
      <xdr:rowOff>12472</xdr:rowOff>
    </xdr:to>
    <xdr:sp macro="[0]!Macro_g4" textlink="">
      <xdr:nvSpPr>
        <xdr:cNvPr id="25" name="24 Rectángulo redondead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89696" y="513285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G4. GRÁFICO</a:t>
          </a:r>
          <a:r>
            <a:rPr lang="es-CR" sz="1050" baseline="0"/>
            <a:t> </a:t>
          </a:r>
          <a:r>
            <a:rPr lang="es-CR" sz="1050"/>
            <a:t>SOLICIT. CÉDULA RECIB. POR CLASE SEGÚN PROV</a:t>
          </a:r>
          <a:r>
            <a:rPr lang="es-CR" sz="1100"/>
            <a:t>.</a:t>
          </a:r>
        </a:p>
      </xdr:txBody>
    </xdr:sp>
    <xdr:clientData/>
  </xdr:twoCellAnchor>
  <xdr:twoCellAnchor>
    <xdr:from>
      <xdr:col>4</xdr:col>
      <xdr:colOff>121585</xdr:colOff>
      <xdr:row>27</xdr:row>
      <xdr:rowOff>6168</xdr:rowOff>
    </xdr:from>
    <xdr:to>
      <xdr:col>6</xdr:col>
      <xdr:colOff>217938</xdr:colOff>
      <xdr:row>27</xdr:row>
      <xdr:rowOff>186168</xdr:rowOff>
    </xdr:to>
    <xdr:sp macro="[0]!Macro_c23" textlink="">
      <xdr:nvSpPr>
        <xdr:cNvPr id="27" name="26 Rectángulo redondead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38409" y="51160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C32. RESULTADOS</a:t>
          </a:r>
          <a:r>
            <a:rPr lang="es-CR" sz="1050" baseline="0"/>
            <a:t> PRUEBAS DE ADN</a:t>
          </a:r>
          <a:endParaRPr lang="es-CR" sz="1050"/>
        </a:p>
      </xdr:txBody>
    </xdr:sp>
    <xdr:clientData/>
  </xdr:twoCellAnchor>
  <xdr:twoCellAnchor>
    <xdr:from>
      <xdr:col>4</xdr:col>
      <xdr:colOff>121585</xdr:colOff>
      <xdr:row>20</xdr:row>
      <xdr:rowOff>175934</xdr:rowOff>
    </xdr:from>
    <xdr:to>
      <xdr:col>6</xdr:col>
      <xdr:colOff>217938</xdr:colOff>
      <xdr:row>21</xdr:row>
      <xdr:rowOff>165434</xdr:rowOff>
    </xdr:to>
    <xdr:sp macro="[0]!Macro_c19" textlink="">
      <xdr:nvSpPr>
        <xdr:cNvPr id="29" name="28 Rectángulo redondead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738409" y="3952316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C27. TIM IMPRESAS</a:t>
          </a:r>
        </a:p>
      </xdr:txBody>
    </xdr:sp>
    <xdr:clientData/>
  </xdr:twoCellAnchor>
  <xdr:twoCellAnchor>
    <xdr:from>
      <xdr:col>4</xdr:col>
      <xdr:colOff>121585</xdr:colOff>
      <xdr:row>23</xdr:row>
      <xdr:rowOff>82926</xdr:rowOff>
    </xdr:from>
    <xdr:to>
      <xdr:col>6</xdr:col>
      <xdr:colOff>217938</xdr:colOff>
      <xdr:row>24</xdr:row>
      <xdr:rowOff>72426</xdr:rowOff>
    </xdr:to>
    <xdr:sp macro="[0]!Macro_c21" textlink="">
      <xdr:nvSpPr>
        <xdr:cNvPr id="31" name="30 Rectángulo redondead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38409" y="443080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C29. SOLICITUDES DETERMINACIÓN</a:t>
          </a:r>
          <a:r>
            <a:rPr lang="es-CR" sz="1050" baseline="0"/>
            <a:t> DE PATERNIDAD INGRESADAS</a:t>
          </a:r>
          <a:endParaRPr lang="es-CR" sz="1050"/>
        </a:p>
      </xdr:txBody>
    </xdr:sp>
    <xdr:clientData/>
  </xdr:twoCellAnchor>
  <xdr:twoCellAnchor>
    <xdr:from>
      <xdr:col>1</xdr:col>
      <xdr:colOff>19049</xdr:colOff>
      <xdr:row>18</xdr:row>
      <xdr:rowOff>89645</xdr:rowOff>
    </xdr:from>
    <xdr:to>
      <xdr:col>3</xdr:col>
      <xdr:colOff>216255</xdr:colOff>
      <xdr:row>19</xdr:row>
      <xdr:rowOff>79145</xdr:rowOff>
    </xdr:to>
    <xdr:sp macro="[0]!Macro_c4" textlink="">
      <xdr:nvSpPr>
        <xdr:cNvPr id="33" name="32 Rectángulo redondeado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89696" y="348502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C11. ELECTORADO EMPADRONADO EN EL EXTRANJERO</a:t>
          </a:r>
        </a:p>
      </xdr:txBody>
    </xdr:sp>
    <xdr:clientData/>
  </xdr:twoCellAnchor>
  <xdr:twoCellAnchor>
    <xdr:from>
      <xdr:col>4</xdr:col>
      <xdr:colOff>86293</xdr:colOff>
      <xdr:row>5</xdr:row>
      <xdr:rowOff>2234</xdr:rowOff>
    </xdr:from>
    <xdr:to>
      <xdr:col>6</xdr:col>
      <xdr:colOff>182646</xdr:colOff>
      <xdr:row>5</xdr:row>
      <xdr:rowOff>182234</xdr:rowOff>
    </xdr:to>
    <xdr:sp macro="[0]!Macro_c10" textlink="">
      <xdr:nvSpPr>
        <xdr:cNvPr id="35" name="34 Rectángulo redondeado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05918" y="849959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C17. SOLICITUDES DE CÉDULA RECIBIDAS POR OFICINA REGIONAL</a:t>
          </a:r>
        </a:p>
      </xdr:txBody>
    </xdr:sp>
    <xdr:clientData/>
  </xdr:twoCellAnchor>
  <xdr:twoCellAnchor>
    <xdr:from>
      <xdr:col>4</xdr:col>
      <xdr:colOff>121585</xdr:colOff>
      <xdr:row>19</xdr:row>
      <xdr:rowOff>132791</xdr:rowOff>
    </xdr:from>
    <xdr:to>
      <xdr:col>6</xdr:col>
      <xdr:colOff>217938</xdr:colOff>
      <xdr:row>20</xdr:row>
      <xdr:rowOff>122291</xdr:rowOff>
    </xdr:to>
    <xdr:sp macro="[0]!Macro_c18" textlink="">
      <xdr:nvSpPr>
        <xdr:cNvPr id="36" name="35 Rectángulo redondeado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738409" y="371867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C26. CARTAS ENTREGADAS POR PAÍS DE ORIGEN</a:t>
          </a:r>
        </a:p>
      </xdr:txBody>
    </xdr:sp>
    <xdr:clientData/>
  </xdr:twoCellAnchor>
  <xdr:twoCellAnchor>
    <xdr:from>
      <xdr:col>4</xdr:col>
      <xdr:colOff>121585</xdr:colOff>
      <xdr:row>22</xdr:row>
      <xdr:rowOff>28576</xdr:rowOff>
    </xdr:from>
    <xdr:to>
      <xdr:col>6</xdr:col>
      <xdr:colOff>217938</xdr:colOff>
      <xdr:row>23</xdr:row>
      <xdr:rowOff>18076</xdr:rowOff>
    </xdr:to>
    <xdr:sp macro="[0]!Macro_c20" textlink="">
      <xdr:nvSpPr>
        <xdr:cNvPr id="37" name="36 Rectángulo redondead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738409" y="418595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C28. CERTIFICACIONES DIGITALES</a:t>
          </a:r>
        </a:p>
      </xdr:txBody>
    </xdr:sp>
    <xdr:clientData/>
  </xdr:twoCellAnchor>
  <xdr:twoCellAnchor>
    <xdr:from>
      <xdr:col>4</xdr:col>
      <xdr:colOff>96371</xdr:colOff>
      <xdr:row>8</xdr:row>
      <xdr:rowOff>132789</xdr:rowOff>
    </xdr:from>
    <xdr:to>
      <xdr:col>6</xdr:col>
      <xdr:colOff>192724</xdr:colOff>
      <xdr:row>9</xdr:row>
      <xdr:rowOff>55614</xdr:rowOff>
    </xdr:to>
    <xdr:sp macro="[0]!Macro_c13" textlink="">
      <xdr:nvSpPr>
        <xdr:cNvPr id="40" name="39 Rectángulo redondeado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715996" y="1552014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C20. INSCRIPCIONES CIVILES </a:t>
          </a:r>
        </a:p>
      </xdr:txBody>
    </xdr:sp>
    <xdr:clientData/>
  </xdr:twoCellAnchor>
  <xdr:twoCellAnchor>
    <xdr:from>
      <xdr:col>4</xdr:col>
      <xdr:colOff>112060</xdr:colOff>
      <xdr:row>28</xdr:row>
      <xdr:rowOff>57155</xdr:rowOff>
    </xdr:from>
    <xdr:to>
      <xdr:col>6</xdr:col>
      <xdr:colOff>208413</xdr:colOff>
      <xdr:row>29</xdr:row>
      <xdr:rowOff>46655</xdr:rowOff>
    </xdr:to>
    <xdr:sp macro="[0]!Macro_c24" textlink="">
      <xdr:nvSpPr>
        <xdr:cNvPr id="34" name="26 Rectángulo redondeado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28884" y="535753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C33. RESOLUCIONES POR TIPO</a:t>
          </a:r>
        </a:p>
      </xdr:txBody>
    </xdr:sp>
    <xdr:clientData/>
  </xdr:twoCellAnchor>
  <xdr:twoCellAnchor>
    <xdr:from>
      <xdr:col>4</xdr:col>
      <xdr:colOff>112060</xdr:colOff>
      <xdr:row>25</xdr:row>
      <xdr:rowOff>161370</xdr:rowOff>
    </xdr:from>
    <xdr:to>
      <xdr:col>6</xdr:col>
      <xdr:colOff>208413</xdr:colOff>
      <xdr:row>26</xdr:row>
      <xdr:rowOff>150870</xdr:rowOff>
    </xdr:to>
    <xdr:sp macro="[0]!Macro_c22" textlink="">
      <xdr:nvSpPr>
        <xdr:cNvPr id="38" name="30 Rectángulo redondeado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728884" y="489025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C31. </a:t>
          </a:r>
          <a:r>
            <a:rPr lang="es-CR" sz="1050" baseline="0"/>
            <a:t>PATERNIDAD NACIONALIDAD DE LOS PADRES</a:t>
          </a:r>
          <a:endParaRPr lang="es-CR" sz="1050"/>
        </a:p>
      </xdr:txBody>
    </xdr:sp>
    <xdr:clientData/>
  </xdr:twoCellAnchor>
  <xdr:twoCellAnchor>
    <xdr:from>
      <xdr:col>4</xdr:col>
      <xdr:colOff>117102</xdr:colOff>
      <xdr:row>29</xdr:row>
      <xdr:rowOff>98618</xdr:rowOff>
    </xdr:from>
    <xdr:to>
      <xdr:col>6</xdr:col>
      <xdr:colOff>213455</xdr:colOff>
      <xdr:row>30</xdr:row>
      <xdr:rowOff>88118</xdr:rowOff>
    </xdr:to>
    <xdr:sp macro="[0]!Macro_c25" textlink="">
      <xdr:nvSpPr>
        <xdr:cNvPr id="41" name="26 Rectángulo redondeado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736727" y="558501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C34. DONACIONES REPORTADAS</a:t>
          </a:r>
          <a:r>
            <a:rPr lang="es-CR" sz="1050" baseline="0"/>
            <a:t> AL TSE</a:t>
          </a:r>
          <a:endParaRPr lang="es-CR" sz="1050"/>
        </a:p>
      </xdr:txBody>
    </xdr:sp>
    <xdr:clientData/>
  </xdr:twoCellAnchor>
  <xdr:twoCellAnchor>
    <xdr:from>
      <xdr:col>1</xdr:col>
      <xdr:colOff>20729</xdr:colOff>
      <xdr:row>23</xdr:row>
      <xdr:rowOff>77323</xdr:rowOff>
    </xdr:from>
    <xdr:to>
      <xdr:col>3</xdr:col>
      <xdr:colOff>217935</xdr:colOff>
      <xdr:row>24</xdr:row>
      <xdr:rowOff>67797</xdr:rowOff>
    </xdr:to>
    <xdr:sp macro="[0]!Macro_c7" textlink="">
      <xdr:nvSpPr>
        <xdr:cNvPr id="42" name="19 Rectángulo redondeado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1376" y="4425205"/>
          <a:ext cx="399600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C14. SOLICITUDES DE CÉDULA RECIBIDAS POR CLASE</a:t>
          </a:r>
        </a:p>
      </xdr:txBody>
    </xdr:sp>
    <xdr:clientData/>
  </xdr:twoCellAnchor>
  <xdr:twoCellAnchor>
    <xdr:from>
      <xdr:col>1</xdr:col>
      <xdr:colOff>19049</xdr:colOff>
      <xdr:row>7</xdr:row>
      <xdr:rowOff>99172</xdr:rowOff>
    </xdr:from>
    <xdr:to>
      <xdr:col>3</xdr:col>
      <xdr:colOff>216255</xdr:colOff>
      <xdr:row>8</xdr:row>
      <xdr:rowOff>88672</xdr:rowOff>
    </xdr:to>
    <xdr:sp macro="[0]!Macro_c2" textlink="">
      <xdr:nvSpPr>
        <xdr:cNvPr id="11" name="4 Rectángulo redondeado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E5C3350E-BDCB-4F3F-A4FA-239408C887A9}"/>
            </a:ext>
          </a:extLst>
        </xdr:cNvPr>
        <xdr:cNvSpPr/>
      </xdr:nvSpPr>
      <xdr:spPr>
        <a:xfrm>
          <a:off x="489696" y="133181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C3. SAN JOSÉ: PADRÓN POR SEXO SEGÚN CANTÓN Y DISTRITO</a:t>
          </a:r>
        </a:p>
      </xdr:txBody>
    </xdr:sp>
    <xdr:clientData/>
  </xdr:twoCellAnchor>
  <xdr:twoCellAnchor>
    <xdr:from>
      <xdr:col>1</xdr:col>
      <xdr:colOff>26893</xdr:colOff>
      <xdr:row>8</xdr:row>
      <xdr:rowOff>140634</xdr:rowOff>
    </xdr:from>
    <xdr:to>
      <xdr:col>3</xdr:col>
      <xdr:colOff>224099</xdr:colOff>
      <xdr:row>9</xdr:row>
      <xdr:rowOff>62899</xdr:rowOff>
    </xdr:to>
    <xdr:sp macro="[0]!Macro_c2" textlink="">
      <xdr:nvSpPr>
        <xdr:cNvPr id="26" name="4 Rectángulo redondeado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563EABBA-51D3-477D-AD67-BF21456D8A88}"/>
            </a:ext>
          </a:extLst>
        </xdr:cNvPr>
        <xdr:cNvSpPr/>
      </xdr:nvSpPr>
      <xdr:spPr>
        <a:xfrm>
          <a:off x="497540" y="156378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C4. ALAJUELA: PADRÓN POR SEXO SEGÚN CANTÓN Y DISTRITO</a:t>
          </a:r>
        </a:p>
      </xdr:txBody>
    </xdr:sp>
    <xdr:clientData/>
  </xdr:twoCellAnchor>
  <xdr:twoCellAnchor>
    <xdr:from>
      <xdr:col>1</xdr:col>
      <xdr:colOff>26893</xdr:colOff>
      <xdr:row>9</xdr:row>
      <xdr:rowOff>126067</xdr:rowOff>
    </xdr:from>
    <xdr:to>
      <xdr:col>3</xdr:col>
      <xdr:colOff>224099</xdr:colOff>
      <xdr:row>10</xdr:row>
      <xdr:rowOff>115567</xdr:rowOff>
    </xdr:to>
    <xdr:sp macro="[0]!Macro_c2" textlink="">
      <xdr:nvSpPr>
        <xdr:cNvPr id="28" name="4 Rectángulo redondeado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61DF056D-33FB-42B3-8CD1-D04C292AD5C8}"/>
            </a:ext>
          </a:extLst>
        </xdr:cNvPr>
        <xdr:cNvSpPr/>
      </xdr:nvSpPr>
      <xdr:spPr>
        <a:xfrm>
          <a:off x="497540" y="180694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C5. CARTAGO: PADRÓN POR SEXO SEGÚN CANTÓN Y DISTRITO</a:t>
          </a:r>
        </a:p>
      </xdr:txBody>
    </xdr:sp>
    <xdr:clientData/>
  </xdr:twoCellAnchor>
  <xdr:twoCellAnchor>
    <xdr:from>
      <xdr:col>1</xdr:col>
      <xdr:colOff>26893</xdr:colOff>
      <xdr:row>10</xdr:row>
      <xdr:rowOff>168090</xdr:rowOff>
    </xdr:from>
    <xdr:to>
      <xdr:col>3</xdr:col>
      <xdr:colOff>224099</xdr:colOff>
      <xdr:row>11</xdr:row>
      <xdr:rowOff>157590</xdr:rowOff>
    </xdr:to>
    <xdr:sp macro="[0]!Macro_c2" textlink="">
      <xdr:nvSpPr>
        <xdr:cNvPr id="30" name="4 Rectángulo redondeado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D7E91D25-1666-4FB1-B49D-FC78B3C9A7B7}"/>
            </a:ext>
          </a:extLst>
        </xdr:cNvPr>
        <xdr:cNvSpPr/>
      </xdr:nvSpPr>
      <xdr:spPr>
        <a:xfrm>
          <a:off x="497540" y="203947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C6. HEREDIA: PADRÓN POR SEXO SEGÚN CANTÓN Y DISTRITO</a:t>
          </a:r>
        </a:p>
      </xdr:txBody>
    </xdr:sp>
    <xdr:clientData/>
  </xdr:twoCellAnchor>
  <xdr:twoCellAnchor>
    <xdr:from>
      <xdr:col>1</xdr:col>
      <xdr:colOff>25212</xdr:colOff>
      <xdr:row>12</xdr:row>
      <xdr:rowOff>30257</xdr:rowOff>
    </xdr:from>
    <xdr:to>
      <xdr:col>3</xdr:col>
      <xdr:colOff>222418</xdr:colOff>
      <xdr:row>13</xdr:row>
      <xdr:rowOff>19757</xdr:rowOff>
    </xdr:to>
    <xdr:sp macro="[0]!Macro_c2" textlink="">
      <xdr:nvSpPr>
        <xdr:cNvPr id="32" name="4 Rectángulo redondeado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6EE22C1B-3178-45F8-B893-F98561BEE1AA}"/>
            </a:ext>
          </a:extLst>
        </xdr:cNvPr>
        <xdr:cNvSpPr/>
      </xdr:nvSpPr>
      <xdr:spPr>
        <a:xfrm>
          <a:off x="495859" y="228263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C7. GUANACASTE: PADRÓN POR SEXO SEGÚN CANTÓN Y DISTRITO</a:t>
          </a:r>
        </a:p>
      </xdr:txBody>
    </xdr:sp>
    <xdr:clientData/>
  </xdr:twoCellAnchor>
  <xdr:twoCellAnchor>
    <xdr:from>
      <xdr:col>1</xdr:col>
      <xdr:colOff>15687</xdr:colOff>
      <xdr:row>13</xdr:row>
      <xdr:rowOff>82925</xdr:rowOff>
    </xdr:from>
    <xdr:to>
      <xdr:col>3</xdr:col>
      <xdr:colOff>212893</xdr:colOff>
      <xdr:row>14</xdr:row>
      <xdr:rowOff>72425</xdr:rowOff>
    </xdr:to>
    <xdr:sp macro="[0]!Macro_c2" textlink="">
      <xdr:nvSpPr>
        <xdr:cNvPr id="39" name="4 Rectángulo redondeado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BFAB3536-3483-4C71-A140-91EF285DDA89}"/>
            </a:ext>
          </a:extLst>
        </xdr:cNvPr>
        <xdr:cNvSpPr/>
      </xdr:nvSpPr>
      <xdr:spPr>
        <a:xfrm>
          <a:off x="486334" y="252580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C8. PUNTARENAS: PADRÓN POR SEXO SEGÚN CANTÓN Y DISTRITO</a:t>
          </a:r>
        </a:p>
      </xdr:txBody>
    </xdr:sp>
    <xdr:clientData/>
  </xdr:twoCellAnchor>
  <xdr:twoCellAnchor>
    <xdr:from>
      <xdr:col>1</xdr:col>
      <xdr:colOff>6162</xdr:colOff>
      <xdr:row>14</xdr:row>
      <xdr:rowOff>124387</xdr:rowOff>
    </xdr:from>
    <xdr:to>
      <xdr:col>3</xdr:col>
      <xdr:colOff>203368</xdr:colOff>
      <xdr:row>15</xdr:row>
      <xdr:rowOff>113887</xdr:rowOff>
    </xdr:to>
    <xdr:sp macro="[0]!Macro_c2" textlink="">
      <xdr:nvSpPr>
        <xdr:cNvPr id="43" name="4 Rectángulo redondeado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202EF69B-7060-48F1-97D3-B9DF27EFDFE9}"/>
            </a:ext>
          </a:extLst>
        </xdr:cNvPr>
        <xdr:cNvSpPr/>
      </xdr:nvSpPr>
      <xdr:spPr>
        <a:xfrm>
          <a:off x="476809" y="27577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C9. LIMÓN: PADRÓN POR SEXO SEGÚN CANTÓN Y DISTRITO</a:t>
          </a:r>
        </a:p>
      </xdr:txBody>
    </xdr:sp>
    <xdr:clientData/>
  </xdr:twoCellAnchor>
  <xdr:twoCellAnchor>
    <xdr:from>
      <xdr:col>4</xdr:col>
      <xdr:colOff>117101</xdr:colOff>
      <xdr:row>24</xdr:row>
      <xdr:rowOff>123268</xdr:rowOff>
    </xdr:from>
    <xdr:to>
      <xdr:col>6</xdr:col>
      <xdr:colOff>213454</xdr:colOff>
      <xdr:row>25</xdr:row>
      <xdr:rowOff>112768</xdr:rowOff>
    </xdr:to>
    <xdr:sp macro="[0]!Macro_c21" textlink="">
      <xdr:nvSpPr>
        <xdr:cNvPr id="44" name="30 Rectángulo redondeado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2F9ED2DE-B6BC-4FB1-9D23-ED11DE1D2E25}"/>
            </a:ext>
          </a:extLst>
        </xdr:cNvPr>
        <xdr:cNvSpPr/>
      </xdr:nvSpPr>
      <xdr:spPr>
        <a:xfrm>
          <a:off x="4733925" y="46616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C30. SOLICITUDES DETERMINACIÓN</a:t>
          </a:r>
          <a:r>
            <a:rPr lang="es-CR" sz="1050" baseline="0"/>
            <a:t> DE PATERNIDAD TRAMITADAS</a:t>
          </a:r>
          <a:endParaRPr lang="es-CR" sz="1050"/>
        </a:p>
      </xdr:txBody>
    </xdr:sp>
    <xdr:clientData/>
  </xdr:twoCellAnchor>
  <xdr:twoCellAnchor>
    <xdr:from>
      <xdr:col>4</xdr:col>
      <xdr:colOff>114300</xdr:colOff>
      <xdr:row>17</xdr:row>
      <xdr:rowOff>38100</xdr:rowOff>
    </xdr:from>
    <xdr:to>
      <xdr:col>6</xdr:col>
      <xdr:colOff>210653</xdr:colOff>
      <xdr:row>18</xdr:row>
      <xdr:rowOff>27600</xdr:rowOff>
    </xdr:to>
    <xdr:sp macro="[0]!Macro_g8" textlink="">
      <xdr:nvSpPr>
        <xdr:cNvPr id="45" name="17 Rectángulo redondeado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FFBD6B86-0C6E-4CF8-B221-4CCAC2379028}"/>
            </a:ext>
          </a:extLst>
        </xdr:cNvPr>
        <xdr:cNvSpPr/>
      </xdr:nvSpPr>
      <xdr:spPr>
        <a:xfrm>
          <a:off x="4733925" y="3238500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G8. GRÁFICO DE MATRIMONIOS Y DIVORCIOS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6</xdr:col>
      <xdr:colOff>310092</xdr:colOff>
      <xdr:row>3</xdr:row>
      <xdr:rowOff>114089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5802F0-2DF3-45D0-98C4-61F825F36113}"/>
            </a:ext>
          </a:extLst>
        </xdr:cNvPr>
        <xdr:cNvSpPr/>
      </xdr:nvSpPr>
      <xdr:spPr>
        <a:xfrm>
          <a:off x="5334000" y="39052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869157</xdr:colOff>
      <xdr:row>2</xdr:row>
      <xdr:rowOff>1</xdr:rowOff>
    </xdr:from>
    <xdr:to>
      <xdr:col>8</xdr:col>
      <xdr:colOff>543455</xdr:colOff>
      <xdr:row>3</xdr:row>
      <xdr:rowOff>116471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B6DEC6-5108-4630-832F-A1648E0E8963}"/>
            </a:ext>
          </a:extLst>
        </xdr:cNvPr>
        <xdr:cNvSpPr/>
      </xdr:nvSpPr>
      <xdr:spPr>
        <a:xfrm>
          <a:off x="7239001" y="392907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309563</xdr:colOff>
      <xdr:row>1</xdr:row>
      <xdr:rowOff>202406</xdr:rowOff>
    </xdr:from>
    <xdr:to>
      <xdr:col>7</xdr:col>
      <xdr:colOff>924455</xdr:colOff>
      <xdr:row>3</xdr:row>
      <xdr:rowOff>92658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2714B1-F9B3-4133-8224-B1DA8BDDE971}"/>
            </a:ext>
          </a:extLst>
        </xdr:cNvPr>
        <xdr:cNvSpPr/>
      </xdr:nvSpPr>
      <xdr:spPr>
        <a:xfrm>
          <a:off x="8322469" y="369094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211667</xdr:colOff>
      <xdr:row>1</xdr:row>
      <xdr:rowOff>222250</xdr:rowOff>
    </xdr:from>
    <xdr:to>
      <xdr:col>7</xdr:col>
      <xdr:colOff>826559</xdr:colOff>
      <xdr:row>3</xdr:row>
      <xdr:rowOff>99272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B11A73-3FB2-48BF-A4D0-C7D86C53F6DB}"/>
            </a:ext>
          </a:extLst>
        </xdr:cNvPr>
        <xdr:cNvSpPr/>
      </xdr:nvSpPr>
      <xdr:spPr>
        <a:xfrm>
          <a:off x="7429500" y="3810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127000</xdr:colOff>
      <xdr:row>1</xdr:row>
      <xdr:rowOff>211667</xdr:rowOff>
    </xdr:from>
    <xdr:to>
      <xdr:col>7</xdr:col>
      <xdr:colOff>741892</xdr:colOff>
      <xdr:row>3</xdr:row>
      <xdr:rowOff>88689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071866-D4B2-4F04-8FC7-0DAFC4CD900D}"/>
            </a:ext>
          </a:extLst>
        </xdr:cNvPr>
        <xdr:cNvSpPr/>
      </xdr:nvSpPr>
      <xdr:spPr>
        <a:xfrm>
          <a:off x="7016750" y="370417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116417</xdr:colOff>
      <xdr:row>1</xdr:row>
      <xdr:rowOff>179917</xdr:rowOff>
    </xdr:from>
    <xdr:to>
      <xdr:col>7</xdr:col>
      <xdr:colOff>731309</xdr:colOff>
      <xdr:row>3</xdr:row>
      <xdr:rowOff>56939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D92125-F415-4619-B79D-D893943D35E0}"/>
            </a:ext>
          </a:extLst>
        </xdr:cNvPr>
        <xdr:cNvSpPr/>
      </xdr:nvSpPr>
      <xdr:spPr>
        <a:xfrm>
          <a:off x="7196667" y="338667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253999</xdr:colOff>
      <xdr:row>2</xdr:row>
      <xdr:rowOff>21167</xdr:rowOff>
    </xdr:from>
    <xdr:to>
      <xdr:col>7</xdr:col>
      <xdr:colOff>868891</xdr:colOff>
      <xdr:row>3</xdr:row>
      <xdr:rowOff>131022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74E297-2156-4F9A-AAE4-7EEACB6792E0}"/>
            </a:ext>
          </a:extLst>
        </xdr:cNvPr>
        <xdr:cNvSpPr/>
      </xdr:nvSpPr>
      <xdr:spPr>
        <a:xfrm>
          <a:off x="7069666" y="4127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264584</xdr:colOff>
      <xdr:row>2</xdr:row>
      <xdr:rowOff>10584</xdr:rowOff>
    </xdr:from>
    <xdr:to>
      <xdr:col>7</xdr:col>
      <xdr:colOff>879476</xdr:colOff>
      <xdr:row>3</xdr:row>
      <xdr:rowOff>120439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CDC8FB-29E8-408D-8D96-30EBB83CE6DD}"/>
            </a:ext>
          </a:extLst>
        </xdr:cNvPr>
        <xdr:cNvSpPr/>
      </xdr:nvSpPr>
      <xdr:spPr>
        <a:xfrm>
          <a:off x="7090834" y="402167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10583</xdr:colOff>
      <xdr:row>2</xdr:row>
      <xdr:rowOff>21166</xdr:rowOff>
    </xdr:from>
    <xdr:to>
      <xdr:col>7</xdr:col>
      <xdr:colOff>625475</xdr:colOff>
      <xdr:row>3</xdr:row>
      <xdr:rowOff>131021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11756A-7402-4BF8-A3D6-D3128A2F1C72}"/>
            </a:ext>
          </a:extLst>
        </xdr:cNvPr>
        <xdr:cNvSpPr/>
      </xdr:nvSpPr>
      <xdr:spPr>
        <a:xfrm>
          <a:off x="7175500" y="412749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819150</xdr:colOff>
      <xdr:row>1</xdr:row>
      <xdr:rowOff>104775</xdr:rowOff>
    </xdr:from>
    <xdr:to>
      <xdr:col>9</xdr:col>
      <xdr:colOff>548217</xdr:colOff>
      <xdr:row>2</xdr:row>
      <xdr:rowOff>218864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84A552-3F84-426A-867B-FB9F0CB12E41}"/>
            </a:ext>
          </a:extLst>
        </xdr:cNvPr>
        <xdr:cNvSpPr/>
      </xdr:nvSpPr>
      <xdr:spPr>
        <a:xfrm>
          <a:off x="8077200" y="2667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4</xdr:row>
      <xdr:rowOff>38100</xdr:rowOff>
    </xdr:from>
    <xdr:to>
      <xdr:col>15</xdr:col>
      <xdr:colOff>190500</xdr:colOff>
      <xdr:row>26</xdr:row>
      <xdr:rowOff>104775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9347CA41-C218-474D-AAAA-330FF7875A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742950</xdr:colOff>
      <xdr:row>0</xdr:row>
      <xdr:rowOff>123825</xdr:rowOff>
    </xdr:from>
    <xdr:to>
      <xdr:col>16</xdr:col>
      <xdr:colOff>148167</xdr:colOff>
      <xdr:row>2</xdr:row>
      <xdr:rowOff>142664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A525324-A0A3-4B96-826A-2D7E7276015B}"/>
            </a:ext>
          </a:extLst>
        </xdr:cNvPr>
        <xdr:cNvSpPr/>
      </xdr:nvSpPr>
      <xdr:spPr>
        <a:xfrm>
          <a:off x="6200775" y="12382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2</xdr:row>
      <xdr:rowOff>76200</xdr:rowOff>
    </xdr:from>
    <xdr:to>
      <xdr:col>7</xdr:col>
      <xdr:colOff>605367</xdr:colOff>
      <xdr:row>3</xdr:row>
      <xdr:rowOff>190289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BAAE28-4979-4A96-AAE8-522533A53C88}"/>
            </a:ext>
          </a:extLst>
        </xdr:cNvPr>
        <xdr:cNvSpPr/>
      </xdr:nvSpPr>
      <xdr:spPr>
        <a:xfrm>
          <a:off x="6096000" y="42862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114089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2DFF51-5E96-4DF0-9385-BCB7D795C1A4}"/>
            </a:ext>
          </a:extLst>
        </xdr:cNvPr>
        <xdr:cNvSpPr/>
      </xdr:nvSpPr>
      <xdr:spPr>
        <a:xfrm>
          <a:off x="6915150" y="3333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76200</xdr:rowOff>
    </xdr:from>
    <xdr:to>
      <xdr:col>13</xdr:col>
      <xdr:colOff>9525</xdr:colOff>
      <xdr:row>27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6F2413E-6D5F-4D2D-923C-F2570DBC3D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152400</xdr:colOff>
      <xdr:row>1</xdr:row>
      <xdr:rowOff>66675</xdr:rowOff>
    </xdr:from>
    <xdr:to>
      <xdr:col>13</xdr:col>
      <xdr:colOff>5292</xdr:colOff>
      <xdr:row>3</xdr:row>
      <xdr:rowOff>66464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DA761AC-D29F-40E4-BD77-9BB9974F401B}"/>
            </a:ext>
          </a:extLst>
        </xdr:cNvPr>
        <xdr:cNvSpPr/>
      </xdr:nvSpPr>
      <xdr:spPr>
        <a:xfrm>
          <a:off x="5562600" y="2286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95250</xdr:rowOff>
    </xdr:from>
    <xdr:to>
      <xdr:col>8</xdr:col>
      <xdr:colOff>976842</xdr:colOff>
      <xdr:row>3</xdr:row>
      <xdr:rowOff>75989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39FCE5-7E11-4EFE-B5F7-7E6EC0A70466}"/>
            </a:ext>
          </a:extLst>
        </xdr:cNvPr>
        <xdr:cNvSpPr/>
      </xdr:nvSpPr>
      <xdr:spPr>
        <a:xfrm>
          <a:off x="6153150" y="2571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2</xdr:row>
      <xdr:rowOff>123825</xdr:rowOff>
    </xdr:from>
    <xdr:to>
      <xdr:col>8</xdr:col>
      <xdr:colOff>833967</xdr:colOff>
      <xdr:row>4</xdr:row>
      <xdr:rowOff>104564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15E972-2B51-4B75-AA15-37FFF4A14E4A}"/>
            </a:ext>
          </a:extLst>
        </xdr:cNvPr>
        <xdr:cNvSpPr/>
      </xdr:nvSpPr>
      <xdr:spPr>
        <a:xfrm>
          <a:off x="6867525" y="5143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4</xdr:row>
      <xdr:rowOff>104775</xdr:rowOff>
    </xdr:from>
    <xdr:to>
      <xdr:col>7</xdr:col>
      <xdr:colOff>342900</xdr:colOff>
      <xdr:row>28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26493133-098A-4F56-B2BB-7CEDE49D0A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317500</xdr:colOff>
      <xdr:row>1</xdr:row>
      <xdr:rowOff>96308</xdr:rowOff>
    </xdr:from>
    <xdr:to>
      <xdr:col>8</xdr:col>
      <xdr:colOff>170392</xdr:colOff>
      <xdr:row>3</xdr:row>
      <xdr:rowOff>115147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3D12562-5503-4071-AA1A-01A73DD2193B}"/>
            </a:ext>
          </a:extLst>
        </xdr:cNvPr>
        <xdr:cNvSpPr/>
      </xdr:nvSpPr>
      <xdr:spPr>
        <a:xfrm>
          <a:off x="5651500" y="255058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2</xdr:row>
      <xdr:rowOff>38100</xdr:rowOff>
    </xdr:from>
    <xdr:to>
      <xdr:col>8</xdr:col>
      <xdr:colOff>643467</xdr:colOff>
      <xdr:row>3</xdr:row>
      <xdr:rowOff>152189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9E38E5-226E-439C-97A5-B55044B66ED7}"/>
            </a:ext>
          </a:extLst>
        </xdr:cNvPr>
        <xdr:cNvSpPr/>
      </xdr:nvSpPr>
      <xdr:spPr>
        <a:xfrm>
          <a:off x="7343775" y="4191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57150</xdr:rowOff>
    </xdr:from>
    <xdr:to>
      <xdr:col>8</xdr:col>
      <xdr:colOff>447675</xdr:colOff>
      <xdr:row>27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A1619C-0497-4817-AB1B-862CB8535D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179917</xdr:colOff>
      <xdr:row>1</xdr:row>
      <xdr:rowOff>63500</xdr:rowOff>
    </xdr:from>
    <xdr:to>
      <xdr:col>9</xdr:col>
      <xdr:colOff>32809</xdr:colOff>
      <xdr:row>3</xdr:row>
      <xdr:rowOff>82339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DB06208-BA17-485D-8531-576920A87D4F}"/>
            </a:ext>
          </a:extLst>
        </xdr:cNvPr>
        <xdr:cNvSpPr/>
      </xdr:nvSpPr>
      <xdr:spPr>
        <a:xfrm>
          <a:off x="6275917" y="22225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1</xdr:row>
      <xdr:rowOff>133350</xdr:rowOff>
    </xdr:from>
    <xdr:to>
      <xdr:col>7</xdr:col>
      <xdr:colOff>1062567</xdr:colOff>
      <xdr:row>3</xdr:row>
      <xdr:rowOff>18839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236D39-72C1-40B3-BD02-DBBA59E35C9C}"/>
            </a:ext>
          </a:extLst>
        </xdr:cNvPr>
        <xdr:cNvSpPr/>
      </xdr:nvSpPr>
      <xdr:spPr>
        <a:xfrm>
          <a:off x="6515100" y="2952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4</xdr:row>
      <xdr:rowOff>95250</xdr:rowOff>
    </xdr:from>
    <xdr:to>
      <xdr:col>8</xdr:col>
      <xdr:colOff>0</xdr:colOff>
      <xdr:row>27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EE78692-3E27-46E7-8162-628EC9B083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367242</xdr:colOff>
      <xdr:row>1</xdr:row>
      <xdr:rowOff>77258</xdr:rowOff>
    </xdr:from>
    <xdr:to>
      <xdr:col>8</xdr:col>
      <xdr:colOff>220134</xdr:colOff>
      <xdr:row>3</xdr:row>
      <xdr:rowOff>96097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37A945B-12FD-4025-B23E-BFE10516DD07}"/>
            </a:ext>
          </a:extLst>
        </xdr:cNvPr>
        <xdr:cNvSpPr/>
      </xdr:nvSpPr>
      <xdr:spPr>
        <a:xfrm>
          <a:off x="5701242" y="236008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2</xdr:row>
      <xdr:rowOff>19050</xdr:rowOff>
    </xdr:from>
    <xdr:to>
      <xdr:col>8</xdr:col>
      <xdr:colOff>386292</xdr:colOff>
      <xdr:row>3</xdr:row>
      <xdr:rowOff>171239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8ECBC4-1FA3-4228-9B6E-6C26D8BB4A8B}"/>
            </a:ext>
          </a:extLst>
        </xdr:cNvPr>
        <xdr:cNvSpPr/>
      </xdr:nvSpPr>
      <xdr:spPr>
        <a:xfrm>
          <a:off x="5800725" y="35242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1</xdr:row>
      <xdr:rowOff>38100</xdr:rowOff>
    </xdr:from>
    <xdr:to>
      <xdr:col>6</xdr:col>
      <xdr:colOff>1119717</xdr:colOff>
      <xdr:row>2</xdr:row>
      <xdr:rowOff>152189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F84AD30-FE5D-4C1D-960C-90313EB43635}"/>
            </a:ext>
          </a:extLst>
        </xdr:cNvPr>
        <xdr:cNvSpPr/>
      </xdr:nvSpPr>
      <xdr:spPr>
        <a:xfrm>
          <a:off x="7115175" y="20002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1</xdr:row>
      <xdr:rowOff>142875</xdr:rowOff>
    </xdr:from>
    <xdr:to>
      <xdr:col>8</xdr:col>
      <xdr:colOff>710142</xdr:colOff>
      <xdr:row>3</xdr:row>
      <xdr:rowOff>123614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612B42-0233-48E9-8709-2C605CF645BD}"/>
            </a:ext>
          </a:extLst>
        </xdr:cNvPr>
        <xdr:cNvSpPr/>
      </xdr:nvSpPr>
      <xdr:spPr>
        <a:xfrm>
          <a:off x="7572375" y="3048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1</xdr:row>
      <xdr:rowOff>152400</xdr:rowOff>
    </xdr:from>
    <xdr:to>
      <xdr:col>9</xdr:col>
      <xdr:colOff>167217</xdr:colOff>
      <xdr:row>3</xdr:row>
      <xdr:rowOff>85514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893395-13AF-4DAE-B9E2-F978ED6266C2}"/>
            </a:ext>
          </a:extLst>
        </xdr:cNvPr>
        <xdr:cNvSpPr/>
      </xdr:nvSpPr>
      <xdr:spPr>
        <a:xfrm>
          <a:off x="6038850" y="3619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104775</xdr:rowOff>
    </xdr:from>
    <xdr:to>
      <xdr:col>7</xdr:col>
      <xdr:colOff>571500</xdr:colOff>
      <xdr:row>26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237F4F2-7EA0-458C-9EDA-543C6DB2C6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42334</xdr:colOff>
      <xdr:row>1</xdr:row>
      <xdr:rowOff>42333</xdr:rowOff>
    </xdr:from>
    <xdr:to>
      <xdr:col>8</xdr:col>
      <xdr:colOff>657226</xdr:colOff>
      <xdr:row>3</xdr:row>
      <xdr:rowOff>61172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DAB624E-4293-4FAE-B106-F9AD7155A36D}"/>
            </a:ext>
          </a:extLst>
        </xdr:cNvPr>
        <xdr:cNvSpPr/>
      </xdr:nvSpPr>
      <xdr:spPr>
        <a:xfrm>
          <a:off x="6138334" y="201083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1</xdr:row>
      <xdr:rowOff>133350</xdr:rowOff>
    </xdr:from>
    <xdr:to>
      <xdr:col>9</xdr:col>
      <xdr:colOff>767292</xdr:colOff>
      <xdr:row>3</xdr:row>
      <xdr:rowOff>18839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6E4AD3-1B6B-4164-9C39-7832B6CF03D8}"/>
            </a:ext>
          </a:extLst>
        </xdr:cNvPr>
        <xdr:cNvSpPr/>
      </xdr:nvSpPr>
      <xdr:spPr>
        <a:xfrm>
          <a:off x="7362825" y="2857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1</xdr:row>
      <xdr:rowOff>161925</xdr:rowOff>
    </xdr:from>
    <xdr:to>
      <xdr:col>9</xdr:col>
      <xdr:colOff>14817</xdr:colOff>
      <xdr:row>3</xdr:row>
      <xdr:rowOff>47414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69407A-2EC6-41EA-B104-E9F3F5D77B0E}"/>
            </a:ext>
          </a:extLst>
        </xdr:cNvPr>
        <xdr:cNvSpPr/>
      </xdr:nvSpPr>
      <xdr:spPr>
        <a:xfrm>
          <a:off x="6667500" y="31432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66675</xdr:rowOff>
    </xdr:from>
    <xdr:to>
      <xdr:col>7</xdr:col>
      <xdr:colOff>695325</xdr:colOff>
      <xdr:row>24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322A48-B811-438E-A0E8-C61C50AC8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7</xdr:col>
      <xdr:colOff>614892</xdr:colOff>
      <xdr:row>3</xdr:row>
      <xdr:rowOff>18839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EC3B4D5-74EE-4CC8-8F96-980456BB8F5E}"/>
            </a:ext>
          </a:extLst>
        </xdr:cNvPr>
        <xdr:cNvSpPr/>
      </xdr:nvSpPr>
      <xdr:spPr>
        <a:xfrm>
          <a:off x="5334000" y="16192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1</xdr:row>
      <xdr:rowOff>104775</xdr:rowOff>
    </xdr:from>
    <xdr:to>
      <xdr:col>9</xdr:col>
      <xdr:colOff>138642</xdr:colOff>
      <xdr:row>2</xdr:row>
      <xdr:rowOff>218864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0C7DAF-AADD-43AF-97FA-ECC623D424AE}"/>
            </a:ext>
          </a:extLst>
        </xdr:cNvPr>
        <xdr:cNvSpPr/>
      </xdr:nvSpPr>
      <xdr:spPr>
        <a:xfrm>
          <a:off x="6791325" y="2571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1</xdr:row>
      <xdr:rowOff>209550</xdr:rowOff>
    </xdr:from>
    <xdr:to>
      <xdr:col>7</xdr:col>
      <xdr:colOff>557742</xdr:colOff>
      <xdr:row>3</xdr:row>
      <xdr:rowOff>95039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D13D84-7328-4503-9E77-3972C72A59F6}"/>
            </a:ext>
          </a:extLst>
        </xdr:cNvPr>
        <xdr:cNvSpPr/>
      </xdr:nvSpPr>
      <xdr:spPr>
        <a:xfrm>
          <a:off x="6934200" y="3714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76200</xdr:rowOff>
    </xdr:from>
    <xdr:to>
      <xdr:col>7</xdr:col>
      <xdr:colOff>619125</xdr:colOff>
      <xdr:row>26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EB62007D-F4D3-4E7F-8A78-219DC5A300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638175</xdr:colOff>
      <xdr:row>1</xdr:row>
      <xdr:rowOff>57150</xdr:rowOff>
    </xdr:from>
    <xdr:to>
      <xdr:col>7</xdr:col>
      <xdr:colOff>491067</xdr:colOff>
      <xdr:row>3</xdr:row>
      <xdr:rowOff>75989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16CBBEB-7038-424D-8DA2-22C19BB4A7F1}"/>
            </a:ext>
          </a:extLst>
        </xdr:cNvPr>
        <xdr:cNvSpPr/>
      </xdr:nvSpPr>
      <xdr:spPr>
        <a:xfrm>
          <a:off x="5210175" y="2190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</xdr:row>
      <xdr:rowOff>161925</xdr:rowOff>
    </xdr:from>
    <xdr:to>
      <xdr:col>8</xdr:col>
      <xdr:colOff>33867</xdr:colOff>
      <xdr:row>3</xdr:row>
      <xdr:rowOff>47414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B29660-34F8-4E9E-8EFB-281D659B7B5D}"/>
            </a:ext>
          </a:extLst>
        </xdr:cNvPr>
        <xdr:cNvSpPr/>
      </xdr:nvSpPr>
      <xdr:spPr>
        <a:xfrm>
          <a:off x="6334125" y="3238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2</xdr:row>
      <xdr:rowOff>0</xdr:rowOff>
    </xdr:from>
    <xdr:to>
      <xdr:col>8</xdr:col>
      <xdr:colOff>681567</xdr:colOff>
      <xdr:row>3</xdr:row>
      <xdr:rowOff>152189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0903DC-640B-4F8F-B2DA-C3C9A7263116}"/>
            </a:ext>
          </a:extLst>
        </xdr:cNvPr>
        <xdr:cNvSpPr/>
      </xdr:nvSpPr>
      <xdr:spPr>
        <a:xfrm>
          <a:off x="10096500" y="3429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104775</xdr:rowOff>
    </xdr:from>
    <xdr:to>
      <xdr:col>8</xdr:col>
      <xdr:colOff>624417</xdr:colOff>
      <xdr:row>2</xdr:row>
      <xdr:rowOff>218864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70A9D5-BE2E-4A0A-B04D-8B9300DC64CC}"/>
            </a:ext>
          </a:extLst>
        </xdr:cNvPr>
        <xdr:cNvSpPr/>
      </xdr:nvSpPr>
      <xdr:spPr>
        <a:xfrm>
          <a:off x="6724650" y="2667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2</xdr:row>
      <xdr:rowOff>95250</xdr:rowOff>
    </xdr:from>
    <xdr:to>
      <xdr:col>6</xdr:col>
      <xdr:colOff>710142</xdr:colOff>
      <xdr:row>3</xdr:row>
      <xdr:rowOff>209339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484D19-7F90-4DD9-B358-197C583C07FC}"/>
            </a:ext>
          </a:extLst>
        </xdr:cNvPr>
        <xdr:cNvSpPr/>
      </xdr:nvSpPr>
      <xdr:spPr>
        <a:xfrm>
          <a:off x="5295900" y="4857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857251</xdr:colOff>
      <xdr:row>1</xdr:row>
      <xdr:rowOff>122464</xdr:rowOff>
    </xdr:from>
    <xdr:to>
      <xdr:col>10</xdr:col>
      <xdr:colOff>560464</xdr:colOff>
      <xdr:row>3</xdr:row>
      <xdr:rowOff>2510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E2123C-79F1-4931-AC20-9F4286691E07}"/>
            </a:ext>
          </a:extLst>
        </xdr:cNvPr>
        <xdr:cNvSpPr/>
      </xdr:nvSpPr>
      <xdr:spPr>
        <a:xfrm>
          <a:off x="8967108" y="2857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440531</xdr:colOff>
      <xdr:row>1</xdr:row>
      <xdr:rowOff>154781</xdr:rowOff>
    </xdr:from>
    <xdr:to>
      <xdr:col>10</xdr:col>
      <xdr:colOff>138642</xdr:colOff>
      <xdr:row>3</xdr:row>
      <xdr:rowOff>45033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C2BBC0-7589-4213-938C-20FAB153683D}"/>
            </a:ext>
          </a:extLst>
        </xdr:cNvPr>
        <xdr:cNvSpPr/>
      </xdr:nvSpPr>
      <xdr:spPr>
        <a:xfrm>
          <a:off x="8584406" y="321469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434975</xdr:colOff>
      <xdr:row>1</xdr:row>
      <xdr:rowOff>59267</xdr:rowOff>
    </xdr:from>
    <xdr:to>
      <xdr:col>8</xdr:col>
      <xdr:colOff>249767</xdr:colOff>
      <xdr:row>3</xdr:row>
      <xdr:rowOff>30481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A1E542-F460-4E6E-A4E6-12DB753C09B8}"/>
            </a:ext>
          </a:extLst>
        </xdr:cNvPr>
        <xdr:cNvSpPr/>
      </xdr:nvSpPr>
      <xdr:spPr>
        <a:xfrm>
          <a:off x="6329892" y="207434"/>
          <a:ext cx="619125" cy="341630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314325</xdr:colOff>
      <xdr:row>2</xdr:row>
      <xdr:rowOff>28575</xdr:rowOff>
    </xdr:from>
    <xdr:to>
      <xdr:col>12</xdr:col>
      <xdr:colOff>157692</xdr:colOff>
      <xdr:row>3</xdr:row>
      <xdr:rowOff>142664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04C7C1-7F46-48FB-93F8-49037E5B26F3}"/>
            </a:ext>
          </a:extLst>
        </xdr:cNvPr>
        <xdr:cNvSpPr/>
      </xdr:nvSpPr>
      <xdr:spPr>
        <a:xfrm>
          <a:off x="4972050" y="4191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988219</xdr:colOff>
      <xdr:row>0</xdr:row>
      <xdr:rowOff>166688</xdr:rowOff>
    </xdr:from>
    <xdr:to>
      <xdr:col>8</xdr:col>
      <xdr:colOff>460111</xdr:colOff>
      <xdr:row>2</xdr:row>
      <xdr:rowOff>56939</xdr:rowOff>
    </xdr:to>
    <xdr:sp macro="" textlink="">
      <xdr:nvSpPr>
        <xdr:cNvPr id="3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7B3B27-1279-40BA-8455-4C5C0A3607FA}"/>
            </a:ext>
          </a:extLst>
        </xdr:cNvPr>
        <xdr:cNvSpPr/>
      </xdr:nvSpPr>
      <xdr:spPr>
        <a:xfrm>
          <a:off x="7858125" y="166688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</xdr:row>
      <xdr:rowOff>104775</xdr:rowOff>
    </xdr:from>
    <xdr:to>
      <xdr:col>6</xdr:col>
      <xdr:colOff>62442</xdr:colOff>
      <xdr:row>3</xdr:row>
      <xdr:rowOff>85514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97FB55-94D2-4449-B0C3-0476838C467A}"/>
            </a:ext>
          </a:extLst>
        </xdr:cNvPr>
        <xdr:cNvSpPr/>
      </xdr:nvSpPr>
      <xdr:spPr>
        <a:xfrm>
          <a:off x="9210675" y="2667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jecutiva@tse.go.c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E42"/>
  <sheetViews>
    <sheetView topLeftCell="A2" zoomScaleNormal="100" workbookViewId="0"/>
  </sheetViews>
  <sheetFormatPr baseColWidth="10" defaultColWidth="11.42578125" defaultRowHeight="12.75"/>
  <cols>
    <col min="1" max="1" width="7" style="2" customWidth="1"/>
    <col min="2" max="2" width="3.5703125" style="2" customWidth="1"/>
    <col min="3" max="3" width="53.42578125" style="2" customWidth="1"/>
    <col min="4" max="4" width="5.28515625" style="2" customWidth="1"/>
    <col min="5" max="5" width="53.7109375" style="2" customWidth="1"/>
    <col min="6" max="6" width="4.7109375" style="2" customWidth="1"/>
    <col min="7" max="7" width="11.42578125" style="2"/>
    <col min="8" max="8" width="17.140625" style="2" customWidth="1"/>
    <col min="9" max="9" width="5.5703125" style="2" customWidth="1"/>
    <col min="10" max="16384" width="11.42578125" style="2"/>
  </cols>
  <sheetData>
    <row r="1" spans="1:3" hidden="1">
      <c r="A1" s="2" t="s">
        <v>2</v>
      </c>
    </row>
    <row r="2" spans="1:3" ht="1.5" customHeight="1"/>
    <row r="3" spans="1:3" ht="14.25" customHeight="1"/>
    <row r="4" spans="1:3" ht="39" customHeight="1"/>
    <row r="5" spans="1:3" ht="12" customHeight="1"/>
    <row r="6" spans="1:3" ht="15" customHeight="1">
      <c r="A6" s="3" t="s">
        <v>0</v>
      </c>
      <c r="B6" s="3"/>
    </row>
    <row r="7" spans="1:3" ht="15" customHeight="1">
      <c r="A7" s="3" t="str">
        <f t="shared" ref="A7:A22" si="0">LEFT(C7,4)</f>
        <v/>
      </c>
      <c r="B7" s="3"/>
    </row>
    <row r="8" spans="1:3" ht="15" customHeight="1">
      <c r="A8" s="3" t="str">
        <f t="shared" si="0"/>
        <v/>
      </c>
      <c r="B8" s="3"/>
    </row>
    <row r="9" spans="1:3" ht="20.25" customHeight="1">
      <c r="A9" s="3" t="str">
        <f t="shared" si="0"/>
        <v/>
      </c>
      <c r="B9" s="3"/>
    </row>
    <row r="10" spans="1:3" ht="15" customHeight="1">
      <c r="A10" s="3" t="str">
        <f t="shared" si="0"/>
        <v xml:space="preserve">C5. </v>
      </c>
      <c r="B10" s="3"/>
      <c r="C10" s="4" t="s">
        <v>1</v>
      </c>
    </row>
    <row r="11" spans="1:3" ht="15" customHeight="1">
      <c r="A11" s="3" t="str">
        <f t="shared" si="0"/>
        <v/>
      </c>
      <c r="B11" s="3"/>
    </row>
    <row r="12" spans="1:3" ht="15" customHeight="1">
      <c r="A12" s="3" t="str">
        <f t="shared" si="0"/>
        <v/>
      </c>
      <c r="B12" s="3"/>
    </row>
    <row r="13" spans="1:3" ht="15" customHeight="1">
      <c r="A13" s="3" t="str">
        <f t="shared" si="0"/>
        <v/>
      </c>
      <c r="B13" s="3"/>
    </row>
    <row r="14" spans="1:3" ht="15" customHeight="1">
      <c r="A14" s="3" t="str">
        <f t="shared" si="0"/>
        <v/>
      </c>
      <c r="B14" s="3"/>
    </row>
    <row r="15" spans="1:3" ht="15" customHeight="1">
      <c r="A15" s="3" t="str">
        <f t="shared" si="0"/>
        <v/>
      </c>
      <c r="B15" s="3"/>
    </row>
    <row r="16" spans="1:3" ht="15" customHeight="1">
      <c r="A16" s="3" t="str">
        <f t="shared" si="0"/>
        <v/>
      </c>
      <c r="B16" s="3"/>
    </row>
    <row r="17" spans="1:2" ht="15" customHeight="1">
      <c r="A17" s="3" t="str">
        <f t="shared" si="0"/>
        <v/>
      </c>
      <c r="B17" s="3"/>
    </row>
    <row r="18" spans="1:2" ht="15" customHeight="1">
      <c r="A18" s="3" t="str">
        <f t="shared" si="0"/>
        <v/>
      </c>
      <c r="B18" s="3"/>
    </row>
    <row r="19" spans="1:2" ht="15" customHeight="1">
      <c r="A19" s="3" t="str">
        <f t="shared" si="0"/>
        <v/>
      </c>
      <c r="B19" s="3"/>
    </row>
    <row r="20" spans="1:2" ht="15" customHeight="1">
      <c r="A20" s="3" t="str">
        <f t="shared" si="0"/>
        <v/>
      </c>
      <c r="B20" s="3"/>
    </row>
    <row r="21" spans="1:2" ht="15" customHeight="1">
      <c r="A21" s="3" t="str">
        <f t="shared" si="0"/>
        <v/>
      </c>
      <c r="B21" s="3"/>
    </row>
    <row r="22" spans="1:2" ht="15" customHeight="1">
      <c r="A22" s="3" t="str">
        <f t="shared" si="0"/>
        <v/>
      </c>
      <c r="B22" s="3"/>
    </row>
    <row r="23" spans="1:2" ht="15" customHeight="1">
      <c r="A23" s="3"/>
      <c r="B23" s="3"/>
    </row>
    <row r="24" spans="1:2" ht="15" customHeight="1">
      <c r="A24" s="3"/>
      <c r="B24" s="3"/>
    </row>
    <row r="25" spans="1:2" ht="15" customHeight="1">
      <c r="A25" s="3"/>
      <c r="B25" s="3"/>
    </row>
    <row r="26" spans="1:2" ht="15" customHeight="1">
      <c r="A26" s="3"/>
      <c r="B26" s="3"/>
    </row>
    <row r="27" spans="1:2" ht="15" customHeight="1">
      <c r="A27" s="3"/>
      <c r="B27" s="3"/>
    </row>
    <row r="28" spans="1:2" ht="15" customHeight="1">
      <c r="A28" s="3"/>
      <c r="B28" s="3"/>
    </row>
    <row r="29" spans="1:2" ht="15" customHeight="1">
      <c r="A29" s="3"/>
      <c r="B29" s="3"/>
    </row>
    <row r="30" spans="1:2" ht="15" customHeight="1">
      <c r="A30" s="3"/>
      <c r="B30" s="3"/>
    </row>
    <row r="31" spans="1:2" ht="15" customHeight="1">
      <c r="A31" s="3"/>
    </row>
    <row r="32" spans="1:2" ht="15" customHeight="1">
      <c r="A32" s="3"/>
      <c r="B32" s="2" t="s">
        <v>3</v>
      </c>
    </row>
    <row r="33" spans="1:5" ht="15" customHeight="1">
      <c r="A33" s="3" t="str">
        <f>LEFT(C33,4)</f>
        <v/>
      </c>
      <c r="B33" s="1" t="s">
        <v>4</v>
      </c>
      <c r="C33" s="5"/>
    </row>
    <row r="42" spans="1:5">
      <c r="E42" s="6"/>
    </row>
  </sheetData>
  <sheetProtection selectLockedCells="1" selectUnlockedCells="1"/>
  <hyperlinks>
    <hyperlink ref="B33" r:id="rId1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49" scale="7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EC67B-51BE-4B12-84B1-E2258CB5BF83}">
  <dimension ref="A2:H48"/>
  <sheetViews>
    <sheetView showGridLines="0" zoomScale="90" zoomScaleNormal="90" workbookViewId="0">
      <selection activeCell="H6" sqref="H6"/>
    </sheetView>
  </sheetViews>
  <sheetFormatPr baseColWidth="10" defaultRowHeight="12.75"/>
  <cols>
    <col min="1" max="1" width="18.28515625" style="8" customWidth="1"/>
    <col min="2" max="2" width="17.5703125" style="8" customWidth="1"/>
    <col min="3" max="3" width="17.7109375" style="8" customWidth="1"/>
    <col min="4" max="4" width="2.7109375" style="8" customWidth="1"/>
    <col min="5" max="5" width="14.42578125" style="8" bestFit="1" customWidth="1"/>
    <col min="6" max="6" width="13.85546875" style="8" bestFit="1" customWidth="1"/>
    <col min="7" max="256" width="11.42578125" style="8"/>
    <col min="257" max="257" width="18.28515625" style="8" customWidth="1"/>
    <col min="258" max="258" width="17.5703125" style="8" customWidth="1"/>
    <col min="259" max="259" width="17.7109375" style="8" customWidth="1"/>
    <col min="260" max="260" width="2.7109375" style="8" customWidth="1"/>
    <col min="261" max="261" width="14.42578125" style="8" bestFit="1" customWidth="1"/>
    <col min="262" max="262" width="13.85546875" style="8" bestFit="1" customWidth="1"/>
    <col min="263" max="512" width="11.42578125" style="8"/>
    <col min="513" max="513" width="18.28515625" style="8" customWidth="1"/>
    <col min="514" max="514" width="17.5703125" style="8" customWidth="1"/>
    <col min="515" max="515" width="17.7109375" style="8" customWidth="1"/>
    <col min="516" max="516" width="2.7109375" style="8" customWidth="1"/>
    <col min="517" max="517" width="14.42578125" style="8" bestFit="1" customWidth="1"/>
    <col min="518" max="518" width="13.85546875" style="8" bestFit="1" customWidth="1"/>
    <col min="519" max="768" width="11.42578125" style="8"/>
    <col min="769" max="769" width="18.28515625" style="8" customWidth="1"/>
    <col min="770" max="770" width="17.5703125" style="8" customWidth="1"/>
    <col min="771" max="771" width="17.7109375" style="8" customWidth="1"/>
    <col min="772" max="772" width="2.7109375" style="8" customWidth="1"/>
    <col min="773" max="773" width="14.42578125" style="8" bestFit="1" customWidth="1"/>
    <col min="774" max="774" width="13.85546875" style="8" bestFit="1" customWidth="1"/>
    <col min="775" max="1024" width="11.42578125" style="8"/>
    <col min="1025" max="1025" width="18.28515625" style="8" customWidth="1"/>
    <col min="1026" max="1026" width="17.5703125" style="8" customWidth="1"/>
    <col min="1027" max="1027" width="17.7109375" style="8" customWidth="1"/>
    <col min="1028" max="1028" width="2.7109375" style="8" customWidth="1"/>
    <col min="1029" max="1029" width="14.42578125" style="8" bestFit="1" customWidth="1"/>
    <col min="1030" max="1030" width="13.85546875" style="8" bestFit="1" customWidth="1"/>
    <col min="1031" max="1280" width="11.42578125" style="8"/>
    <col min="1281" max="1281" width="18.28515625" style="8" customWidth="1"/>
    <col min="1282" max="1282" width="17.5703125" style="8" customWidth="1"/>
    <col min="1283" max="1283" width="17.7109375" style="8" customWidth="1"/>
    <col min="1284" max="1284" width="2.7109375" style="8" customWidth="1"/>
    <col min="1285" max="1285" width="14.42578125" style="8" bestFit="1" customWidth="1"/>
    <col min="1286" max="1286" width="13.85546875" style="8" bestFit="1" customWidth="1"/>
    <col min="1287" max="1536" width="11.42578125" style="8"/>
    <col min="1537" max="1537" width="18.28515625" style="8" customWidth="1"/>
    <col min="1538" max="1538" width="17.5703125" style="8" customWidth="1"/>
    <col min="1539" max="1539" width="17.7109375" style="8" customWidth="1"/>
    <col min="1540" max="1540" width="2.7109375" style="8" customWidth="1"/>
    <col min="1541" max="1541" width="14.42578125" style="8" bestFit="1" customWidth="1"/>
    <col min="1542" max="1542" width="13.85546875" style="8" bestFit="1" customWidth="1"/>
    <col min="1543" max="1792" width="11.42578125" style="8"/>
    <col min="1793" max="1793" width="18.28515625" style="8" customWidth="1"/>
    <col min="1794" max="1794" width="17.5703125" style="8" customWidth="1"/>
    <col min="1795" max="1795" width="17.7109375" style="8" customWidth="1"/>
    <col min="1796" max="1796" width="2.7109375" style="8" customWidth="1"/>
    <col min="1797" max="1797" width="14.42578125" style="8" bestFit="1" customWidth="1"/>
    <col min="1798" max="1798" width="13.85546875" style="8" bestFit="1" customWidth="1"/>
    <col min="1799" max="2048" width="11.42578125" style="8"/>
    <col min="2049" max="2049" width="18.28515625" style="8" customWidth="1"/>
    <col min="2050" max="2050" width="17.5703125" style="8" customWidth="1"/>
    <col min="2051" max="2051" width="17.7109375" style="8" customWidth="1"/>
    <col min="2052" max="2052" width="2.7109375" style="8" customWidth="1"/>
    <col min="2053" max="2053" width="14.42578125" style="8" bestFit="1" customWidth="1"/>
    <col min="2054" max="2054" width="13.85546875" style="8" bestFit="1" customWidth="1"/>
    <col min="2055" max="2304" width="11.42578125" style="8"/>
    <col min="2305" max="2305" width="18.28515625" style="8" customWidth="1"/>
    <col min="2306" max="2306" width="17.5703125" style="8" customWidth="1"/>
    <col min="2307" max="2307" width="17.7109375" style="8" customWidth="1"/>
    <col min="2308" max="2308" width="2.7109375" style="8" customWidth="1"/>
    <col min="2309" max="2309" width="14.42578125" style="8" bestFit="1" customWidth="1"/>
    <col min="2310" max="2310" width="13.85546875" style="8" bestFit="1" customWidth="1"/>
    <col min="2311" max="2560" width="11.42578125" style="8"/>
    <col min="2561" max="2561" width="18.28515625" style="8" customWidth="1"/>
    <col min="2562" max="2562" width="17.5703125" style="8" customWidth="1"/>
    <col min="2563" max="2563" width="17.7109375" style="8" customWidth="1"/>
    <col min="2564" max="2564" width="2.7109375" style="8" customWidth="1"/>
    <col min="2565" max="2565" width="14.42578125" style="8" bestFit="1" customWidth="1"/>
    <col min="2566" max="2566" width="13.85546875" style="8" bestFit="1" customWidth="1"/>
    <col min="2567" max="2816" width="11.42578125" style="8"/>
    <col min="2817" max="2817" width="18.28515625" style="8" customWidth="1"/>
    <col min="2818" max="2818" width="17.5703125" style="8" customWidth="1"/>
    <col min="2819" max="2819" width="17.7109375" style="8" customWidth="1"/>
    <col min="2820" max="2820" width="2.7109375" style="8" customWidth="1"/>
    <col min="2821" max="2821" width="14.42578125" style="8" bestFit="1" customWidth="1"/>
    <col min="2822" max="2822" width="13.85546875" style="8" bestFit="1" customWidth="1"/>
    <col min="2823" max="3072" width="11.42578125" style="8"/>
    <col min="3073" max="3073" width="18.28515625" style="8" customWidth="1"/>
    <col min="3074" max="3074" width="17.5703125" style="8" customWidth="1"/>
    <col min="3075" max="3075" width="17.7109375" style="8" customWidth="1"/>
    <col min="3076" max="3076" width="2.7109375" style="8" customWidth="1"/>
    <col min="3077" max="3077" width="14.42578125" style="8" bestFit="1" customWidth="1"/>
    <col min="3078" max="3078" width="13.85546875" style="8" bestFit="1" customWidth="1"/>
    <col min="3079" max="3328" width="11.42578125" style="8"/>
    <col min="3329" max="3329" width="18.28515625" style="8" customWidth="1"/>
    <col min="3330" max="3330" width="17.5703125" style="8" customWidth="1"/>
    <col min="3331" max="3331" width="17.7109375" style="8" customWidth="1"/>
    <col min="3332" max="3332" width="2.7109375" style="8" customWidth="1"/>
    <col min="3333" max="3333" width="14.42578125" style="8" bestFit="1" customWidth="1"/>
    <col min="3334" max="3334" width="13.85546875" style="8" bestFit="1" customWidth="1"/>
    <col min="3335" max="3584" width="11.42578125" style="8"/>
    <col min="3585" max="3585" width="18.28515625" style="8" customWidth="1"/>
    <col min="3586" max="3586" width="17.5703125" style="8" customWidth="1"/>
    <col min="3587" max="3587" width="17.7109375" style="8" customWidth="1"/>
    <col min="3588" max="3588" width="2.7109375" style="8" customWidth="1"/>
    <col min="3589" max="3589" width="14.42578125" style="8" bestFit="1" customWidth="1"/>
    <col min="3590" max="3590" width="13.85546875" style="8" bestFit="1" customWidth="1"/>
    <col min="3591" max="3840" width="11.42578125" style="8"/>
    <col min="3841" max="3841" width="18.28515625" style="8" customWidth="1"/>
    <col min="3842" max="3842" width="17.5703125" style="8" customWidth="1"/>
    <col min="3843" max="3843" width="17.7109375" style="8" customWidth="1"/>
    <col min="3844" max="3844" width="2.7109375" style="8" customWidth="1"/>
    <col min="3845" max="3845" width="14.42578125" style="8" bestFit="1" customWidth="1"/>
    <col min="3846" max="3846" width="13.85546875" style="8" bestFit="1" customWidth="1"/>
    <col min="3847" max="4096" width="11.42578125" style="8"/>
    <col min="4097" max="4097" width="18.28515625" style="8" customWidth="1"/>
    <col min="4098" max="4098" width="17.5703125" style="8" customWidth="1"/>
    <col min="4099" max="4099" width="17.7109375" style="8" customWidth="1"/>
    <col min="4100" max="4100" width="2.7109375" style="8" customWidth="1"/>
    <col min="4101" max="4101" width="14.42578125" style="8" bestFit="1" customWidth="1"/>
    <col min="4102" max="4102" width="13.85546875" style="8" bestFit="1" customWidth="1"/>
    <col min="4103" max="4352" width="11.42578125" style="8"/>
    <col min="4353" max="4353" width="18.28515625" style="8" customWidth="1"/>
    <col min="4354" max="4354" width="17.5703125" style="8" customWidth="1"/>
    <col min="4355" max="4355" width="17.7109375" style="8" customWidth="1"/>
    <col min="4356" max="4356" width="2.7109375" style="8" customWidth="1"/>
    <col min="4357" max="4357" width="14.42578125" style="8" bestFit="1" customWidth="1"/>
    <col min="4358" max="4358" width="13.85546875" style="8" bestFit="1" customWidth="1"/>
    <col min="4359" max="4608" width="11.42578125" style="8"/>
    <col min="4609" max="4609" width="18.28515625" style="8" customWidth="1"/>
    <col min="4610" max="4610" width="17.5703125" style="8" customWidth="1"/>
    <col min="4611" max="4611" width="17.7109375" style="8" customWidth="1"/>
    <col min="4612" max="4612" width="2.7109375" style="8" customWidth="1"/>
    <col min="4613" max="4613" width="14.42578125" style="8" bestFit="1" customWidth="1"/>
    <col min="4614" max="4614" width="13.85546875" style="8" bestFit="1" customWidth="1"/>
    <col min="4615" max="4864" width="11.42578125" style="8"/>
    <col min="4865" max="4865" width="18.28515625" style="8" customWidth="1"/>
    <col min="4866" max="4866" width="17.5703125" style="8" customWidth="1"/>
    <col min="4867" max="4867" width="17.7109375" style="8" customWidth="1"/>
    <col min="4868" max="4868" width="2.7109375" style="8" customWidth="1"/>
    <col min="4869" max="4869" width="14.42578125" style="8" bestFit="1" customWidth="1"/>
    <col min="4870" max="4870" width="13.85546875" style="8" bestFit="1" customWidth="1"/>
    <col min="4871" max="5120" width="11.42578125" style="8"/>
    <col min="5121" max="5121" width="18.28515625" style="8" customWidth="1"/>
    <col min="5122" max="5122" width="17.5703125" style="8" customWidth="1"/>
    <col min="5123" max="5123" width="17.7109375" style="8" customWidth="1"/>
    <col min="5124" max="5124" width="2.7109375" style="8" customWidth="1"/>
    <col min="5125" max="5125" width="14.42578125" style="8" bestFit="1" customWidth="1"/>
    <col min="5126" max="5126" width="13.85546875" style="8" bestFit="1" customWidth="1"/>
    <col min="5127" max="5376" width="11.42578125" style="8"/>
    <col min="5377" max="5377" width="18.28515625" style="8" customWidth="1"/>
    <col min="5378" max="5378" width="17.5703125" style="8" customWidth="1"/>
    <col min="5379" max="5379" width="17.7109375" style="8" customWidth="1"/>
    <col min="5380" max="5380" width="2.7109375" style="8" customWidth="1"/>
    <col min="5381" max="5381" width="14.42578125" style="8" bestFit="1" customWidth="1"/>
    <col min="5382" max="5382" width="13.85546875" style="8" bestFit="1" customWidth="1"/>
    <col min="5383" max="5632" width="11.42578125" style="8"/>
    <col min="5633" max="5633" width="18.28515625" style="8" customWidth="1"/>
    <col min="5634" max="5634" width="17.5703125" style="8" customWidth="1"/>
    <col min="5635" max="5635" width="17.7109375" style="8" customWidth="1"/>
    <col min="5636" max="5636" width="2.7109375" style="8" customWidth="1"/>
    <col min="5637" max="5637" width="14.42578125" style="8" bestFit="1" customWidth="1"/>
    <col min="5638" max="5638" width="13.85546875" style="8" bestFit="1" customWidth="1"/>
    <col min="5639" max="5888" width="11.42578125" style="8"/>
    <col min="5889" max="5889" width="18.28515625" style="8" customWidth="1"/>
    <col min="5890" max="5890" width="17.5703125" style="8" customWidth="1"/>
    <col min="5891" max="5891" width="17.7109375" style="8" customWidth="1"/>
    <col min="5892" max="5892" width="2.7109375" style="8" customWidth="1"/>
    <col min="5893" max="5893" width="14.42578125" style="8" bestFit="1" customWidth="1"/>
    <col min="5894" max="5894" width="13.85546875" style="8" bestFit="1" customWidth="1"/>
    <col min="5895" max="6144" width="11.42578125" style="8"/>
    <col min="6145" max="6145" width="18.28515625" style="8" customWidth="1"/>
    <col min="6146" max="6146" width="17.5703125" style="8" customWidth="1"/>
    <col min="6147" max="6147" width="17.7109375" style="8" customWidth="1"/>
    <col min="6148" max="6148" width="2.7109375" style="8" customWidth="1"/>
    <col min="6149" max="6149" width="14.42578125" style="8" bestFit="1" customWidth="1"/>
    <col min="6150" max="6150" width="13.85546875" style="8" bestFit="1" customWidth="1"/>
    <col min="6151" max="6400" width="11.42578125" style="8"/>
    <col min="6401" max="6401" width="18.28515625" style="8" customWidth="1"/>
    <col min="6402" max="6402" width="17.5703125" style="8" customWidth="1"/>
    <col min="6403" max="6403" width="17.7109375" style="8" customWidth="1"/>
    <col min="6404" max="6404" width="2.7109375" style="8" customWidth="1"/>
    <col min="6405" max="6405" width="14.42578125" style="8" bestFit="1" customWidth="1"/>
    <col min="6406" max="6406" width="13.85546875" style="8" bestFit="1" customWidth="1"/>
    <col min="6407" max="6656" width="11.42578125" style="8"/>
    <col min="6657" max="6657" width="18.28515625" style="8" customWidth="1"/>
    <col min="6658" max="6658" width="17.5703125" style="8" customWidth="1"/>
    <col min="6659" max="6659" width="17.7109375" style="8" customWidth="1"/>
    <col min="6660" max="6660" width="2.7109375" style="8" customWidth="1"/>
    <col min="6661" max="6661" width="14.42578125" style="8" bestFit="1" customWidth="1"/>
    <col min="6662" max="6662" width="13.85546875" style="8" bestFit="1" customWidth="1"/>
    <col min="6663" max="6912" width="11.42578125" style="8"/>
    <col min="6913" max="6913" width="18.28515625" style="8" customWidth="1"/>
    <col min="6914" max="6914" width="17.5703125" style="8" customWidth="1"/>
    <col min="6915" max="6915" width="17.7109375" style="8" customWidth="1"/>
    <col min="6916" max="6916" width="2.7109375" style="8" customWidth="1"/>
    <col min="6917" max="6917" width="14.42578125" style="8" bestFit="1" customWidth="1"/>
    <col min="6918" max="6918" width="13.85546875" style="8" bestFit="1" customWidth="1"/>
    <col min="6919" max="7168" width="11.42578125" style="8"/>
    <col min="7169" max="7169" width="18.28515625" style="8" customWidth="1"/>
    <col min="7170" max="7170" width="17.5703125" style="8" customWidth="1"/>
    <col min="7171" max="7171" width="17.7109375" style="8" customWidth="1"/>
    <col min="7172" max="7172" width="2.7109375" style="8" customWidth="1"/>
    <col min="7173" max="7173" width="14.42578125" style="8" bestFit="1" customWidth="1"/>
    <col min="7174" max="7174" width="13.85546875" style="8" bestFit="1" customWidth="1"/>
    <col min="7175" max="7424" width="11.42578125" style="8"/>
    <col min="7425" max="7425" width="18.28515625" style="8" customWidth="1"/>
    <col min="7426" max="7426" width="17.5703125" style="8" customWidth="1"/>
    <col min="7427" max="7427" width="17.7109375" style="8" customWidth="1"/>
    <col min="7428" max="7428" width="2.7109375" style="8" customWidth="1"/>
    <col min="7429" max="7429" width="14.42578125" style="8" bestFit="1" customWidth="1"/>
    <col min="7430" max="7430" width="13.85546875" style="8" bestFit="1" customWidth="1"/>
    <col min="7431" max="7680" width="11.42578125" style="8"/>
    <col min="7681" max="7681" width="18.28515625" style="8" customWidth="1"/>
    <col min="7682" max="7682" width="17.5703125" style="8" customWidth="1"/>
    <col min="7683" max="7683" width="17.7109375" style="8" customWidth="1"/>
    <col min="7684" max="7684" width="2.7109375" style="8" customWidth="1"/>
    <col min="7685" max="7685" width="14.42578125" style="8" bestFit="1" customWidth="1"/>
    <col min="7686" max="7686" width="13.85546875" style="8" bestFit="1" customWidth="1"/>
    <col min="7687" max="7936" width="11.42578125" style="8"/>
    <col min="7937" max="7937" width="18.28515625" style="8" customWidth="1"/>
    <col min="7938" max="7938" width="17.5703125" style="8" customWidth="1"/>
    <col min="7939" max="7939" width="17.7109375" style="8" customWidth="1"/>
    <col min="7940" max="7940" width="2.7109375" style="8" customWidth="1"/>
    <col min="7941" max="7941" width="14.42578125" style="8" bestFit="1" customWidth="1"/>
    <col min="7942" max="7942" width="13.85546875" style="8" bestFit="1" customWidth="1"/>
    <col min="7943" max="8192" width="11.42578125" style="8"/>
    <col min="8193" max="8193" width="18.28515625" style="8" customWidth="1"/>
    <col min="8194" max="8194" width="17.5703125" style="8" customWidth="1"/>
    <col min="8195" max="8195" width="17.7109375" style="8" customWidth="1"/>
    <col min="8196" max="8196" width="2.7109375" style="8" customWidth="1"/>
    <col min="8197" max="8197" width="14.42578125" style="8" bestFit="1" customWidth="1"/>
    <col min="8198" max="8198" width="13.85546875" style="8" bestFit="1" customWidth="1"/>
    <col min="8199" max="8448" width="11.42578125" style="8"/>
    <col min="8449" max="8449" width="18.28515625" style="8" customWidth="1"/>
    <col min="8450" max="8450" width="17.5703125" style="8" customWidth="1"/>
    <col min="8451" max="8451" width="17.7109375" style="8" customWidth="1"/>
    <col min="8452" max="8452" width="2.7109375" style="8" customWidth="1"/>
    <col min="8453" max="8453" width="14.42578125" style="8" bestFit="1" customWidth="1"/>
    <col min="8454" max="8454" width="13.85546875" style="8" bestFit="1" customWidth="1"/>
    <col min="8455" max="8704" width="11.42578125" style="8"/>
    <col min="8705" max="8705" width="18.28515625" style="8" customWidth="1"/>
    <col min="8706" max="8706" width="17.5703125" style="8" customWidth="1"/>
    <col min="8707" max="8707" width="17.7109375" style="8" customWidth="1"/>
    <col min="8708" max="8708" width="2.7109375" style="8" customWidth="1"/>
    <col min="8709" max="8709" width="14.42578125" style="8" bestFit="1" customWidth="1"/>
    <col min="8710" max="8710" width="13.85546875" style="8" bestFit="1" customWidth="1"/>
    <col min="8711" max="8960" width="11.42578125" style="8"/>
    <col min="8961" max="8961" width="18.28515625" style="8" customWidth="1"/>
    <col min="8962" max="8962" width="17.5703125" style="8" customWidth="1"/>
    <col min="8963" max="8963" width="17.7109375" style="8" customWidth="1"/>
    <col min="8964" max="8964" width="2.7109375" style="8" customWidth="1"/>
    <col min="8965" max="8965" width="14.42578125" style="8" bestFit="1" customWidth="1"/>
    <col min="8966" max="8966" width="13.85546875" style="8" bestFit="1" customWidth="1"/>
    <col min="8967" max="9216" width="11.42578125" style="8"/>
    <col min="9217" max="9217" width="18.28515625" style="8" customWidth="1"/>
    <col min="9218" max="9218" width="17.5703125" style="8" customWidth="1"/>
    <col min="9219" max="9219" width="17.7109375" style="8" customWidth="1"/>
    <col min="9220" max="9220" width="2.7109375" style="8" customWidth="1"/>
    <col min="9221" max="9221" width="14.42578125" style="8" bestFit="1" customWidth="1"/>
    <col min="9222" max="9222" width="13.85546875" style="8" bestFit="1" customWidth="1"/>
    <col min="9223" max="9472" width="11.42578125" style="8"/>
    <col min="9473" max="9473" width="18.28515625" style="8" customWidth="1"/>
    <col min="9474" max="9474" width="17.5703125" style="8" customWidth="1"/>
    <col min="9475" max="9475" width="17.7109375" style="8" customWidth="1"/>
    <col min="9476" max="9476" width="2.7109375" style="8" customWidth="1"/>
    <col min="9477" max="9477" width="14.42578125" style="8" bestFit="1" customWidth="1"/>
    <col min="9478" max="9478" width="13.85546875" style="8" bestFit="1" customWidth="1"/>
    <col min="9479" max="9728" width="11.42578125" style="8"/>
    <col min="9729" max="9729" width="18.28515625" style="8" customWidth="1"/>
    <col min="9730" max="9730" width="17.5703125" style="8" customWidth="1"/>
    <col min="9731" max="9731" width="17.7109375" style="8" customWidth="1"/>
    <col min="9732" max="9732" width="2.7109375" style="8" customWidth="1"/>
    <col min="9733" max="9733" width="14.42578125" style="8" bestFit="1" customWidth="1"/>
    <col min="9734" max="9734" width="13.85546875" style="8" bestFit="1" customWidth="1"/>
    <col min="9735" max="9984" width="11.42578125" style="8"/>
    <col min="9985" max="9985" width="18.28515625" style="8" customWidth="1"/>
    <col min="9986" max="9986" width="17.5703125" style="8" customWidth="1"/>
    <col min="9987" max="9987" width="17.7109375" style="8" customWidth="1"/>
    <col min="9988" max="9988" width="2.7109375" style="8" customWidth="1"/>
    <col min="9989" max="9989" width="14.42578125" style="8" bestFit="1" customWidth="1"/>
    <col min="9990" max="9990" width="13.85546875" style="8" bestFit="1" customWidth="1"/>
    <col min="9991" max="10240" width="11.42578125" style="8"/>
    <col min="10241" max="10241" width="18.28515625" style="8" customWidth="1"/>
    <col min="10242" max="10242" width="17.5703125" style="8" customWidth="1"/>
    <col min="10243" max="10243" width="17.7109375" style="8" customWidth="1"/>
    <col min="10244" max="10244" width="2.7109375" style="8" customWidth="1"/>
    <col min="10245" max="10245" width="14.42578125" style="8" bestFit="1" customWidth="1"/>
    <col min="10246" max="10246" width="13.85546875" style="8" bestFit="1" customWidth="1"/>
    <col min="10247" max="10496" width="11.42578125" style="8"/>
    <col min="10497" max="10497" width="18.28515625" style="8" customWidth="1"/>
    <col min="10498" max="10498" width="17.5703125" style="8" customWidth="1"/>
    <col min="10499" max="10499" width="17.7109375" style="8" customWidth="1"/>
    <col min="10500" max="10500" width="2.7109375" style="8" customWidth="1"/>
    <col min="10501" max="10501" width="14.42578125" style="8" bestFit="1" customWidth="1"/>
    <col min="10502" max="10502" width="13.85546875" style="8" bestFit="1" customWidth="1"/>
    <col min="10503" max="10752" width="11.42578125" style="8"/>
    <col min="10753" max="10753" width="18.28515625" style="8" customWidth="1"/>
    <col min="10754" max="10754" width="17.5703125" style="8" customWidth="1"/>
    <col min="10755" max="10755" width="17.7109375" style="8" customWidth="1"/>
    <col min="10756" max="10756" width="2.7109375" style="8" customWidth="1"/>
    <col min="10757" max="10757" width="14.42578125" style="8" bestFit="1" customWidth="1"/>
    <col min="10758" max="10758" width="13.85546875" style="8" bestFit="1" customWidth="1"/>
    <col min="10759" max="11008" width="11.42578125" style="8"/>
    <col min="11009" max="11009" width="18.28515625" style="8" customWidth="1"/>
    <col min="11010" max="11010" width="17.5703125" style="8" customWidth="1"/>
    <col min="11011" max="11011" width="17.7109375" style="8" customWidth="1"/>
    <col min="11012" max="11012" width="2.7109375" style="8" customWidth="1"/>
    <col min="11013" max="11013" width="14.42578125" style="8" bestFit="1" customWidth="1"/>
    <col min="11014" max="11014" width="13.85546875" style="8" bestFit="1" customWidth="1"/>
    <col min="11015" max="11264" width="11.42578125" style="8"/>
    <col min="11265" max="11265" width="18.28515625" style="8" customWidth="1"/>
    <col min="11266" max="11266" width="17.5703125" style="8" customWidth="1"/>
    <col min="11267" max="11267" width="17.7109375" style="8" customWidth="1"/>
    <col min="11268" max="11268" width="2.7109375" style="8" customWidth="1"/>
    <col min="11269" max="11269" width="14.42578125" style="8" bestFit="1" customWidth="1"/>
    <col min="11270" max="11270" width="13.85546875" style="8" bestFit="1" customWidth="1"/>
    <col min="11271" max="11520" width="11.42578125" style="8"/>
    <col min="11521" max="11521" width="18.28515625" style="8" customWidth="1"/>
    <col min="11522" max="11522" width="17.5703125" style="8" customWidth="1"/>
    <col min="11523" max="11523" width="17.7109375" style="8" customWidth="1"/>
    <col min="11524" max="11524" width="2.7109375" style="8" customWidth="1"/>
    <col min="11525" max="11525" width="14.42578125" style="8" bestFit="1" customWidth="1"/>
    <col min="11526" max="11526" width="13.85546875" style="8" bestFit="1" customWidth="1"/>
    <col min="11527" max="11776" width="11.42578125" style="8"/>
    <col min="11777" max="11777" width="18.28515625" style="8" customWidth="1"/>
    <col min="11778" max="11778" width="17.5703125" style="8" customWidth="1"/>
    <col min="11779" max="11779" width="17.7109375" style="8" customWidth="1"/>
    <col min="11780" max="11780" width="2.7109375" style="8" customWidth="1"/>
    <col min="11781" max="11781" width="14.42578125" style="8" bestFit="1" customWidth="1"/>
    <col min="11782" max="11782" width="13.85546875" style="8" bestFit="1" customWidth="1"/>
    <col min="11783" max="12032" width="11.42578125" style="8"/>
    <col min="12033" max="12033" width="18.28515625" style="8" customWidth="1"/>
    <col min="12034" max="12034" width="17.5703125" style="8" customWidth="1"/>
    <col min="12035" max="12035" width="17.7109375" style="8" customWidth="1"/>
    <col min="12036" max="12036" width="2.7109375" style="8" customWidth="1"/>
    <col min="12037" max="12037" width="14.42578125" style="8" bestFit="1" customWidth="1"/>
    <col min="12038" max="12038" width="13.85546875" style="8" bestFit="1" customWidth="1"/>
    <col min="12039" max="12288" width="11.42578125" style="8"/>
    <col min="12289" max="12289" width="18.28515625" style="8" customWidth="1"/>
    <col min="12290" max="12290" width="17.5703125" style="8" customWidth="1"/>
    <col min="12291" max="12291" width="17.7109375" style="8" customWidth="1"/>
    <col min="12292" max="12292" width="2.7109375" style="8" customWidth="1"/>
    <col min="12293" max="12293" width="14.42578125" style="8" bestFit="1" customWidth="1"/>
    <col min="12294" max="12294" width="13.85546875" style="8" bestFit="1" customWidth="1"/>
    <col min="12295" max="12544" width="11.42578125" style="8"/>
    <col min="12545" max="12545" width="18.28515625" style="8" customWidth="1"/>
    <col min="12546" max="12546" width="17.5703125" style="8" customWidth="1"/>
    <col min="12547" max="12547" width="17.7109375" style="8" customWidth="1"/>
    <col min="12548" max="12548" width="2.7109375" style="8" customWidth="1"/>
    <col min="12549" max="12549" width="14.42578125" style="8" bestFit="1" customWidth="1"/>
    <col min="12550" max="12550" width="13.85546875" style="8" bestFit="1" customWidth="1"/>
    <col min="12551" max="12800" width="11.42578125" style="8"/>
    <col min="12801" max="12801" width="18.28515625" style="8" customWidth="1"/>
    <col min="12802" max="12802" width="17.5703125" style="8" customWidth="1"/>
    <col min="12803" max="12803" width="17.7109375" style="8" customWidth="1"/>
    <col min="12804" max="12804" width="2.7109375" style="8" customWidth="1"/>
    <col min="12805" max="12805" width="14.42578125" style="8" bestFit="1" customWidth="1"/>
    <col min="12806" max="12806" width="13.85546875" style="8" bestFit="1" customWidth="1"/>
    <col min="12807" max="13056" width="11.42578125" style="8"/>
    <col min="13057" max="13057" width="18.28515625" style="8" customWidth="1"/>
    <col min="13058" max="13058" width="17.5703125" style="8" customWidth="1"/>
    <col min="13059" max="13059" width="17.7109375" style="8" customWidth="1"/>
    <col min="13060" max="13060" width="2.7109375" style="8" customWidth="1"/>
    <col min="13061" max="13061" width="14.42578125" style="8" bestFit="1" customWidth="1"/>
    <col min="13062" max="13062" width="13.85546875" style="8" bestFit="1" customWidth="1"/>
    <col min="13063" max="13312" width="11.42578125" style="8"/>
    <col min="13313" max="13313" width="18.28515625" style="8" customWidth="1"/>
    <col min="13314" max="13314" width="17.5703125" style="8" customWidth="1"/>
    <col min="13315" max="13315" width="17.7109375" style="8" customWidth="1"/>
    <col min="13316" max="13316" width="2.7109375" style="8" customWidth="1"/>
    <col min="13317" max="13317" width="14.42578125" style="8" bestFit="1" customWidth="1"/>
    <col min="13318" max="13318" width="13.85546875" style="8" bestFit="1" customWidth="1"/>
    <col min="13319" max="13568" width="11.42578125" style="8"/>
    <col min="13569" max="13569" width="18.28515625" style="8" customWidth="1"/>
    <col min="13570" max="13570" width="17.5703125" style="8" customWidth="1"/>
    <col min="13571" max="13571" width="17.7109375" style="8" customWidth="1"/>
    <col min="13572" max="13572" width="2.7109375" style="8" customWidth="1"/>
    <col min="13573" max="13573" width="14.42578125" style="8" bestFit="1" customWidth="1"/>
    <col min="13574" max="13574" width="13.85546875" style="8" bestFit="1" customWidth="1"/>
    <col min="13575" max="13824" width="11.42578125" style="8"/>
    <col min="13825" max="13825" width="18.28515625" style="8" customWidth="1"/>
    <col min="13826" max="13826" width="17.5703125" style="8" customWidth="1"/>
    <col min="13827" max="13827" width="17.7109375" style="8" customWidth="1"/>
    <col min="13828" max="13828" width="2.7109375" style="8" customWidth="1"/>
    <col min="13829" max="13829" width="14.42578125" style="8" bestFit="1" customWidth="1"/>
    <col min="13830" max="13830" width="13.85546875" style="8" bestFit="1" customWidth="1"/>
    <col min="13831" max="14080" width="11.42578125" style="8"/>
    <col min="14081" max="14081" width="18.28515625" style="8" customWidth="1"/>
    <col min="14082" max="14082" width="17.5703125" style="8" customWidth="1"/>
    <col min="14083" max="14083" width="17.7109375" style="8" customWidth="1"/>
    <col min="14084" max="14084" width="2.7109375" style="8" customWidth="1"/>
    <col min="14085" max="14085" width="14.42578125" style="8" bestFit="1" customWidth="1"/>
    <col min="14086" max="14086" width="13.85546875" style="8" bestFit="1" customWidth="1"/>
    <col min="14087" max="14336" width="11.42578125" style="8"/>
    <col min="14337" max="14337" width="18.28515625" style="8" customWidth="1"/>
    <col min="14338" max="14338" width="17.5703125" style="8" customWidth="1"/>
    <col min="14339" max="14339" width="17.7109375" style="8" customWidth="1"/>
    <col min="14340" max="14340" width="2.7109375" style="8" customWidth="1"/>
    <col min="14341" max="14341" width="14.42578125" style="8" bestFit="1" customWidth="1"/>
    <col min="14342" max="14342" width="13.85546875" style="8" bestFit="1" customWidth="1"/>
    <col min="14343" max="14592" width="11.42578125" style="8"/>
    <col min="14593" max="14593" width="18.28515625" style="8" customWidth="1"/>
    <col min="14594" max="14594" width="17.5703125" style="8" customWidth="1"/>
    <col min="14595" max="14595" width="17.7109375" style="8" customWidth="1"/>
    <col min="14596" max="14596" width="2.7109375" style="8" customWidth="1"/>
    <col min="14597" max="14597" width="14.42578125" style="8" bestFit="1" customWidth="1"/>
    <col min="14598" max="14598" width="13.85546875" style="8" bestFit="1" customWidth="1"/>
    <col min="14599" max="14848" width="11.42578125" style="8"/>
    <col min="14849" max="14849" width="18.28515625" style="8" customWidth="1"/>
    <col min="14850" max="14850" width="17.5703125" style="8" customWidth="1"/>
    <col min="14851" max="14851" width="17.7109375" style="8" customWidth="1"/>
    <col min="14852" max="14852" width="2.7109375" style="8" customWidth="1"/>
    <col min="14853" max="14853" width="14.42578125" style="8" bestFit="1" customWidth="1"/>
    <col min="14854" max="14854" width="13.85546875" style="8" bestFit="1" customWidth="1"/>
    <col min="14855" max="15104" width="11.42578125" style="8"/>
    <col min="15105" max="15105" width="18.28515625" style="8" customWidth="1"/>
    <col min="15106" max="15106" width="17.5703125" style="8" customWidth="1"/>
    <col min="15107" max="15107" width="17.7109375" style="8" customWidth="1"/>
    <col min="15108" max="15108" width="2.7109375" style="8" customWidth="1"/>
    <col min="15109" max="15109" width="14.42578125" style="8" bestFit="1" customWidth="1"/>
    <col min="15110" max="15110" width="13.85546875" style="8" bestFit="1" customWidth="1"/>
    <col min="15111" max="15360" width="11.42578125" style="8"/>
    <col min="15361" max="15361" width="18.28515625" style="8" customWidth="1"/>
    <col min="15362" max="15362" width="17.5703125" style="8" customWidth="1"/>
    <col min="15363" max="15363" width="17.7109375" style="8" customWidth="1"/>
    <col min="15364" max="15364" width="2.7109375" style="8" customWidth="1"/>
    <col min="15365" max="15365" width="14.42578125" style="8" bestFit="1" customWidth="1"/>
    <col min="15366" max="15366" width="13.85546875" style="8" bestFit="1" customWidth="1"/>
    <col min="15367" max="15616" width="11.42578125" style="8"/>
    <col min="15617" max="15617" width="18.28515625" style="8" customWidth="1"/>
    <col min="15618" max="15618" width="17.5703125" style="8" customWidth="1"/>
    <col min="15619" max="15619" width="17.7109375" style="8" customWidth="1"/>
    <col min="15620" max="15620" width="2.7109375" style="8" customWidth="1"/>
    <col min="15621" max="15621" width="14.42578125" style="8" bestFit="1" customWidth="1"/>
    <col min="15622" max="15622" width="13.85546875" style="8" bestFit="1" customWidth="1"/>
    <col min="15623" max="15872" width="11.42578125" style="8"/>
    <col min="15873" max="15873" width="18.28515625" style="8" customWidth="1"/>
    <col min="15874" max="15874" width="17.5703125" style="8" customWidth="1"/>
    <col min="15875" max="15875" width="17.7109375" style="8" customWidth="1"/>
    <col min="15876" max="15876" width="2.7109375" style="8" customWidth="1"/>
    <col min="15877" max="15877" width="14.42578125" style="8" bestFit="1" customWidth="1"/>
    <col min="15878" max="15878" width="13.85546875" style="8" bestFit="1" customWidth="1"/>
    <col min="15879" max="16128" width="11.42578125" style="8"/>
    <col min="16129" max="16129" width="18.28515625" style="8" customWidth="1"/>
    <col min="16130" max="16130" width="17.5703125" style="8" customWidth="1"/>
    <col min="16131" max="16131" width="17.7109375" style="8" customWidth="1"/>
    <col min="16132" max="16132" width="2.7109375" style="8" customWidth="1"/>
    <col min="16133" max="16133" width="14.42578125" style="8" bestFit="1" customWidth="1"/>
    <col min="16134" max="16134" width="13.85546875" style="8" bestFit="1" customWidth="1"/>
    <col min="16135" max="16384" width="11.42578125" style="8"/>
  </cols>
  <sheetData>
    <row r="2" spans="1:8" ht="18" customHeight="1">
      <c r="A2" s="7" t="s">
        <v>5</v>
      </c>
      <c r="B2" s="7"/>
      <c r="C2" s="7"/>
      <c r="D2" s="7"/>
      <c r="E2" s="7"/>
      <c r="F2" s="7"/>
    </row>
    <row r="3" spans="1:8" ht="18" customHeight="1">
      <c r="A3" s="7" t="s">
        <v>6</v>
      </c>
      <c r="B3" s="7"/>
      <c r="C3" s="7"/>
      <c r="D3" s="7"/>
      <c r="E3" s="7"/>
      <c r="F3" s="7"/>
      <c r="H3" s="9"/>
    </row>
    <row r="4" spans="1:8" ht="15.75" customHeight="1">
      <c r="A4" s="7" t="s">
        <v>7</v>
      </c>
      <c r="B4" s="7"/>
      <c r="C4" s="7"/>
      <c r="D4" s="7"/>
      <c r="E4" s="7"/>
      <c r="F4" s="7"/>
    </row>
    <row r="5" spans="1:8" ht="18" customHeight="1">
      <c r="A5" s="7" t="s">
        <v>8</v>
      </c>
      <c r="B5" s="7"/>
      <c r="C5" s="7"/>
      <c r="D5" s="7"/>
      <c r="E5" s="7"/>
      <c r="F5" s="7"/>
    </row>
    <row r="6" spans="1:8" ht="6" customHeight="1">
      <c r="A6" s="7"/>
      <c r="B6" s="7"/>
      <c r="C6" s="7"/>
      <c r="D6" s="7"/>
      <c r="E6" s="7"/>
      <c r="F6" s="7"/>
    </row>
    <row r="7" spans="1:8" s="13" customFormat="1" ht="18.75" customHeight="1">
      <c r="A7" s="10" t="s">
        <v>9</v>
      </c>
      <c r="B7" s="11" t="s">
        <v>10</v>
      </c>
      <c r="C7" s="11"/>
      <c r="D7" s="12"/>
      <c r="E7" s="11" t="s">
        <v>11</v>
      </c>
      <c r="F7" s="11"/>
    </row>
    <row r="8" spans="1:8" s="13" customFormat="1" ht="18.75" customHeight="1">
      <c r="A8" s="14"/>
      <c r="B8" s="15" t="s">
        <v>12</v>
      </c>
      <c r="C8" s="15" t="s">
        <v>13</v>
      </c>
      <c r="D8" s="16"/>
      <c r="E8" s="17" t="s">
        <v>14</v>
      </c>
      <c r="F8" s="18" t="s">
        <v>15</v>
      </c>
    </row>
    <row r="9" spans="1:8" ht="8.25" customHeight="1"/>
    <row r="10" spans="1:8" s="19" customFormat="1" ht="14.25" customHeight="1">
      <c r="A10" s="19" t="s">
        <v>16</v>
      </c>
      <c r="B10" s="20">
        <f t="shared" ref="B10:C12" si="0">B14+B18+B22+B26+B30+B34+B38+B42</f>
        <v>3674914</v>
      </c>
      <c r="C10" s="20">
        <f>C14+C18+C22+C26+C30+C34+C38+C42</f>
        <v>3710708</v>
      </c>
      <c r="D10" s="20"/>
      <c r="E10" s="20">
        <f>C10-B10</f>
        <v>35794</v>
      </c>
      <c r="F10" s="21">
        <f>E10/B10*100</f>
        <v>0.97400918769799771</v>
      </c>
    </row>
    <row r="11" spans="1:8" s="19" customFormat="1" ht="14.25" customHeight="1">
      <c r="A11" s="22" t="s">
        <v>17</v>
      </c>
      <c r="B11" s="23">
        <f t="shared" si="0"/>
        <v>1823501</v>
      </c>
      <c r="C11" s="23">
        <f>C15+C19+C23+C27+C31+C35+C39+C43</f>
        <v>1840502</v>
      </c>
      <c r="D11" s="23"/>
      <c r="E11" s="23">
        <f>C11-B11</f>
        <v>17001</v>
      </c>
      <c r="F11" s="24">
        <f>E11/B11*100</f>
        <v>0.93232742948865943</v>
      </c>
      <c r="G11" s="25"/>
    </row>
    <row r="12" spans="1:8" s="19" customFormat="1" ht="14.25" customHeight="1">
      <c r="A12" s="22" t="s">
        <v>18</v>
      </c>
      <c r="B12" s="23">
        <f t="shared" si="0"/>
        <v>1851413</v>
      </c>
      <c r="C12" s="23">
        <f t="shared" si="0"/>
        <v>1870206</v>
      </c>
      <c r="D12" s="23"/>
      <c r="E12" s="23">
        <f>C12-B12</f>
        <v>18793</v>
      </c>
      <c r="F12" s="24">
        <f>E12/B12*100</f>
        <v>1.0150625495229859</v>
      </c>
    </row>
    <row r="13" spans="1:8" ht="11.25" customHeight="1">
      <c r="B13" s="26"/>
      <c r="C13" s="26"/>
      <c r="D13" s="26"/>
      <c r="E13" s="23"/>
      <c r="F13" s="24"/>
    </row>
    <row r="14" spans="1:8" s="19" customFormat="1" ht="14.25" customHeight="1">
      <c r="A14" s="19" t="s">
        <v>19</v>
      </c>
      <c r="B14" s="20">
        <f>+B15+B16</f>
        <v>1179635</v>
      </c>
      <c r="C14" s="20">
        <f>+C15+C16</f>
        <v>1188375</v>
      </c>
      <c r="D14" s="20"/>
      <c r="E14" s="20">
        <f>C14-B14</f>
        <v>8740</v>
      </c>
      <c r="F14" s="21">
        <f>E14/B14*100</f>
        <v>0.74090714500671817</v>
      </c>
    </row>
    <row r="15" spans="1:8" ht="14.25" customHeight="1">
      <c r="A15" s="22" t="s">
        <v>17</v>
      </c>
      <c r="B15" s="27">
        <v>573321</v>
      </c>
      <c r="C15" s="27">
        <v>577593</v>
      </c>
      <c r="D15" s="27"/>
      <c r="E15" s="23">
        <f>C15-B15</f>
        <v>4272</v>
      </c>
      <c r="F15" s="24">
        <f>E15/B15*100</f>
        <v>0.74513230807872022</v>
      </c>
      <c r="G15" s="28"/>
    </row>
    <row r="16" spans="1:8" ht="14.25" customHeight="1">
      <c r="A16" s="22" t="s">
        <v>18</v>
      </c>
      <c r="B16" s="27">
        <v>606314</v>
      </c>
      <c r="C16" s="27">
        <v>610782</v>
      </c>
      <c r="D16" s="27"/>
      <c r="E16" s="23">
        <f>C16-B16</f>
        <v>4468</v>
      </c>
      <c r="F16" s="24">
        <f>E16/B16*100</f>
        <v>0.73691189713580751</v>
      </c>
    </row>
    <row r="17" spans="1:8" ht="11.25" customHeight="1">
      <c r="B17" s="26"/>
      <c r="C17" s="26"/>
      <c r="D17" s="26"/>
      <c r="E17" s="23"/>
      <c r="F17" s="24"/>
    </row>
    <row r="18" spans="1:8" s="19" customFormat="1" ht="14.25" customHeight="1">
      <c r="A18" s="19" t="s">
        <v>20</v>
      </c>
      <c r="B18" s="20">
        <f>+B19+B20</f>
        <v>711349</v>
      </c>
      <c r="C18" s="20">
        <f>+C19+C20</f>
        <v>718640</v>
      </c>
      <c r="D18" s="20"/>
      <c r="E18" s="20">
        <f>C18-B18</f>
        <v>7291</v>
      </c>
      <c r="F18" s="21">
        <f>E18/B18*100</f>
        <v>1.0249539958585729</v>
      </c>
    </row>
    <row r="19" spans="1:8" ht="14.25" customHeight="1">
      <c r="A19" s="22" t="s">
        <v>17</v>
      </c>
      <c r="B19" s="27">
        <v>357418</v>
      </c>
      <c r="C19" s="27">
        <v>360767</v>
      </c>
      <c r="D19" s="27"/>
      <c r="E19" s="23">
        <f>C19-B19</f>
        <v>3349</v>
      </c>
      <c r="F19" s="24">
        <f>E19/B19*100</f>
        <v>0.93699813663553599</v>
      </c>
    </row>
    <row r="20" spans="1:8" ht="14.25" customHeight="1">
      <c r="A20" s="22" t="s">
        <v>18</v>
      </c>
      <c r="B20" s="26">
        <v>353931</v>
      </c>
      <c r="C20" s="26">
        <v>357873</v>
      </c>
      <c r="D20" s="27"/>
      <c r="E20" s="23">
        <f>C20-B20</f>
        <v>3942</v>
      </c>
      <c r="F20" s="24">
        <f>E20/B20*100</f>
        <v>1.1137764140468056</v>
      </c>
    </row>
    <row r="21" spans="1:8" ht="11.25" customHeight="1">
      <c r="B21" s="26"/>
      <c r="C21" s="26"/>
      <c r="D21" s="26"/>
      <c r="E21" s="23"/>
      <c r="F21" s="24"/>
    </row>
    <row r="22" spans="1:8" s="19" customFormat="1" ht="14.25" customHeight="1">
      <c r="A22" s="19" t="s">
        <v>21</v>
      </c>
      <c r="B22" s="20">
        <f>+B23+B24</f>
        <v>423130</v>
      </c>
      <c r="C22" s="20">
        <f>+C23+C24</f>
        <v>426811</v>
      </c>
      <c r="D22" s="20"/>
      <c r="E22" s="20">
        <f>C22-B22</f>
        <v>3681</v>
      </c>
      <c r="F22" s="21">
        <f>E22/B22*100</f>
        <v>0.86994540684895894</v>
      </c>
    </row>
    <row r="23" spans="1:8" ht="14.25" customHeight="1">
      <c r="A23" s="22" t="s">
        <v>17</v>
      </c>
      <c r="B23" s="27">
        <v>209302</v>
      </c>
      <c r="C23" s="27">
        <v>211027</v>
      </c>
      <c r="D23" s="27"/>
      <c r="E23" s="23">
        <f>C23-B23</f>
        <v>1725</v>
      </c>
      <c r="F23" s="24">
        <f>E23/B23*100</f>
        <v>0.82416794870569798</v>
      </c>
    </row>
    <row r="24" spans="1:8" ht="14.25" customHeight="1">
      <c r="A24" s="22" t="s">
        <v>18</v>
      </c>
      <c r="B24" s="27">
        <v>213828</v>
      </c>
      <c r="C24" s="27">
        <v>215784</v>
      </c>
      <c r="D24" s="27"/>
      <c r="E24" s="23">
        <f>C24-B24</f>
        <v>1956</v>
      </c>
      <c r="F24" s="24">
        <f>E24/B24*100</f>
        <v>0.91475391436107534</v>
      </c>
    </row>
    <row r="25" spans="1:8" ht="11.25" customHeight="1">
      <c r="B25" s="26"/>
      <c r="C25" s="26"/>
      <c r="D25" s="26"/>
      <c r="E25" s="23"/>
      <c r="F25" s="24"/>
    </row>
    <row r="26" spans="1:8" s="19" customFormat="1" ht="14.25" customHeight="1">
      <c r="A26" s="19" t="s">
        <v>22</v>
      </c>
      <c r="B26" s="20">
        <f>+B27+B28</f>
        <v>371626</v>
      </c>
      <c r="C26" s="20">
        <f>+C27+C28</f>
        <v>375862</v>
      </c>
      <c r="D26" s="20"/>
      <c r="E26" s="20">
        <f>C26-B26</f>
        <v>4236</v>
      </c>
      <c r="F26" s="21">
        <f>E26/B26*100</f>
        <v>1.1398556613369355</v>
      </c>
      <c r="G26" s="29"/>
      <c r="H26" s="29"/>
    </row>
    <row r="27" spans="1:8" ht="14.25" customHeight="1">
      <c r="A27" s="22" t="s">
        <v>17</v>
      </c>
      <c r="B27" s="27">
        <v>182015</v>
      </c>
      <c r="C27" s="27">
        <v>183985</v>
      </c>
      <c r="D27" s="27"/>
      <c r="E27" s="23">
        <f>C27-B27</f>
        <v>1970</v>
      </c>
      <c r="F27" s="24">
        <f>E27/B27*100</f>
        <v>1.0823283795291596</v>
      </c>
      <c r="G27" s="29"/>
      <c r="H27" s="29"/>
    </row>
    <row r="28" spans="1:8" ht="14.25" customHeight="1">
      <c r="A28" s="22" t="s">
        <v>18</v>
      </c>
      <c r="B28" s="27">
        <v>189611</v>
      </c>
      <c r="C28" s="27">
        <v>191877</v>
      </c>
      <c r="D28" s="27"/>
      <c r="E28" s="23">
        <f>C28-B28</f>
        <v>2266</v>
      </c>
      <c r="F28" s="24">
        <f>E28/B28*100</f>
        <v>1.1950783446108084</v>
      </c>
      <c r="G28" s="29"/>
      <c r="H28" s="29"/>
    </row>
    <row r="29" spans="1:8" ht="11.25" customHeight="1">
      <c r="B29" s="26"/>
      <c r="C29" s="26"/>
      <c r="D29" s="27"/>
      <c r="E29" s="23"/>
      <c r="F29" s="24"/>
      <c r="G29" s="29"/>
      <c r="H29" s="29"/>
    </row>
    <row r="30" spans="1:8" s="19" customFormat="1" ht="14.25" customHeight="1">
      <c r="A30" s="19" t="s">
        <v>23</v>
      </c>
      <c r="B30" s="20">
        <f>+B31+B32</f>
        <v>273141</v>
      </c>
      <c r="C30" s="20">
        <f>+C31+C32</f>
        <v>276514</v>
      </c>
      <c r="D30" s="27"/>
      <c r="E30" s="20">
        <f>C30-B30</f>
        <v>3373</v>
      </c>
      <c r="F30" s="21">
        <f>E30/B30*100</f>
        <v>1.234893333479778</v>
      </c>
      <c r="G30" s="29"/>
      <c r="H30" s="29"/>
    </row>
    <row r="31" spans="1:8" ht="14.25" customHeight="1">
      <c r="A31" s="22" t="s">
        <v>17</v>
      </c>
      <c r="B31" s="27">
        <v>137197</v>
      </c>
      <c r="C31" s="27">
        <v>138836</v>
      </c>
      <c r="D31" s="27"/>
      <c r="E31" s="23">
        <f>C31-B31</f>
        <v>1639</v>
      </c>
      <c r="F31" s="24">
        <f>E31/B31*100</f>
        <v>1.1946325356968446</v>
      </c>
      <c r="G31" s="29"/>
      <c r="H31" s="29"/>
    </row>
    <row r="32" spans="1:8" ht="14.25" customHeight="1">
      <c r="A32" s="22" t="s">
        <v>18</v>
      </c>
      <c r="B32" s="27">
        <v>135944</v>
      </c>
      <c r="C32" s="27">
        <v>137678</v>
      </c>
      <c r="D32" s="27"/>
      <c r="E32" s="23">
        <f>C32-B32</f>
        <v>1734</v>
      </c>
      <c r="F32" s="24">
        <f>E32/B32*100</f>
        <v>1.2755252162655211</v>
      </c>
      <c r="G32" s="29"/>
      <c r="H32" s="29"/>
    </row>
    <row r="33" spans="1:8" ht="11.25" customHeight="1">
      <c r="B33" s="26"/>
      <c r="C33" s="26"/>
      <c r="D33" s="27"/>
      <c r="E33" s="23"/>
      <c r="F33" s="24"/>
      <c r="G33" s="29"/>
      <c r="H33" s="29"/>
    </row>
    <row r="34" spans="1:8" s="19" customFormat="1" ht="14.25" customHeight="1">
      <c r="A34" s="19" t="s">
        <v>24</v>
      </c>
      <c r="B34" s="20">
        <f>+B35+B36</f>
        <v>346889</v>
      </c>
      <c r="C34" s="20">
        <f>+C35+C36</f>
        <v>349760</v>
      </c>
      <c r="D34" s="27"/>
      <c r="E34" s="20">
        <f>C34-B34</f>
        <v>2871</v>
      </c>
      <c r="F34" s="21">
        <f>E34/B34*100</f>
        <v>0.82764227173533911</v>
      </c>
    </row>
    <row r="35" spans="1:8" ht="14.25" customHeight="1">
      <c r="A35" s="22" t="s">
        <v>17</v>
      </c>
      <c r="B35" s="27">
        <v>176287</v>
      </c>
      <c r="C35" s="27">
        <v>177740</v>
      </c>
      <c r="D35" s="27"/>
      <c r="E35" s="23">
        <f>C35-B35</f>
        <v>1453</v>
      </c>
      <c r="F35" s="24">
        <f>E35/B35*100</f>
        <v>0.82422413450793308</v>
      </c>
    </row>
    <row r="36" spans="1:8" ht="14.25" customHeight="1">
      <c r="A36" s="22" t="s">
        <v>18</v>
      </c>
      <c r="B36" s="27">
        <v>170602</v>
      </c>
      <c r="C36" s="27">
        <v>172020</v>
      </c>
      <c r="D36" s="27"/>
      <c r="E36" s="23">
        <f>C36-B36</f>
        <v>1418</v>
      </c>
      <c r="F36" s="24">
        <f>E36/B36*100</f>
        <v>0.83117431214171</v>
      </c>
    </row>
    <row r="37" spans="1:8" ht="11.25" customHeight="1">
      <c r="B37" s="26"/>
      <c r="C37" s="26"/>
      <c r="D37" s="26"/>
      <c r="E37" s="23"/>
      <c r="F37" s="24"/>
    </row>
    <row r="38" spans="1:8" s="19" customFormat="1" ht="14.25" customHeight="1">
      <c r="A38" s="19" t="s">
        <v>25</v>
      </c>
      <c r="B38" s="20">
        <f>+B39+B40</f>
        <v>309716</v>
      </c>
      <c r="C38" s="20">
        <f>+C39+C40</f>
        <v>312461</v>
      </c>
      <c r="D38" s="20"/>
      <c r="E38" s="20">
        <f>C38-B38</f>
        <v>2745</v>
      </c>
      <c r="F38" s="21">
        <f>E38/B38*100</f>
        <v>0.88629583231089137</v>
      </c>
    </row>
    <row r="39" spans="1:8" ht="14.25" customHeight="1">
      <c r="A39" s="22" t="s">
        <v>17</v>
      </c>
      <c r="B39" s="27">
        <v>157879</v>
      </c>
      <c r="C39" s="27">
        <v>159165</v>
      </c>
      <c r="D39" s="27"/>
      <c r="E39" s="23">
        <f>C39-B39</f>
        <v>1286</v>
      </c>
      <c r="F39" s="24">
        <f>E39/B39*100</f>
        <v>0.81454784993571017</v>
      </c>
    </row>
    <row r="40" spans="1:8" ht="14.25" customHeight="1">
      <c r="A40" s="22" t="s">
        <v>18</v>
      </c>
      <c r="B40" s="27">
        <v>151837</v>
      </c>
      <c r="C40" s="27">
        <v>153296</v>
      </c>
      <c r="D40" s="27"/>
      <c r="E40" s="23">
        <f>C40-B40</f>
        <v>1459</v>
      </c>
      <c r="F40" s="24">
        <f>E40/B40*100</f>
        <v>0.96089885864446745</v>
      </c>
    </row>
    <row r="41" spans="1:8" ht="14.25" customHeight="1">
      <c r="A41" s="22"/>
      <c r="B41" s="27"/>
      <c r="C41" s="27"/>
      <c r="D41" s="27"/>
      <c r="E41" s="23"/>
      <c r="F41" s="24"/>
    </row>
    <row r="42" spans="1:8" ht="14.25" customHeight="1">
      <c r="A42" s="19" t="s">
        <v>26</v>
      </c>
      <c r="B42" s="20">
        <f>+B43+B44</f>
        <v>59428</v>
      </c>
      <c r="C42" s="20">
        <f>+C43+C44</f>
        <v>62285</v>
      </c>
      <c r="D42" s="20"/>
      <c r="E42" s="20">
        <f>C42-B42</f>
        <v>2857</v>
      </c>
      <c r="F42" s="21">
        <f>E42/B42*100</f>
        <v>4.8074981490206632</v>
      </c>
      <c r="G42" s="25"/>
    </row>
    <row r="43" spans="1:8" ht="14.25" customHeight="1">
      <c r="A43" s="22" t="s">
        <v>17</v>
      </c>
      <c r="B43" s="30">
        <v>30082</v>
      </c>
      <c r="C43" s="30">
        <v>31389</v>
      </c>
      <c r="D43" s="27"/>
      <c r="E43" s="23">
        <f>C43-B43</f>
        <v>1307</v>
      </c>
      <c r="F43" s="24">
        <f>E43/B43*100</f>
        <v>4.3447909048600488</v>
      </c>
    </row>
    <row r="44" spans="1:8" ht="14.25" customHeight="1">
      <c r="A44" s="22" t="s">
        <v>18</v>
      </c>
      <c r="B44" s="30">
        <v>29346</v>
      </c>
      <c r="C44" s="30">
        <v>30896</v>
      </c>
      <c r="D44" s="27"/>
      <c r="E44" s="23">
        <f>C44-B44</f>
        <v>1550</v>
      </c>
      <c r="F44" s="24">
        <f>E44/B44*100</f>
        <v>5.2818101274449667</v>
      </c>
    </row>
    <row r="45" spans="1:8" ht="8.25" customHeight="1">
      <c r="A45" s="31"/>
      <c r="B45" s="31"/>
      <c r="C45" s="32"/>
      <c r="D45" s="32"/>
      <c r="E45" s="31"/>
      <c r="F45" s="31"/>
    </row>
    <row r="46" spans="1:8" ht="8.25" customHeight="1">
      <c r="C46" s="33"/>
      <c r="D46" s="33"/>
    </row>
    <row r="47" spans="1:8" s="36" customFormat="1" ht="26.25" customHeight="1">
      <c r="A47" s="34" t="s">
        <v>27</v>
      </c>
      <c r="B47" s="35"/>
      <c r="C47" s="35"/>
      <c r="D47" s="35"/>
      <c r="E47" s="35"/>
      <c r="F47" s="35"/>
    </row>
    <row r="48" spans="1:8" ht="13.5" customHeight="1">
      <c r="A48" s="37" t="s">
        <v>28</v>
      </c>
      <c r="B48" s="37"/>
      <c r="C48" s="37"/>
      <c r="D48" s="37"/>
      <c r="E48" s="37"/>
      <c r="F48" s="37"/>
    </row>
  </sheetData>
  <mergeCells count="4">
    <mergeCell ref="A7:A8"/>
    <mergeCell ref="B7:C7"/>
    <mergeCell ref="E7:F7"/>
    <mergeCell ref="A47:F4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D230C-F0A2-497D-9CA0-A8C91DA0960E}">
  <dimension ref="A2:U351"/>
  <sheetViews>
    <sheetView showGridLines="0" zoomScale="90" zoomScaleNormal="90" workbookViewId="0">
      <selection activeCell="J9" sqref="J9"/>
    </sheetView>
  </sheetViews>
  <sheetFormatPr baseColWidth="10" defaultColWidth="11" defaultRowHeight="12.75"/>
  <cols>
    <col min="1" max="1" width="23" style="8" customWidth="1"/>
    <col min="2" max="4" width="14.140625" style="8" customWidth="1"/>
    <col min="5" max="5" width="2" style="8" customWidth="1"/>
    <col min="6" max="8" width="14.140625" style="8" customWidth="1"/>
    <col min="9" max="9" width="11.85546875" style="8" bestFit="1" customWidth="1"/>
    <col min="10" max="10" width="12.42578125" style="8" bestFit="1" customWidth="1"/>
    <col min="11" max="256" width="11" style="8"/>
    <col min="257" max="257" width="23" style="8" customWidth="1"/>
    <col min="258" max="260" width="14.140625" style="8" customWidth="1"/>
    <col min="261" max="261" width="2" style="8" customWidth="1"/>
    <col min="262" max="264" width="14.140625" style="8" customWidth="1"/>
    <col min="265" max="265" width="11.85546875" style="8" bestFit="1" customWidth="1"/>
    <col min="266" max="266" width="12.42578125" style="8" bestFit="1" customWidth="1"/>
    <col min="267" max="512" width="11" style="8"/>
    <col min="513" max="513" width="23" style="8" customWidth="1"/>
    <col min="514" max="516" width="14.140625" style="8" customWidth="1"/>
    <col min="517" max="517" width="2" style="8" customWidth="1"/>
    <col min="518" max="520" width="14.140625" style="8" customWidth="1"/>
    <col min="521" max="521" width="11.85546875" style="8" bestFit="1" customWidth="1"/>
    <col min="522" max="522" width="12.42578125" style="8" bestFit="1" customWidth="1"/>
    <col min="523" max="768" width="11" style="8"/>
    <col min="769" max="769" width="23" style="8" customWidth="1"/>
    <col min="770" max="772" width="14.140625" style="8" customWidth="1"/>
    <col min="773" max="773" width="2" style="8" customWidth="1"/>
    <col min="774" max="776" width="14.140625" style="8" customWidth="1"/>
    <col min="777" max="777" width="11.85546875" style="8" bestFit="1" customWidth="1"/>
    <col min="778" max="778" width="12.42578125" style="8" bestFit="1" customWidth="1"/>
    <col min="779" max="1024" width="11" style="8"/>
    <col min="1025" max="1025" width="23" style="8" customWidth="1"/>
    <col min="1026" max="1028" width="14.140625" style="8" customWidth="1"/>
    <col min="1029" max="1029" width="2" style="8" customWidth="1"/>
    <col min="1030" max="1032" width="14.140625" style="8" customWidth="1"/>
    <col min="1033" max="1033" width="11.85546875" style="8" bestFit="1" customWidth="1"/>
    <col min="1034" max="1034" width="12.42578125" style="8" bestFit="1" customWidth="1"/>
    <col min="1035" max="1280" width="11" style="8"/>
    <col min="1281" max="1281" width="23" style="8" customWidth="1"/>
    <col min="1282" max="1284" width="14.140625" style="8" customWidth="1"/>
    <col min="1285" max="1285" width="2" style="8" customWidth="1"/>
    <col min="1286" max="1288" width="14.140625" style="8" customWidth="1"/>
    <col min="1289" max="1289" width="11.85546875" style="8" bestFit="1" customWidth="1"/>
    <col min="1290" max="1290" width="12.42578125" style="8" bestFit="1" customWidth="1"/>
    <col min="1291" max="1536" width="11" style="8"/>
    <col min="1537" max="1537" width="23" style="8" customWidth="1"/>
    <col min="1538" max="1540" width="14.140625" style="8" customWidth="1"/>
    <col min="1541" max="1541" width="2" style="8" customWidth="1"/>
    <col min="1542" max="1544" width="14.140625" style="8" customWidth="1"/>
    <col min="1545" max="1545" width="11.85546875" style="8" bestFit="1" customWidth="1"/>
    <col min="1546" max="1546" width="12.42578125" style="8" bestFit="1" customWidth="1"/>
    <col min="1547" max="1792" width="11" style="8"/>
    <col min="1793" max="1793" width="23" style="8" customWidth="1"/>
    <col min="1794" max="1796" width="14.140625" style="8" customWidth="1"/>
    <col min="1797" max="1797" width="2" style="8" customWidth="1"/>
    <col min="1798" max="1800" width="14.140625" style="8" customWidth="1"/>
    <col min="1801" max="1801" width="11.85546875" style="8" bestFit="1" customWidth="1"/>
    <col min="1802" max="1802" width="12.42578125" style="8" bestFit="1" customWidth="1"/>
    <col min="1803" max="2048" width="11" style="8"/>
    <col min="2049" max="2049" width="23" style="8" customWidth="1"/>
    <col min="2050" max="2052" width="14.140625" style="8" customWidth="1"/>
    <col min="2053" max="2053" width="2" style="8" customWidth="1"/>
    <col min="2054" max="2056" width="14.140625" style="8" customWidth="1"/>
    <col min="2057" max="2057" width="11.85546875" style="8" bestFit="1" customWidth="1"/>
    <col min="2058" max="2058" width="12.42578125" style="8" bestFit="1" customWidth="1"/>
    <col min="2059" max="2304" width="11" style="8"/>
    <col min="2305" max="2305" width="23" style="8" customWidth="1"/>
    <col min="2306" max="2308" width="14.140625" style="8" customWidth="1"/>
    <col min="2309" max="2309" width="2" style="8" customWidth="1"/>
    <col min="2310" max="2312" width="14.140625" style="8" customWidth="1"/>
    <col min="2313" max="2313" width="11.85546875" style="8" bestFit="1" customWidth="1"/>
    <col min="2314" max="2314" width="12.42578125" style="8" bestFit="1" customWidth="1"/>
    <col min="2315" max="2560" width="11" style="8"/>
    <col min="2561" max="2561" width="23" style="8" customWidth="1"/>
    <col min="2562" max="2564" width="14.140625" style="8" customWidth="1"/>
    <col min="2565" max="2565" width="2" style="8" customWidth="1"/>
    <col min="2566" max="2568" width="14.140625" style="8" customWidth="1"/>
    <col min="2569" max="2569" width="11.85546875" style="8" bestFit="1" customWidth="1"/>
    <col min="2570" max="2570" width="12.42578125" style="8" bestFit="1" customWidth="1"/>
    <col min="2571" max="2816" width="11" style="8"/>
    <col min="2817" max="2817" width="23" style="8" customWidth="1"/>
    <col min="2818" max="2820" width="14.140625" style="8" customWidth="1"/>
    <col min="2821" max="2821" width="2" style="8" customWidth="1"/>
    <col min="2822" max="2824" width="14.140625" style="8" customWidth="1"/>
    <col min="2825" max="2825" width="11.85546875" style="8" bestFit="1" customWidth="1"/>
    <col min="2826" max="2826" width="12.42578125" style="8" bestFit="1" customWidth="1"/>
    <col min="2827" max="3072" width="11" style="8"/>
    <col min="3073" max="3073" width="23" style="8" customWidth="1"/>
    <col min="3074" max="3076" width="14.140625" style="8" customWidth="1"/>
    <col min="3077" max="3077" width="2" style="8" customWidth="1"/>
    <col min="3078" max="3080" width="14.140625" style="8" customWidth="1"/>
    <col min="3081" max="3081" width="11.85546875" style="8" bestFit="1" customWidth="1"/>
    <col min="3082" max="3082" width="12.42578125" style="8" bestFit="1" customWidth="1"/>
    <col min="3083" max="3328" width="11" style="8"/>
    <col min="3329" max="3329" width="23" style="8" customWidth="1"/>
    <col min="3330" max="3332" width="14.140625" style="8" customWidth="1"/>
    <col min="3333" max="3333" width="2" style="8" customWidth="1"/>
    <col min="3334" max="3336" width="14.140625" style="8" customWidth="1"/>
    <col min="3337" max="3337" width="11.85546875" style="8" bestFit="1" customWidth="1"/>
    <col min="3338" max="3338" width="12.42578125" style="8" bestFit="1" customWidth="1"/>
    <col min="3339" max="3584" width="11" style="8"/>
    <col min="3585" max="3585" width="23" style="8" customWidth="1"/>
    <col min="3586" max="3588" width="14.140625" style="8" customWidth="1"/>
    <col min="3589" max="3589" width="2" style="8" customWidth="1"/>
    <col min="3590" max="3592" width="14.140625" style="8" customWidth="1"/>
    <col min="3593" max="3593" width="11.85546875" style="8" bestFit="1" customWidth="1"/>
    <col min="3594" max="3594" width="12.42578125" style="8" bestFit="1" customWidth="1"/>
    <col min="3595" max="3840" width="11" style="8"/>
    <col min="3841" max="3841" width="23" style="8" customWidth="1"/>
    <col min="3842" max="3844" width="14.140625" style="8" customWidth="1"/>
    <col min="3845" max="3845" width="2" style="8" customWidth="1"/>
    <col min="3846" max="3848" width="14.140625" style="8" customWidth="1"/>
    <col min="3849" max="3849" width="11.85546875" style="8" bestFit="1" customWidth="1"/>
    <col min="3850" max="3850" width="12.42578125" style="8" bestFit="1" customWidth="1"/>
    <col min="3851" max="4096" width="11" style="8"/>
    <col min="4097" max="4097" width="23" style="8" customWidth="1"/>
    <col min="4098" max="4100" width="14.140625" style="8" customWidth="1"/>
    <col min="4101" max="4101" width="2" style="8" customWidth="1"/>
    <col min="4102" max="4104" width="14.140625" style="8" customWidth="1"/>
    <col min="4105" max="4105" width="11.85546875" style="8" bestFit="1" customWidth="1"/>
    <col min="4106" max="4106" width="12.42578125" style="8" bestFit="1" customWidth="1"/>
    <col min="4107" max="4352" width="11" style="8"/>
    <col min="4353" max="4353" width="23" style="8" customWidth="1"/>
    <col min="4354" max="4356" width="14.140625" style="8" customWidth="1"/>
    <col min="4357" max="4357" width="2" style="8" customWidth="1"/>
    <col min="4358" max="4360" width="14.140625" style="8" customWidth="1"/>
    <col min="4361" max="4361" width="11.85546875" style="8" bestFit="1" customWidth="1"/>
    <col min="4362" max="4362" width="12.42578125" style="8" bestFit="1" customWidth="1"/>
    <col min="4363" max="4608" width="11" style="8"/>
    <col min="4609" max="4609" width="23" style="8" customWidth="1"/>
    <col min="4610" max="4612" width="14.140625" style="8" customWidth="1"/>
    <col min="4613" max="4613" width="2" style="8" customWidth="1"/>
    <col min="4614" max="4616" width="14.140625" style="8" customWidth="1"/>
    <col min="4617" max="4617" width="11.85546875" style="8" bestFit="1" customWidth="1"/>
    <col min="4618" max="4618" width="12.42578125" style="8" bestFit="1" customWidth="1"/>
    <col min="4619" max="4864" width="11" style="8"/>
    <col min="4865" max="4865" width="23" style="8" customWidth="1"/>
    <col min="4866" max="4868" width="14.140625" style="8" customWidth="1"/>
    <col min="4869" max="4869" width="2" style="8" customWidth="1"/>
    <col min="4870" max="4872" width="14.140625" style="8" customWidth="1"/>
    <col min="4873" max="4873" width="11.85546875" style="8" bestFit="1" customWidth="1"/>
    <col min="4874" max="4874" width="12.42578125" style="8" bestFit="1" customWidth="1"/>
    <col min="4875" max="5120" width="11" style="8"/>
    <col min="5121" max="5121" width="23" style="8" customWidth="1"/>
    <col min="5122" max="5124" width="14.140625" style="8" customWidth="1"/>
    <col min="5125" max="5125" width="2" style="8" customWidth="1"/>
    <col min="5126" max="5128" width="14.140625" style="8" customWidth="1"/>
    <col min="5129" max="5129" width="11.85546875" style="8" bestFit="1" customWidth="1"/>
    <col min="5130" max="5130" width="12.42578125" style="8" bestFit="1" customWidth="1"/>
    <col min="5131" max="5376" width="11" style="8"/>
    <col min="5377" max="5377" width="23" style="8" customWidth="1"/>
    <col min="5378" max="5380" width="14.140625" style="8" customWidth="1"/>
    <col min="5381" max="5381" width="2" style="8" customWidth="1"/>
    <col min="5382" max="5384" width="14.140625" style="8" customWidth="1"/>
    <col min="5385" max="5385" width="11.85546875" style="8" bestFit="1" customWidth="1"/>
    <col min="5386" max="5386" width="12.42578125" style="8" bestFit="1" customWidth="1"/>
    <col min="5387" max="5632" width="11" style="8"/>
    <col min="5633" max="5633" width="23" style="8" customWidth="1"/>
    <col min="5634" max="5636" width="14.140625" style="8" customWidth="1"/>
    <col min="5637" max="5637" width="2" style="8" customWidth="1"/>
    <col min="5638" max="5640" width="14.140625" style="8" customWidth="1"/>
    <col min="5641" max="5641" width="11.85546875" style="8" bestFit="1" customWidth="1"/>
    <col min="5642" max="5642" width="12.42578125" style="8" bestFit="1" customWidth="1"/>
    <col min="5643" max="5888" width="11" style="8"/>
    <col min="5889" max="5889" width="23" style="8" customWidth="1"/>
    <col min="5890" max="5892" width="14.140625" style="8" customWidth="1"/>
    <col min="5893" max="5893" width="2" style="8" customWidth="1"/>
    <col min="5894" max="5896" width="14.140625" style="8" customWidth="1"/>
    <col min="5897" max="5897" width="11.85546875" style="8" bestFit="1" customWidth="1"/>
    <col min="5898" max="5898" width="12.42578125" style="8" bestFit="1" customWidth="1"/>
    <col min="5899" max="6144" width="11" style="8"/>
    <col min="6145" max="6145" width="23" style="8" customWidth="1"/>
    <col min="6146" max="6148" width="14.140625" style="8" customWidth="1"/>
    <col min="6149" max="6149" width="2" style="8" customWidth="1"/>
    <col min="6150" max="6152" width="14.140625" style="8" customWidth="1"/>
    <col min="6153" max="6153" width="11.85546875" style="8" bestFit="1" customWidth="1"/>
    <col min="6154" max="6154" width="12.42578125" style="8" bestFit="1" customWidth="1"/>
    <col min="6155" max="6400" width="11" style="8"/>
    <col min="6401" max="6401" width="23" style="8" customWidth="1"/>
    <col min="6402" max="6404" width="14.140625" style="8" customWidth="1"/>
    <col min="6405" max="6405" width="2" style="8" customWidth="1"/>
    <col min="6406" max="6408" width="14.140625" style="8" customWidth="1"/>
    <col min="6409" max="6409" width="11.85546875" style="8" bestFit="1" customWidth="1"/>
    <col min="6410" max="6410" width="12.42578125" style="8" bestFit="1" customWidth="1"/>
    <col min="6411" max="6656" width="11" style="8"/>
    <col min="6657" max="6657" width="23" style="8" customWidth="1"/>
    <col min="6658" max="6660" width="14.140625" style="8" customWidth="1"/>
    <col min="6661" max="6661" width="2" style="8" customWidth="1"/>
    <col min="6662" max="6664" width="14.140625" style="8" customWidth="1"/>
    <col min="6665" max="6665" width="11.85546875" style="8" bestFit="1" customWidth="1"/>
    <col min="6666" max="6666" width="12.42578125" style="8" bestFit="1" customWidth="1"/>
    <col min="6667" max="6912" width="11" style="8"/>
    <col min="6913" max="6913" width="23" style="8" customWidth="1"/>
    <col min="6914" max="6916" width="14.140625" style="8" customWidth="1"/>
    <col min="6917" max="6917" width="2" style="8" customWidth="1"/>
    <col min="6918" max="6920" width="14.140625" style="8" customWidth="1"/>
    <col min="6921" max="6921" width="11.85546875" style="8" bestFit="1" customWidth="1"/>
    <col min="6922" max="6922" width="12.42578125" style="8" bestFit="1" customWidth="1"/>
    <col min="6923" max="7168" width="11" style="8"/>
    <col min="7169" max="7169" width="23" style="8" customWidth="1"/>
    <col min="7170" max="7172" width="14.140625" style="8" customWidth="1"/>
    <col min="7173" max="7173" width="2" style="8" customWidth="1"/>
    <col min="7174" max="7176" width="14.140625" style="8" customWidth="1"/>
    <col min="7177" max="7177" width="11.85546875" style="8" bestFit="1" customWidth="1"/>
    <col min="7178" max="7178" width="12.42578125" style="8" bestFit="1" customWidth="1"/>
    <col min="7179" max="7424" width="11" style="8"/>
    <col min="7425" max="7425" width="23" style="8" customWidth="1"/>
    <col min="7426" max="7428" width="14.140625" style="8" customWidth="1"/>
    <col min="7429" max="7429" width="2" style="8" customWidth="1"/>
    <col min="7430" max="7432" width="14.140625" style="8" customWidth="1"/>
    <col min="7433" max="7433" width="11.85546875" style="8" bestFit="1" customWidth="1"/>
    <col min="7434" max="7434" width="12.42578125" style="8" bestFit="1" customWidth="1"/>
    <col min="7435" max="7680" width="11" style="8"/>
    <col min="7681" max="7681" width="23" style="8" customWidth="1"/>
    <col min="7682" max="7684" width="14.140625" style="8" customWidth="1"/>
    <col min="7685" max="7685" width="2" style="8" customWidth="1"/>
    <col min="7686" max="7688" width="14.140625" style="8" customWidth="1"/>
    <col min="7689" max="7689" width="11.85546875" style="8" bestFit="1" customWidth="1"/>
    <col min="7690" max="7690" width="12.42578125" style="8" bestFit="1" customWidth="1"/>
    <col min="7691" max="7936" width="11" style="8"/>
    <col min="7937" max="7937" width="23" style="8" customWidth="1"/>
    <col min="7938" max="7940" width="14.140625" style="8" customWidth="1"/>
    <col min="7941" max="7941" width="2" style="8" customWidth="1"/>
    <col min="7942" max="7944" width="14.140625" style="8" customWidth="1"/>
    <col min="7945" max="7945" width="11.85546875" style="8" bestFit="1" customWidth="1"/>
    <col min="7946" max="7946" width="12.42578125" style="8" bestFit="1" customWidth="1"/>
    <col min="7947" max="8192" width="11" style="8"/>
    <col min="8193" max="8193" width="23" style="8" customWidth="1"/>
    <col min="8194" max="8196" width="14.140625" style="8" customWidth="1"/>
    <col min="8197" max="8197" width="2" style="8" customWidth="1"/>
    <col min="8198" max="8200" width="14.140625" style="8" customWidth="1"/>
    <col min="8201" max="8201" width="11.85546875" style="8" bestFit="1" customWidth="1"/>
    <col min="8202" max="8202" width="12.42578125" style="8" bestFit="1" customWidth="1"/>
    <col min="8203" max="8448" width="11" style="8"/>
    <col min="8449" max="8449" width="23" style="8" customWidth="1"/>
    <col min="8450" max="8452" width="14.140625" style="8" customWidth="1"/>
    <col min="8453" max="8453" width="2" style="8" customWidth="1"/>
    <col min="8454" max="8456" width="14.140625" style="8" customWidth="1"/>
    <col min="8457" max="8457" width="11.85546875" style="8" bestFit="1" customWidth="1"/>
    <col min="8458" max="8458" width="12.42578125" style="8" bestFit="1" customWidth="1"/>
    <col min="8459" max="8704" width="11" style="8"/>
    <col min="8705" max="8705" width="23" style="8" customWidth="1"/>
    <col min="8706" max="8708" width="14.140625" style="8" customWidth="1"/>
    <col min="8709" max="8709" width="2" style="8" customWidth="1"/>
    <col min="8710" max="8712" width="14.140625" style="8" customWidth="1"/>
    <col min="8713" max="8713" width="11.85546875" style="8" bestFit="1" customWidth="1"/>
    <col min="8714" max="8714" width="12.42578125" style="8" bestFit="1" customWidth="1"/>
    <col min="8715" max="8960" width="11" style="8"/>
    <col min="8961" max="8961" width="23" style="8" customWidth="1"/>
    <col min="8962" max="8964" width="14.140625" style="8" customWidth="1"/>
    <col min="8965" max="8965" width="2" style="8" customWidth="1"/>
    <col min="8966" max="8968" width="14.140625" style="8" customWidth="1"/>
    <col min="8969" max="8969" width="11.85546875" style="8" bestFit="1" customWidth="1"/>
    <col min="8970" max="8970" width="12.42578125" style="8" bestFit="1" customWidth="1"/>
    <col min="8971" max="9216" width="11" style="8"/>
    <col min="9217" max="9217" width="23" style="8" customWidth="1"/>
    <col min="9218" max="9220" width="14.140625" style="8" customWidth="1"/>
    <col min="9221" max="9221" width="2" style="8" customWidth="1"/>
    <col min="9222" max="9224" width="14.140625" style="8" customWidth="1"/>
    <col min="9225" max="9225" width="11.85546875" style="8" bestFit="1" customWidth="1"/>
    <col min="9226" max="9226" width="12.42578125" style="8" bestFit="1" customWidth="1"/>
    <col min="9227" max="9472" width="11" style="8"/>
    <col min="9473" max="9473" width="23" style="8" customWidth="1"/>
    <col min="9474" max="9476" width="14.140625" style="8" customWidth="1"/>
    <col min="9477" max="9477" width="2" style="8" customWidth="1"/>
    <col min="9478" max="9480" width="14.140625" style="8" customWidth="1"/>
    <col min="9481" max="9481" width="11.85546875" style="8" bestFit="1" customWidth="1"/>
    <col min="9482" max="9482" width="12.42578125" style="8" bestFit="1" customWidth="1"/>
    <col min="9483" max="9728" width="11" style="8"/>
    <col min="9729" max="9729" width="23" style="8" customWidth="1"/>
    <col min="9730" max="9732" width="14.140625" style="8" customWidth="1"/>
    <col min="9733" max="9733" width="2" style="8" customWidth="1"/>
    <col min="9734" max="9736" width="14.140625" style="8" customWidth="1"/>
    <col min="9737" max="9737" width="11.85546875" style="8" bestFit="1" customWidth="1"/>
    <col min="9738" max="9738" width="12.42578125" style="8" bestFit="1" customWidth="1"/>
    <col min="9739" max="9984" width="11" style="8"/>
    <col min="9985" max="9985" width="23" style="8" customWidth="1"/>
    <col min="9986" max="9988" width="14.140625" style="8" customWidth="1"/>
    <col min="9989" max="9989" width="2" style="8" customWidth="1"/>
    <col min="9990" max="9992" width="14.140625" style="8" customWidth="1"/>
    <col min="9993" max="9993" width="11.85546875" style="8" bestFit="1" customWidth="1"/>
    <col min="9994" max="9994" width="12.42578125" style="8" bestFit="1" customWidth="1"/>
    <col min="9995" max="10240" width="11" style="8"/>
    <col min="10241" max="10241" width="23" style="8" customWidth="1"/>
    <col min="10242" max="10244" width="14.140625" style="8" customWidth="1"/>
    <col min="10245" max="10245" width="2" style="8" customWidth="1"/>
    <col min="10246" max="10248" width="14.140625" style="8" customWidth="1"/>
    <col min="10249" max="10249" width="11.85546875" style="8" bestFit="1" customWidth="1"/>
    <col min="10250" max="10250" width="12.42578125" style="8" bestFit="1" customWidth="1"/>
    <col min="10251" max="10496" width="11" style="8"/>
    <col min="10497" max="10497" width="23" style="8" customWidth="1"/>
    <col min="10498" max="10500" width="14.140625" style="8" customWidth="1"/>
    <col min="10501" max="10501" width="2" style="8" customWidth="1"/>
    <col min="10502" max="10504" width="14.140625" style="8" customWidth="1"/>
    <col min="10505" max="10505" width="11.85546875" style="8" bestFit="1" customWidth="1"/>
    <col min="10506" max="10506" width="12.42578125" style="8" bestFit="1" customWidth="1"/>
    <col min="10507" max="10752" width="11" style="8"/>
    <col min="10753" max="10753" width="23" style="8" customWidth="1"/>
    <col min="10754" max="10756" width="14.140625" style="8" customWidth="1"/>
    <col min="10757" max="10757" width="2" style="8" customWidth="1"/>
    <col min="10758" max="10760" width="14.140625" style="8" customWidth="1"/>
    <col min="10761" max="10761" width="11.85546875" style="8" bestFit="1" customWidth="1"/>
    <col min="10762" max="10762" width="12.42578125" style="8" bestFit="1" customWidth="1"/>
    <col min="10763" max="11008" width="11" style="8"/>
    <col min="11009" max="11009" width="23" style="8" customWidth="1"/>
    <col min="11010" max="11012" width="14.140625" style="8" customWidth="1"/>
    <col min="11013" max="11013" width="2" style="8" customWidth="1"/>
    <col min="11014" max="11016" width="14.140625" style="8" customWidth="1"/>
    <col min="11017" max="11017" width="11.85546875" style="8" bestFit="1" customWidth="1"/>
    <col min="11018" max="11018" width="12.42578125" style="8" bestFit="1" customWidth="1"/>
    <col min="11019" max="11264" width="11" style="8"/>
    <col min="11265" max="11265" width="23" style="8" customWidth="1"/>
    <col min="11266" max="11268" width="14.140625" style="8" customWidth="1"/>
    <col min="11269" max="11269" width="2" style="8" customWidth="1"/>
    <col min="11270" max="11272" width="14.140625" style="8" customWidth="1"/>
    <col min="11273" max="11273" width="11.85546875" style="8" bestFit="1" customWidth="1"/>
    <col min="11274" max="11274" width="12.42578125" style="8" bestFit="1" customWidth="1"/>
    <col min="11275" max="11520" width="11" style="8"/>
    <col min="11521" max="11521" width="23" style="8" customWidth="1"/>
    <col min="11522" max="11524" width="14.140625" style="8" customWidth="1"/>
    <col min="11525" max="11525" width="2" style="8" customWidth="1"/>
    <col min="11526" max="11528" width="14.140625" style="8" customWidth="1"/>
    <col min="11529" max="11529" width="11.85546875" style="8" bestFit="1" customWidth="1"/>
    <col min="11530" max="11530" width="12.42578125" style="8" bestFit="1" customWidth="1"/>
    <col min="11531" max="11776" width="11" style="8"/>
    <col min="11777" max="11777" width="23" style="8" customWidth="1"/>
    <col min="11778" max="11780" width="14.140625" style="8" customWidth="1"/>
    <col min="11781" max="11781" width="2" style="8" customWidth="1"/>
    <col min="11782" max="11784" width="14.140625" style="8" customWidth="1"/>
    <col min="11785" max="11785" width="11.85546875" style="8" bestFit="1" customWidth="1"/>
    <col min="11786" max="11786" width="12.42578125" style="8" bestFit="1" customWidth="1"/>
    <col min="11787" max="12032" width="11" style="8"/>
    <col min="12033" max="12033" width="23" style="8" customWidth="1"/>
    <col min="12034" max="12036" width="14.140625" style="8" customWidth="1"/>
    <col min="12037" max="12037" width="2" style="8" customWidth="1"/>
    <col min="12038" max="12040" width="14.140625" style="8" customWidth="1"/>
    <col min="12041" max="12041" width="11.85546875" style="8" bestFit="1" customWidth="1"/>
    <col min="12042" max="12042" width="12.42578125" style="8" bestFit="1" customWidth="1"/>
    <col min="12043" max="12288" width="11" style="8"/>
    <col min="12289" max="12289" width="23" style="8" customWidth="1"/>
    <col min="12290" max="12292" width="14.140625" style="8" customWidth="1"/>
    <col min="12293" max="12293" width="2" style="8" customWidth="1"/>
    <col min="12294" max="12296" width="14.140625" style="8" customWidth="1"/>
    <col min="12297" max="12297" width="11.85546875" style="8" bestFit="1" customWidth="1"/>
    <col min="12298" max="12298" width="12.42578125" style="8" bestFit="1" customWidth="1"/>
    <col min="12299" max="12544" width="11" style="8"/>
    <col min="12545" max="12545" width="23" style="8" customWidth="1"/>
    <col min="12546" max="12548" width="14.140625" style="8" customWidth="1"/>
    <col min="12549" max="12549" width="2" style="8" customWidth="1"/>
    <col min="12550" max="12552" width="14.140625" style="8" customWidth="1"/>
    <col min="12553" max="12553" width="11.85546875" style="8" bestFit="1" customWidth="1"/>
    <col min="12554" max="12554" width="12.42578125" style="8" bestFit="1" customWidth="1"/>
    <col min="12555" max="12800" width="11" style="8"/>
    <col min="12801" max="12801" width="23" style="8" customWidth="1"/>
    <col min="12802" max="12804" width="14.140625" style="8" customWidth="1"/>
    <col min="12805" max="12805" width="2" style="8" customWidth="1"/>
    <col min="12806" max="12808" width="14.140625" style="8" customWidth="1"/>
    <col min="12809" max="12809" width="11.85546875" style="8" bestFit="1" customWidth="1"/>
    <col min="12810" max="12810" width="12.42578125" style="8" bestFit="1" customWidth="1"/>
    <col min="12811" max="13056" width="11" style="8"/>
    <col min="13057" max="13057" width="23" style="8" customWidth="1"/>
    <col min="13058" max="13060" width="14.140625" style="8" customWidth="1"/>
    <col min="13061" max="13061" width="2" style="8" customWidth="1"/>
    <col min="13062" max="13064" width="14.140625" style="8" customWidth="1"/>
    <col min="13065" max="13065" width="11.85546875" style="8" bestFit="1" customWidth="1"/>
    <col min="13066" max="13066" width="12.42578125" style="8" bestFit="1" customWidth="1"/>
    <col min="13067" max="13312" width="11" style="8"/>
    <col min="13313" max="13313" width="23" style="8" customWidth="1"/>
    <col min="13314" max="13316" width="14.140625" style="8" customWidth="1"/>
    <col min="13317" max="13317" width="2" style="8" customWidth="1"/>
    <col min="13318" max="13320" width="14.140625" style="8" customWidth="1"/>
    <col min="13321" max="13321" width="11.85546875" style="8" bestFit="1" customWidth="1"/>
    <col min="13322" max="13322" width="12.42578125" style="8" bestFit="1" customWidth="1"/>
    <col min="13323" max="13568" width="11" style="8"/>
    <col min="13569" max="13569" width="23" style="8" customWidth="1"/>
    <col min="13570" max="13572" width="14.140625" style="8" customWidth="1"/>
    <col min="13573" max="13573" width="2" style="8" customWidth="1"/>
    <col min="13574" max="13576" width="14.140625" style="8" customWidth="1"/>
    <col min="13577" max="13577" width="11.85546875" style="8" bestFit="1" customWidth="1"/>
    <col min="13578" max="13578" width="12.42578125" style="8" bestFit="1" customWidth="1"/>
    <col min="13579" max="13824" width="11" style="8"/>
    <col min="13825" max="13825" width="23" style="8" customWidth="1"/>
    <col min="13826" max="13828" width="14.140625" style="8" customWidth="1"/>
    <col min="13829" max="13829" width="2" style="8" customWidth="1"/>
    <col min="13830" max="13832" width="14.140625" style="8" customWidth="1"/>
    <col min="13833" max="13833" width="11.85546875" style="8" bestFit="1" customWidth="1"/>
    <col min="13834" max="13834" width="12.42578125" style="8" bestFit="1" customWidth="1"/>
    <col min="13835" max="14080" width="11" style="8"/>
    <col min="14081" max="14081" width="23" style="8" customWidth="1"/>
    <col min="14082" max="14084" width="14.140625" style="8" customWidth="1"/>
    <col min="14085" max="14085" width="2" style="8" customWidth="1"/>
    <col min="14086" max="14088" width="14.140625" style="8" customWidth="1"/>
    <col min="14089" max="14089" width="11.85546875" style="8" bestFit="1" customWidth="1"/>
    <col min="14090" max="14090" width="12.42578125" style="8" bestFit="1" customWidth="1"/>
    <col min="14091" max="14336" width="11" style="8"/>
    <col min="14337" max="14337" width="23" style="8" customWidth="1"/>
    <col min="14338" max="14340" width="14.140625" style="8" customWidth="1"/>
    <col min="14341" max="14341" width="2" style="8" customWidth="1"/>
    <col min="14342" max="14344" width="14.140625" style="8" customWidth="1"/>
    <col min="14345" max="14345" width="11.85546875" style="8" bestFit="1" customWidth="1"/>
    <col min="14346" max="14346" width="12.42578125" style="8" bestFit="1" customWidth="1"/>
    <col min="14347" max="14592" width="11" style="8"/>
    <col min="14593" max="14593" width="23" style="8" customWidth="1"/>
    <col min="14594" max="14596" width="14.140625" style="8" customWidth="1"/>
    <col min="14597" max="14597" width="2" style="8" customWidth="1"/>
    <col min="14598" max="14600" width="14.140625" style="8" customWidth="1"/>
    <col min="14601" max="14601" width="11.85546875" style="8" bestFit="1" customWidth="1"/>
    <col min="14602" max="14602" width="12.42578125" style="8" bestFit="1" customWidth="1"/>
    <col min="14603" max="14848" width="11" style="8"/>
    <col min="14849" max="14849" width="23" style="8" customWidth="1"/>
    <col min="14850" max="14852" width="14.140625" style="8" customWidth="1"/>
    <col min="14853" max="14853" width="2" style="8" customWidth="1"/>
    <col min="14854" max="14856" width="14.140625" style="8" customWidth="1"/>
    <col min="14857" max="14857" width="11.85546875" style="8" bestFit="1" customWidth="1"/>
    <col min="14858" max="14858" width="12.42578125" style="8" bestFit="1" customWidth="1"/>
    <col min="14859" max="15104" width="11" style="8"/>
    <col min="15105" max="15105" width="23" style="8" customWidth="1"/>
    <col min="15106" max="15108" width="14.140625" style="8" customWidth="1"/>
    <col min="15109" max="15109" width="2" style="8" customWidth="1"/>
    <col min="15110" max="15112" width="14.140625" style="8" customWidth="1"/>
    <col min="15113" max="15113" width="11.85546875" style="8" bestFit="1" customWidth="1"/>
    <col min="15114" max="15114" width="12.42578125" style="8" bestFit="1" customWidth="1"/>
    <col min="15115" max="15360" width="11" style="8"/>
    <col min="15361" max="15361" width="23" style="8" customWidth="1"/>
    <col min="15362" max="15364" width="14.140625" style="8" customWidth="1"/>
    <col min="15365" max="15365" width="2" style="8" customWidth="1"/>
    <col min="15366" max="15368" width="14.140625" style="8" customWidth="1"/>
    <col min="15369" max="15369" width="11.85546875" style="8" bestFit="1" customWidth="1"/>
    <col min="15370" max="15370" width="12.42578125" style="8" bestFit="1" customWidth="1"/>
    <col min="15371" max="15616" width="11" style="8"/>
    <col min="15617" max="15617" width="23" style="8" customWidth="1"/>
    <col min="15618" max="15620" width="14.140625" style="8" customWidth="1"/>
    <col min="15621" max="15621" width="2" style="8" customWidth="1"/>
    <col min="15622" max="15624" width="14.140625" style="8" customWidth="1"/>
    <col min="15625" max="15625" width="11.85546875" style="8" bestFit="1" customWidth="1"/>
    <col min="15626" max="15626" width="12.42578125" style="8" bestFit="1" customWidth="1"/>
    <col min="15627" max="15872" width="11" style="8"/>
    <col min="15873" max="15873" width="23" style="8" customWidth="1"/>
    <col min="15874" max="15876" width="14.140625" style="8" customWidth="1"/>
    <col min="15877" max="15877" width="2" style="8" customWidth="1"/>
    <col min="15878" max="15880" width="14.140625" style="8" customWidth="1"/>
    <col min="15881" max="15881" width="11.85546875" style="8" bestFit="1" customWidth="1"/>
    <col min="15882" max="15882" width="12.42578125" style="8" bestFit="1" customWidth="1"/>
    <col min="15883" max="16128" width="11" style="8"/>
    <col min="16129" max="16129" width="23" style="8" customWidth="1"/>
    <col min="16130" max="16132" width="14.140625" style="8" customWidth="1"/>
    <col min="16133" max="16133" width="2" style="8" customWidth="1"/>
    <col min="16134" max="16136" width="14.140625" style="8" customWidth="1"/>
    <col min="16137" max="16137" width="11.85546875" style="8" bestFit="1" customWidth="1"/>
    <col min="16138" max="16138" width="12.42578125" style="8" bestFit="1" customWidth="1"/>
    <col min="16139" max="16384" width="11" style="8"/>
  </cols>
  <sheetData>
    <row r="2" spans="1:21" ht="18" customHeight="1">
      <c r="A2" s="7" t="s">
        <v>29</v>
      </c>
      <c r="B2" s="7"/>
      <c r="C2" s="7"/>
      <c r="D2" s="7"/>
      <c r="E2" s="7"/>
      <c r="F2" s="7"/>
      <c r="G2" s="7"/>
      <c r="H2" s="7"/>
    </row>
    <row r="3" spans="1:21" ht="18" customHeight="1">
      <c r="A3" s="38" t="s">
        <v>30</v>
      </c>
      <c r="B3" s="38"/>
      <c r="C3" s="38"/>
      <c r="D3" s="38"/>
      <c r="E3" s="38"/>
      <c r="F3" s="38"/>
      <c r="G3" s="38"/>
      <c r="H3" s="38"/>
    </row>
    <row r="4" spans="1:21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</row>
    <row r="5" spans="1:21" s="39" customFormat="1" ht="18" customHeight="1">
      <c r="A5" s="38" t="s">
        <v>32</v>
      </c>
      <c r="B5" s="38"/>
      <c r="C5" s="38"/>
      <c r="D5" s="38"/>
      <c r="E5" s="38"/>
      <c r="F5" s="38"/>
      <c r="G5" s="38"/>
      <c r="H5" s="38"/>
    </row>
    <row r="6" spans="1:21" s="42" customFormat="1" ht="20.25" customHeight="1">
      <c r="A6" s="40" t="s">
        <v>33</v>
      </c>
      <c r="B6" s="41" t="s">
        <v>10</v>
      </c>
      <c r="C6" s="41"/>
      <c r="D6" s="41"/>
      <c r="E6" s="41"/>
      <c r="F6" s="41"/>
      <c r="G6" s="41"/>
      <c r="H6" s="41"/>
    </row>
    <row r="7" spans="1:21" s="42" customFormat="1" ht="16.5" customHeight="1">
      <c r="A7" s="43"/>
      <c r="B7" s="44" t="s">
        <v>12</v>
      </c>
      <c r="C7" s="44"/>
      <c r="D7" s="44"/>
      <c r="E7" s="44"/>
      <c r="F7" s="44" t="s">
        <v>13</v>
      </c>
      <c r="G7" s="44"/>
      <c r="H7" s="44"/>
    </row>
    <row r="8" spans="1:21" s="42" customFormat="1" ht="20.25" customHeight="1">
      <c r="A8" s="45"/>
      <c r="B8" s="46" t="s">
        <v>34</v>
      </c>
      <c r="C8" s="46" t="s">
        <v>17</v>
      </c>
      <c r="D8" s="41" t="s">
        <v>18</v>
      </c>
      <c r="E8" s="41"/>
      <c r="F8" s="46" t="s">
        <v>34</v>
      </c>
      <c r="G8" s="46" t="s">
        <v>17</v>
      </c>
      <c r="H8" s="46" t="s">
        <v>18</v>
      </c>
      <c r="J8" s="47"/>
      <c r="K8" s="48"/>
    </row>
    <row r="9" spans="1:21" s="19" customFormat="1" ht="24.95" customHeight="1">
      <c r="A9" s="49" t="s">
        <v>16</v>
      </c>
      <c r="B9" s="47">
        <f>B18+B39+B56+B65+B76+B88+B102+B109</f>
        <v>3674914</v>
      </c>
      <c r="C9" s="47">
        <f>C18+C39+C56+C65+C76+C88+C102+C109</f>
        <v>1823501</v>
      </c>
      <c r="D9" s="47">
        <f>D18+D39+D56+D65+D76+D88+D102+D109</f>
        <v>1851413</v>
      </c>
      <c r="E9" s="50"/>
      <c r="F9" s="47">
        <f>F18+F39+F56+F65+F76+F88+F102+F109</f>
        <v>3710708</v>
      </c>
      <c r="G9" s="47">
        <f>G18+G39+G56+G65+G76+G88+G102+G109</f>
        <v>1840502</v>
      </c>
      <c r="H9" s="47">
        <f>H18+H39+H56+H65+H76+H88+H102+H109</f>
        <v>1870206</v>
      </c>
      <c r="I9" s="51"/>
      <c r="M9" s="51"/>
      <c r="N9" s="51"/>
      <c r="O9" s="51"/>
      <c r="P9" s="51"/>
      <c r="Q9" s="51"/>
      <c r="R9" s="51"/>
      <c r="S9" s="51"/>
      <c r="T9" s="51"/>
      <c r="U9" s="51"/>
    </row>
    <row r="10" spans="1:21" ht="15.95" customHeight="1">
      <c r="A10" s="52" t="s">
        <v>19</v>
      </c>
      <c r="B10" s="53">
        <f t="shared" ref="B10:H10" si="0">B18</f>
        <v>1179635</v>
      </c>
      <c r="C10" s="53">
        <f t="shared" si="0"/>
        <v>573321</v>
      </c>
      <c r="D10" s="53">
        <f t="shared" si="0"/>
        <v>606314</v>
      </c>
      <c r="E10" s="50"/>
      <c r="F10" s="53">
        <f t="shared" si="0"/>
        <v>1188375</v>
      </c>
      <c r="G10" s="53">
        <f t="shared" si="0"/>
        <v>577593</v>
      </c>
      <c r="H10" s="53">
        <f t="shared" si="0"/>
        <v>610782</v>
      </c>
      <c r="I10" s="51"/>
    </row>
    <row r="11" spans="1:21" ht="15.95" customHeight="1">
      <c r="A11" s="52" t="s">
        <v>20</v>
      </c>
      <c r="B11" s="53">
        <f t="shared" ref="B11:H11" si="1">B39</f>
        <v>711349</v>
      </c>
      <c r="C11" s="53">
        <f t="shared" si="1"/>
        <v>357418</v>
      </c>
      <c r="D11" s="53">
        <f t="shared" si="1"/>
        <v>353931</v>
      </c>
      <c r="E11" s="50"/>
      <c r="F11" s="53">
        <f t="shared" si="1"/>
        <v>718640</v>
      </c>
      <c r="G11" s="53">
        <f t="shared" si="1"/>
        <v>360767</v>
      </c>
      <c r="H11" s="53">
        <f t="shared" si="1"/>
        <v>357873</v>
      </c>
      <c r="I11" s="51"/>
    </row>
    <row r="12" spans="1:21" ht="15.95" customHeight="1">
      <c r="A12" s="52" t="s">
        <v>21</v>
      </c>
      <c r="B12" s="53">
        <f t="shared" ref="B12:H12" si="2">B56</f>
        <v>423130</v>
      </c>
      <c r="C12" s="53">
        <f t="shared" si="2"/>
        <v>209302</v>
      </c>
      <c r="D12" s="53">
        <f t="shared" si="2"/>
        <v>213828</v>
      </c>
      <c r="E12" s="50"/>
      <c r="F12" s="53">
        <f t="shared" si="2"/>
        <v>426811</v>
      </c>
      <c r="G12" s="53">
        <f t="shared" si="2"/>
        <v>211027</v>
      </c>
      <c r="H12" s="53">
        <f t="shared" si="2"/>
        <v>215784</v>
      </c>
      <c r="I12" s="51"/>
    </row>
    <row r="13" spans="1:21" ht="15.95" customHeight="1">
      <c r="A13" s="52" t="s">
        <v>22</v>
      </c>
      <c r="B13" s="53">
        <f t="shared" ref="B13:H13" si="3">B65</f>
        <v>371626</v>
      </c>
      <c r="C13" s="53">
        <f t="shared" si="3"/>
        <v>182015</v>
      </c>
      <c r="D13" s="53">
        <f t="shared" si="3"/>
        <v>189611</v>
      </c>
      <c r="E13" s="50"/>
      <c r="F13" s="53">
        <f t="shared" si="3"/>
        <v>375862</v>
      </c>
      <c r="G13" s="53">
        <f t="shared" si="3"/>
        <v>183985</v>
      </c>
      <c r="H13" s="53">
        <f t="shared" si="3"/>
        <v>191877</v>
      </c>
      <c r="I13" s="51"/>
    </row>
    <row r="14" spans="1:21" ht="15.95" customHeight="1">
      <c r="A14" s="52" t="s">
        <v>23</v>
      </c>
      <c r="B14" s="53">
        <f t="shared" ref="B14:H14" si="4">B76</f>
        <v>273141</v>
      </c>
      <c r="C14" s="53">
        <f t="shared" si="4"/>
        <v>137197</v>
      </c>
      <c r="D14" s="53">
        <f t="shared" si="4"/>
        <v>135944</v>
      </c>
      <c r="E14" s="50"/>
      <c r="F14" s="53">
        <f t="shared" si="4"/>
        <v>276514</v>
      </c>
      <c r="G14" s="53">
        <f t="shared" si="4"/>
        <v>138836</v>
      </c>
      <c r="H14" s="53">
        <f t="shared" si="4"/>
        <v>137678</v>
      </c>
      <c r="I14" s="51"/>
    </row>
    <row r="15" spans="1:21" ht="15.95" customHeight="1">
      <c r="A15" s="52" t="s">
        <v>24</v>
      </c>
      <c r="B15" s="53">
        <f t="shared" ref="B15:H15" si="5">B88</f>
        <v>346889</v>
      </c>
      <c r="C15" s="53">
        <f t="shared" si="5"/>
        <v>176287</v>
      </c>
      <c r="D15" s="53">
        <f t="shared" si="5"/>
        <v>170602</v>
      </c>
      <c r="E15" s="50"/>
      <c r="F15" s="53">
        <f t="shared" si="5"/>
        <v>349760</v>
      </c>
      <c r="G15" s="53">
        <f t="shared" si="5"/>
        <v>177740</v>
      </c>
      <c r="H15" s="53">
        <f t="shared" si="5"/>
        <v>172020</v>
      </c>
      <c r="I15" s="51"/>
    </row>
    <row r="16" spans="1:21" ht="15.95" customHeight="1">
      <c r="A16" s="52" t="s">
        <v>25</v>
      </c>
      <c r="B16" s="53">
        <f t="shared" ref="B16:H16" si="6">B102</f>
        <v>309716</v>
      </c>
      <c r="C16" s="53">
        <f t="shared" si="6"/>
        <v>157879</v>
      </c>
      <c r="D16" s="53">
        <f t="shared" si="6"/>
        <v>151837</v>
      </c>
      <c r="E16" s="50"/>
      <c r="F16" s="53">
        <f t="shared" si="6"/>
        <v>312461</v>
      </c>
      <c r="G16" s="53">
        <f t="shared" si="6"/>
        <v>159165</v>
      </c>
      <c r="H16" s="53">
        <f t="shared" si="6"/>
        <v>153296</v>
      </c>
      <c r="I16" s="51"/>
    </row>
    <row r="17" spans="1:9" ht="15.95" customHeight="1">
      <c r="A17" s="52" t="s">
        <v>35</v>
      </c>
      <c r="B17" s="53">
        <f>B109</f>
        <v>59428</v>
      </c>
      <c r="C17" s="53">
        <f>C109</f>
        <v>30082</v>
      </c>
      <c r="D17" s="53">
        <f>D109</f>
        <v>29346</v>
      </c>
      <c r="E17" s="50"/>
      <c r="F17" s="53">
        <f>F109</f>
        <v>62285</v>
      </c>
      <c r="G17" s="53">
        <f>G109</f>
        <v>31389</v>
      </c>
      <c r="H17" s="53">
        <f>H109</f>
        <v>30896</v>
      </c>
      <c r="I17" s="51"/>
    </row>
    <row r="18" spans="1:9" s="19" customFormat="1" ht="24.95" customHeight="1">
      <c r="A18" s="54" t="s">
        <v>19</v>
      </c>
      <c r="B18" s="47">
        <f>SUM(B19:B38)</f>
        <v>1179635</v>
      </c>
      <c r="C18" s="47">
        <f>SUM(C19:C38)</f>
        <v>573321</v>
      </c>
      <c r="D18" s="47">
        <f>SUM(D19:D38)</f>
        <v>606314</v>
      </c>
      <c r="E18" s="50"/>
      <c r="F18" s="47">
        <f>SUM(F19:F38)</f>
        <v>1188375</v>
      </c>
      <c r="G18" s="47">
        <f>SUM(G19:G38)</f>
        <v>577593</v>
      </c>
      <c r="H18" s="47">
        <f>SUM(H19:H38)</f>
        <v>610782</v>
      </c>
    </row>
    <row r="19" spans="1:9" ht="15.95" customHeight="1">
      <c r="A19" s="52" t="s">
        <v>19</v>
      </c>
      <c r="B19" s="55">
        <f>SUM(C19:D19)</f>
        <v>237879</v>
      </c>
      <c r="C19" s="53">
        <v>115261</v>
      </c>
      <c r="D19" s="53">
        <v>122618</v>
      </c>
      <c r="E19" s="50"/>
      <c r="F19" s="55">
        <f>SUM(G19:H19)</f>
        <v>238985</v>
      </c>
      <c r="G19" s="53">
        <v>115774</v>
      </c>
      <c r="H19" s="53">
        <v>123211</v>
      </c>
      <c r="I19" s="56"/>
    </row>
    <row r="20" spans="1:9" ht="15.95" customHeight="1">
      <c r="A20" s="52" t="s">
        <v>36</v>
      </c>
      <c r="B20" s="55">
        <f t="shared" ref="B20:B82" si="7">SUM(C20:D20)</f>
        <v>52927</v>
      </c>
      <c r="C20" s="53">
        <v>25764</v>
      </c>
      <c r="D20" s="53">
        <v>27163</v>
      </c>
      <c r="E20" s="50"/>
      <c r="F20" s="55">
        <f t="shared" ref="F20:F82" si="8">SUM(G20:H20)</f>
        <v>53621</v>
      </c>
      <c r="G20" s="53">
        <v>26094</v>
      </c>
      <c r="H20" s="53">
        <v>27527</v>
      </c>
      <c r="I20" s="56"/>
    </row>
    <row r="21" spans="1:9" ht="15.95" customHeight="1">
      <c r="A21" s="52" t="s">
        <v>37</v>
      </c>
      <c r="B21" s="55">
        <f t="shared" si="7"/>
        <v>168060</v>
      </c>
      <c r="C21" s="53">
        <v>81979</v>
      </c>
      <c r="D21" s="53">
        <v>86081</v>
      </c>
      <c r="E21" s="50"/>
      <c r="F21" s="55">
        <f t="shared" si="8"/>
        <v>169053</v>
      </c>
      <c r="G21" s="53">
        <v>82429</v>
      </c>
      <c r="H21" s="53">
        <v>86624</v>
      </c>
      <c r="I21" s="56"/>
    </row>
    <row r="22" spans="1:9" ht="15.95" customHeight="1">
      <c r="A22" s="52" t="s">
        <v>38</v>
      </c>
      <c r="B22" s="55">
        <f t="shared" si="7"/>
        <v>30535</v>
      </c>
      <c r="C22" s="53">
        <v>15293</v>
      </c>
      <c r="D22" s="53">
        <v>15242</v>
      </c>
      <c r="E22" s="50"/>
      <c r="F22" s="55">
        <f t="shared" si="8"/>
        <v>30709</v>
      </c>
      <c r="G22" s="53">
        <v>15378</v>
      </c>
      <c r="H22" s="53">
        <v>15331</v>
      </c>
      <c r="I22" s="56"/>
    </row>
    <row r="23" spans="1:9" ht="15.95" customHeight="1">
      <c r="A23" s="52" t="s">
        <v>39</v>
      </c>
      <c r="B23" s="55">
        <f t="shared" si="7"/>
        <v>12989</v>
      </c>
      <c r="C23" s="53">
        <v>6443</v>
      </c>
      <c r="D23" s="53">
        <v>6546</v>
      </c>
      <c r="E23" s="50"/>
      <c r="F23" s="55">
        <f t="shared" si="8"/>
        <v>13102</v>
      </c>
      <c r="G23" s="53">
        <v>6514</v>
      </c>
      <c r="H23" s="53">
        <v>6588</v>
      </c>
      <c r="I23" s="56"/>
    </row>
    <row r="24" spans="1:9" ht="15.95" customHeight="1">
      <c r="A24" s="52" t="s">
        <v>40</v>
      </c>
      <c r="B24" s="55">
        <f t="shared" si="7"/>
        <v>46064</v>
      </c>
      <c r="C24" s="53">
        <v>22942</v>
      </c>
      <c r="D24" s="53">
        <v>23122</v>
      </c>
      <c r="E24" s="50"/>
      <c r="F24" s="55">
        <f t="shared" si="8"/>
        <v>46387</v>
      </c>
      <c r="G24" s="53">
        <v>23120</v>
      </c>
      <c r="H24" s="53">
        <v>23267</v>
      </c>
      <c r="I24" s="56"/>
    </row>
    <row r="25" spans="1:9" ht="15.95" customHeight="1">
      <c r="A25" s="52" t="s">
        <v>41</v>
      </c>
      <c r="B25" s="55">
        <f t="shared" si="7"/>
        <v>24481</v>
      </c>
      <c r="C25" s="53">
        <v>12015</v>
      </c>
      <c r="D25" s="53">
        <v>12466</v>
      </c>
      <c r="E25" s="50"/>
      <c r="F25" s="55">
        <f t="shared" si="8"/>
        <v>24828</v>
      </c>
      <c r="G25" s="53">
        <v>12187</v>
      </c>
      <c r="H25" s="53">
        <v>12641</v>
      </c>
      <c r="I25" s="56"/>
    </row>
    <row r="26" spans="1:9" ht="15.95" customHeight="1">
      <c r="A26" s="52" t="s">
        <v>42</v>
      </c>
      <c r="B26" s="55">
        <f t="shared" si="7"/>
        <v>92732</v>
      </c>
      <c r="C26" s="53">
        <v>44277</v>
      </c>
      <c r="D26" s="53">
        <v>48455</v>
      </c>
      <c r="E26" s="50"/>
      <c r="F26" s="55">
        <f t="shared" si="8"/>
        <v>93288</v>
      </c>
      <c r="G26" s="53">
        <v>44568</v>
      </c>
      <c r="H26" s="53">
        <v>48720</v>
      </c>
      <c r="I26" s="56"/>
    </row>
    <row r="27" spans="1:9" ht="15.95" customHeight="1">
      <c r="A27" s="52" t="s">
        <v>43</v>
      </c>
      <c r="B27" s="55">
        <f t="shared" si="7"/>
        <v>42258</v>
      </c>
      <c r="C27" s="53">
        <v>20444</v>
      </c>
      <c r="D27" s="53">
        <v>21814</v>
      </c>
      <c r="E27" s="50"/>
      <c r="F27" s="55">
        <f t="shared" si="8"/>
        <v>42961</v>
      </c>
      <c r="G27" s="53">
        <v>20773</v>
      </c>
      <c r="H27" s="53">
        <v>22188</v>
      </c>
      <c r="I27" s="56"/>
    </row>
    <row r="28" spans="1:9" ht="15.95" customHeight="1">
      <c r="A28" s="52" t="s">
        <v>44</v>
      </c>
      <c r="B28" s="55">
        <f t="shared" si="7"/>
        <v>54943</v>
      </c>
      <c r="C28" s="53">
        <v>27121</v>
      </c>
      <c r="D28" s="53">
        <v>27822</v>
      </c>
      <c r="E28" s="50"/>
      <c r="F28" s="55">
        <f t="shared" si="8"/>
        <v>55244</v>
      </c>
      <c r="G28" s="53">
        <v>27256</v>
      </c>
      <c r="H28" s="53">
        <v>27988</v>
      </c>
      <c r="I28" s="56"/>
    </row>
    <row r="29" spans="1:9" ht="15.95" customHeight="1">
      <c r="A29" s="52" t="s">
        <v>45</v>
      </c>
      <c r="B29" s="55">
        <f t="shared" si="7"/>
        <v>57417</v>
      </c>
      <c r="C29" s="53">
        <v>27469</v>
      </c>
      <c r="D29" s="53">
        <v>29948</v>
      </c>
      <c r="E29" s="50"/>
      <c r="F29" s="55">
        <f t="shared" si="8"/>
        <v>57837</v>
      </c>
      <c r="G29" s="53">
        <v>27656</v>
      </c>
      <c r="H29" s="53">
        <v>30181</v>
      </c>
      <c r="I29" s="56"/>
    </row>
    <row r="30" spans="1:9" ht="15.95" customHeight="1">
      <c r="A30" s="52" t="s">
        <v>46</v>
      </c>
      <c r="B30" s="55">
        <f t="shared" si="7"/>
        <v>18174</v>
      </c>
      <c r="C30" s="53">
        <v>9257</v>
      </c>
      <c r="D30" s="53">
        <v>8917</v>
      </c>
      <c r="E30" s="50"/>
      <c r="F30" s="55">
        <f t="shared" si="8"/>
        <v>18253</v>
      </c>
      <c r="G30" s="53">
        <v>9285</v>
      </c>
      <c r="H30" s="53">
        <v>8968</v>
      </c>
      <c r="I30" s="56"/>
    </row>
    <row r="31" spans="1:9" ht="15.95" customHeight="1">
      <c r="A31" s="52" t="s">
        <v>47</v>
      </c>
      <c r="B31" s="55">
        <f t="shared" si="7"/>
        <v>56347</v>
      </c>
      <c r="C31" s="53">
        <v>26444</v>
      </c>
      <c r="D31" s="53">
        <v>29903</v>
      </c>
      <c r="E31" s="50"/>
      <c r="F31" s="55">
        <f t="shared" si="8"/>
        <v>56700</v>
      </c>
      <c r="G31" s="53">
        <v>26621</v>
      </c>
      <c r="H31" s="53">
        <v>30079</v>
      </c>
      <c r="I31" s="56"/>
    </row>
    <row r="32" spans="1:9" ht="15.95" customHeight="1">
      <c r="A32" s="52" t="s">
        <v>48</v>
      </c>
      <c r="B32" s="55">
        <f t="shared" si="7"/>
        <v>46161</v>
      </c>
      <c r="C32" s="53">
        <v>22048</v>
      </c>
      <c r="D32" s="53">
        <v>24113</v>
      </c>
      <c r="E32" s="50"/>
      <c r="F32" s="55">
        <f t="shared" si="8"/>
        <v>46538</v>
      </c>
      <c r="G32" s="53">
        <v>22209</v>
      </c>
      <c r="H32" s="53">
        <v>24329</v>
      </c>
      <c r="I32" s="56"/>
    </row>
    <row r="33" spans="1:9" ht="15.95" customHeight="1">
      <c r="A33" s="52" t="s">
        <v>49</v>
      </c>
      <c r="B33" s="55">
        <f t="shared" si="7"/>
        <v>43406</v>
      </c>
      <c r="C33" s="53">
        <v>20397</v>
      </c>
      <c r="D33" s="53">
        <v>23009</v>
      </c>
      <c r="E33" s="50"/>
      <c r="F33" s="55">
        <f t="shared" si="8"/>
        <v>43653</v>
      </c>
      <c r="G33" s="53">
        <v>20542</v>
      </c>
      <c r="H33" s="53">
        <v>23111</v>
      </c>
      <c r="I33" s="56"/>
    </row>
    <row r="34" spans="1:9" ht="15.95" customHeight="1">
      <c r="A34" s="52" t="s">
        <v>50</v>
      </c>
      <c r="B34" s="55">
        <f t="shared" si="7"/>
        <v>5165</v>
      </c>
      <c r="C34" s="53">
        <v>2699</v>
      </c>
      <c r="D34" s="53">
        <v>2466</v>
      </c>
      <c r="E34" s="50"/>
      <c r="F34" s="55">
        <f t="shared" si="8"/>
        <v>5195</v>
      </c>
      <c r="G34" s="53">
        <v>2702</v>
      </c>
      <c r="H34" s="53">
        <v>2493</v>
      </c>
      <c r="I34" s="56"/>
    </row>
    <row r="35" spans="1:9" ht="15.95" customHeight="1">
      <c r="A35" s="52" t="s">
        <v>51</v>
      </c>
      <c r="B35" s="55">
        <f t="shared" si="7"/>
        <v>6110</v>
      </c>
      <c r="C35" s="53">
        <v>3014</v>
      </c>
      <c r="D35" s="53">
        <v>3096</v>
      </c>
      <c r="E35" s="50"/>
      <c r="F35" s="55">
        <f t="shared" si="8"/>
        <v>6211</v>
      </c>
      <c r="G35" s="53">
        <v>3073</v>
      </c>
      <c r="H35" s="53">
        <v>3138</v>
      </c>
      <c r="I35" s="56"/>
    </row>
    <row r="36" spans="1:9" ht="15.95" customHeight="1">
      <c r="A36" s="52" t="s">
        <v>52</v>
      </c>
      <c r="B36" s="55">
        <f t="shared" si="7"/>
        <v>53413</v>
      </c>
      <c r="C36" s="53">
        <v>25461</v>
      </c>
      <c r="D36" s="53">
        <v>27952</v>
      </c>
      <c r="E36" s="50"/>
      <c r="F36" s="55">
        <f t="shared" si="8"/>
        <v>54007</v>
      </c>
      <c r="G36" s="53">
        <v>25770</v>
      </c>
      <c r="H36" s="53">
        <v>28237</v>
      </c>
      <c r="I36" s="56"/>
    </row>
    <row r="37" spans="1:9" ht="15.95" customHeight="1">
      <c r="A37" s="52" t="s">
        <v>53</v>
      </c>
      <c r="B37" s="55">
        <f t="shared" si="7"/>
        <v>120958</v>
      </c>
      <c r="C37" s="53">
        <v>60137</v>
      </c>
      <c r="D37" s="53">
        <v>60821</v>
      </c>
      <c r="E37" s="50"/>
      <c r="F37" s="55">
        <f t="shared" si="8"/>
        <v>122130</v>
      </c>
      <c r="G37" s="53">
        <v>60748</v>
      </c>
      <c r="H37" s="53">
        <v>61382</v>
      </c>
      <c r="I37" s="56"/>
    </row>
    <row r="38" spans="1:9" ht="15.95" customHeight="1">
      <c r="A38" s="57" t="s">
        <v>54</v>
      </c>
      <c r="B38" s="55">
        <f t="shared" si="7"/>
        <v>9616</v>
      </c>
      <c r="C38" s="53">
        <v>4856</v>
      </c>
      <c r="D38" s="53">
        <v>4760</v>
      </c>
      <c r="E38" s="50"/>
      <c r="F38" s="55">
        <f t="shared" si="8"/>
        <v>9673</v>
      </c>
      <c r="G38" s="53">
        <v>4894</v>
      </c>
      <c r="H38" s="53">
        <v>4779</v>
      </c>
      <c r="I38" s="56"/>
    </row>
    <row r="39" spans="1:9" s="19" customFormat="1" ht="24.95" customHeight="1">
      <c r="A39" s="49" t="s">
        <v>20</v>
      </c>
      <c r="B39" s="47">
        <f>SUM(C39:D39)</f>
        <v>711349</v>
      </c>
      <c r="C39" s="47">
        <f>SUM(C40:C55)</f>
        <v>357418</v>
      </c>
      <c r="D39" s="47">
        <f>SUM(D40:D55)</f>
        <v>353931</v>
      </c>
      <c r="E39" s="47"/>
      <c r="F39" s="47">
        <f t="shared" si="8"/>
        <v>718640</v>
      </c>
      <c r="G39" s="47">
        <f>SUM(G40:G55)</f>
        <v>360767</v>
      </c>
      <c r="H39" s="47">
        <f>SUM(H40:H55)</f>
        <v>357873</v>
      </c>
      <c r="I39" s="56"/>
    </row>
    <row r="40" spans="1:9" ht="15.95" customHeight="1">
      <c r="A40" s="52" t="s">
        <v>20</v>
      </c>
      <c r="B40" s="53">
        <f>SUM(C40:D40)</f>
        <v>225598</v>
      </c>
      <c r="C40" s="53">
        <v>114157</v>
      </c>
      <c r="D40" s="53">
        <v>111441</v>
      </c>
      <c r="E40" s="53">
        <v>106995</v>
      </c>
      <c r="F40" s="53">
        <f t="shared" si="8"/>
        <v>227638</v>
      </c>
      <c r="G40" s="53">
        <v>115000</v>
      </c>
      <c r="H40" s="53">
        <v>112638</v>
      </c>
      <c r="I40" s="56"/>
    </row>
    <row r="41" spans="1:9" ht="15.95" customHeight="1">
      <c r="A41" s="52" t="s">
        <v>55</v>
      </c>
      <c r="B41" s="53">
        <f t="shared" si="7"/>
        <v>71185</v>
      </c>
      <c r="C41" s="53">
        <v>35198</v>
      </c>
      <c r="D41" s="53">
        <v>35987</v>
      </c>
      <c r="E41" s="53">
        <v>34566</v>
      </c>
      <c r="F41" s="53">
        <f t="shared" si="8"/>
        <v>71920</v>
      </c>
      <c r="G41" s="53">
        <v>35548</v>
      </c>
      <c r="H41" s="53">
        <v>36372</v>
      </c>
      <c r="I41" s="56"/>
    </row>
    <row r="42" spans="1:9" ht="15.95" customHeight="1">
      <c r="A42" s="52" t="s">
        <v>56</v>
      </c>
      <c r="B42" s="53">
        <f t="shared" si="7"/>
        <v>59415</v>
      </c>
      <c r="C42" s="53">
        <v>29309</v>
      </c>
      <c r="D42" s="53">
        <v>30106</v>
      </c>
      <c r="E42" s="53">
        <v>28858</v>
      </c>
      <c r="F42" s="53">
        <f t="shared" si="8"/>
        <v>60106</v>
      </c>
      <c r="G42" s="53">
        <v>29613</v>
      </c>
      <c r="H42" s="53">
        <v>30493</v>
      </c>
      <c r="I42" s="56"/>
    </row>
    <row r="43" spans="1:9" ht="15.95" customHeight="1">
      <c r="A43" s="52" t="s">
        <v>57</v>
      </c>
      <c r="B43" s="53">
        <f t="shared" si="7"/>
        <v>5275</v>
      </c>
      <c r="C43" s="53">
        <v>2711</v>
      </c>
      <c r="D43" s="53">
        <v>2564</v>
      </c>
      <c r="E43" s="53">
        <v>2427</v>
      </c>
      <c r="F43" s="53">
        <f t="shared" si="8"/>
        <v>5329</v>
      </c>
      <c r="G43" s="53">
        <v>2734</v>
      </c>
      <c r="H43" s="53">
        <v>2595</v>
      </c>
      <c r="I43" s="56"/>
    </row>
    <row r="44" spans="1:9" ht="15.95" customHeight="1">
      <c r="A44" s="52" t="s">
        <v>58</v>
      </c>
      <c r="B44" s="53">
        <f t="shared" si="7"/>
        <v>22967</v>
      </c>
      <c r="C44" s="53">
        <v>11502</v>
      </c>
      <c r="D44" s="53">
        <v>11465</v>
      </c>
      <c r="E44" s="53">
        <v>10953</v>
      </c>
      <c r="F44" s="53">
        <f t="shared" si="8"/>
        <v>23231</v>
      </c>
      <c r="G44" s="53">
        <v>11629</v>
      </c>
      <c r="H44" s="53">
        <v>11602</v>
      </c>
    </row>
    <row r="45" spans="1:9" ht="15.95" customHeight="1">
      <c r="A45" s="52" t="s">
        <v>59</v>
      </c>
      <c r="B45" s="53">
        <f t="shared" si="7"/>
        <v>34269</v>
      </c>
      <c r="C45" s="53">
        <v>16915</v>
      </c>
      <c r="D45" s="53">
        <v>17354</v>
      </c>
      <c r="E45" s="53">
        <v>16949</v>
      </c>
      <c r="F45" s="53">
        <f t="shared" si="8"/>
        <v>34559</v>
      </c>
      <c r="G45" s="53">
        <v>17053</v>
      </c>
      <c r="H45" s="53">
        <v>17506</v>
      </c>
    </row>
    <row r="46" spans="1:9" ht="15.95" customHeight="1">
      <c r="A46" s="52" t="s">
        <v>60</v>
      </c>
      <c r="B46" s="53">
        <f t="shared" si="7"/>
        <v>30605</v>
      </c>
      <c r="C46" s="53">
        <v>15084</v>
      </c>
      <c r="D46" s="53">
        <v>15521</v>
      </c>
      <c r="E46" s="53">
        <v>15231</v>
      </c>
      <c r="F46" s="53">
        <f t="shared" si="8"/>
        <v>30818</v>
      </c>
      <c r="G46" s="53">
        <v>15201</v>
      </c>
      <c r="H46" s="53">
        <v>15617</v>
      </c>
    </row>
    <row r="47" spans="1:9" ht="15.95" customHeight="1">
      <c r="A47" s="52" t="s">
        <v>61</v>
      </c>
      <c r="B47" s="53">
        <f t="shared" si="7"/>
        <v>24625</v>
      </c>
      <c r="C47" s="53">
        <v>12226</v>
      </c>
      <c r="D47" s="53">
        <v>12399</v>
      </c>
      <c r="E47" s="53">
        <v>11841</v>
      </c>
      <c r="F47" s="53">
        <f t="shared" si="8"/>
        <v>24861</v>
      </c>
      <c r="G47" s="53">
        <v>12338</v>
      </c>
      <c r="H47" s="53">
        <v>12523</v>
      </c>
    </row>
    <row r="48" spans="1:9" ht="15.95" customHeight="1">
      <c r="A48" s="52" t="s">
        <v>62</v>
      </c>
      <c r="B48" s="53">
        <f t="shared" si="7"/>
        <v>17595</v>
      </c>
      <c r="C48" s="53">
        <v>8767</v>
      </c>
      <c r="D48" s="53">
        <v>8828</v>
      </c>
      <c r="E48" s="53">
        <v>8430</v>
      </c>
      <c r="F48" s="53">
        <f t="shared" si="8"/>
        <v>17774</v>
      </c>
      <c r="G48" s="53">
        <v>8847</v>
      </c>
      <c r="H48" s="53">
        <v>8927</v>
      </c>
    </row>
    <row r="49" spans="1:8" ht="15.95" customHeight="1">
      <c r="A49" s="52" t="s">
        <v>63</v>
      </c>
      <c r="B49" s="53">
        <f t="shared" si="7"/>
        <v>125738</v>
      </c>
      <c r="C49" s="53">
        <v>63418</v>
      </c>
      <c r="D49" s="53">
        <v>62320</v>
      </c>
      <c r="E49" s="53">
        <v>58410</v>
      </c>
      <c r="F49" s="53">
        <f t="shared" si="8"/>
        <v>127223</v>
      </c>
      <c r="G49" s="53">
        <v>64104</v>
      </c>
      <c r="H49" s="53">
        <v>63119</v>
      </c>
    </row>
    <row r="50" spans="1:8" ht="15.95" customHeight="1">
      <c r="A50" s="52" t="s">
        <v>64</v>
      </c>
      <c r="B50" s="53">
        <f t="shared" si="7"/>
        <v>9585</v>
      </c>
      <c r="C50" s="53">
        <v>4738</v>
      </c>
      <c r="D50" s="53">
        <v>4847</v>
      </c>
      <c r="E50" s="53">
        <v>4777</v>
      </c>
      <c r="F50" s="53">
        <f t="shared" si="8"/>
        <v>9665</v>
      </c>
      <c r="G50" s="53">
        <v>4776</v>
      </c>
      <c r="H50" s="53">
        <v>4889</v>
      </c>
    </row>
    <row r="51" spans="1:8" ht="15.95" customHeight="1">
      <c r="A51" s="52" t="s">
        <v>65</v>
      </c>
      <c r="B51" s="53">
        <f t="shared" si="7"/>
        <v>15796</v>
      </c>
      <c r="C51" s="53">
        <v>7853</v>
      </c>
      <c r="D51" s="53">
        <v>7943</v>
      </c>
      <c r="E51" s="53">
        <v>7716</v>
      </c>
      <c r="F51" s="53">
        <f t="shared" si="8"/>
        <v>15981</v>
      </c>
      <c r="G51" s="53">
        <v>7938</v>
      </c>
      <c r="H51" s="53">
        <v>8043</v>
      </c>
    </row>
    <row r="52" spans="1:8" ht="15.95" customHeight="1">
      <c r="A52" s="52" t="s">
        <v>66</v>
      </c>
      <c r="B52" s="53">
        <f t="shared" si="7"/>
        <v>33898</v>
      </c>
      <c r="C52" s="53">
        <v>17375</v>
      </c>
      <c r="D52" s="53">
        <v>16523</v>
      </c>
      <c r="E52" s="53">
        <v>15355</v>
      </c>
      <c r="F52" s="53">
        <f t="shared" si="8"/>
        <v>34285</v>
      </c>
      <c r="G52" s="53">
        <v>17575</v>
      </c>
      <c r="H52" s="53">
        <v>16710</v>
      </c>
    </row>
    <row r="53" spans="1:8" ht="15.95" customHeight="1">
      <c r="A53" s="52" t="s">
        <v>67</v>
      </c>
      <c r="B53" s="53">
        <f t="shared" si="7"/>
        <v>14961</v>
      </c>
      <c r="C53" s="53">
        <v>7927</v>
      </c>
      <c r="D53" s="53">
        <v>7034</v>
      </c>
      <c r="E53" s="53">
        <v>6489</v>
      </c>
      <c r="F53" s="53">
        <f t="shared" si="8"/>
        <v>15166</v>
      </c>
      <c r="G53" s="53">
        <v>8021</v>
      </c>
      <c r="H53" s="53">
        <v>7145</v>
      </c>
    </row>
    <row r="54" spans="1:8" ht="15.95" customHeight="1">
      <c r="A54" s="52" t="s">
        <v>68</v>
      </c>
      <c r="B54" s="53">
        <f t="shared" si="7"/>
        <v>12536</v>
      </c>
      <c r="C54" s="53">
        <v>6469</v>
      </c>
      <c r="D54" s="53">
        <v>6067</v>
      </c>
      <c r="E54" s="53">
        <v>5730</v>
      </c>
      <c r="F54" s="53">
        <f t="shared" si="8"/>
        <v>12648</v>
      </c>
      <c r="G54" s="53">
        <v>6546</v>
      </c>
      <c r="H54" s="53">
        <v>6102</v>
      </c>
    </row>
    <row r="55" spans="1:8" ht="15.95" customHeight="1">
      <c r="A55" s="52" t="s">
        <v>69</v>
      </c>
      <c r="B55" s="53">
        <f t="shared" si="7"/>
        <v>7301</v>
      </c>
      <c r="C55" s="53">
        <v>3769</v>
      </c>
      <c r="D55" s="53">
        <v>3532</v>
      </c>
      <c r="E55" s="53">
        <v>3267</v>
      </c>
      <c r="F55" s="53">
        <f t="shared" si="8"/>
        <v>7436</v>
      </c>
      <c r="G55" s="53">
        <v>3844</v>
      </c>
      <c r="H55" s="53">
        <v>3592</v>
      </c>
    </row>
    <row r="56" spans="1:8" s="19" customFormat="1" ht="24.95" customHeight="1">
      <c r="A56" s="54" t="s">
        <v>21</v>
      </c>
      <c r="B56" s="58">
        <f t="shared" si="7"/>
        <v>423130</v>
      </c>
      <c r="C56" s="58">
        <f>SUM(C57:C64)</f>
        <v>209302</v>
      </c>
      <c r="D56" s="58">
        <f>SUM(D57:D64)</f>
        <v>213828</v>
      </c>
      <c r="E56" s="58"/>
      <c r="F56" s="58">
        <f t="shared" si="8"/>
        <v>426811</v>
      </c>
      <c r="G56" s="58">
        <f>SUM(G57:G64)</f>
        <v>211027</v>
      </c>
      <c r="H56" s="58">
        <f>SUM(H57:H64)</f>
        <v>215784</v>
      </c>
    </row>
    <row r="57" spans="1:8" ht="15.95" customHeight="1">
      <c r="A57" s="52" t="s">
        <v>21</v>
      </c>
      <c r="B57" s="53">
        <f t="shared" si="7"/>
        <v>132303</v>
      </c>
      <c r="C57" s="53">
        <v>64962</v>
      </c>
      <c r="D57" s="53">
        <v>67341</v>
      </c>
      <c r="E57" s="53">
        <v>65117</v>
      </c>
      <c r="F57" s="53">
        <f t="shared" si="8"/>
        <v>133428</v>
      </c>
      <c r="G57" s="53">
        <v>65498</v>
      </c>
      <c r="H57" s="53">
        <v>67930</v>
      </c>
    </row>
    <row r="58" spans="1:8" ht="15.95" customHeight="1">
      <c r="A58" s="52" t="s">
        <v>70</v>
      </c>
      <c r="B58" s="53">
        <f t="shared" si="7"/>
        <v>51118</v>
      </c>
      <c r="C58" s="53">
        <v>25361</v>
      </c>
      <c r="D58" s="53">
        <v>25757</v>
      </c>
      <c r="E58" s="53">
        <v>24863</v>
      </c>
      <c r="F58" s="53">
        <f t="shared" si="8"/>
        <v>51490</v>
      </c>
      <c r="G58" s="53">
        <v>25515</v>
      </c>
      <c r="H58" s="53">
        <v>25975</v>
      </c>
    </row>
    <row r="59" spans="1:8" ht="15.95" customHeight="1">
      <c r="A59" s="52" t="s">
        <v>71</v>
      </c>
      <c r="B59" s="53">
        <f t="shared" si="7"/>
        <v>76978</v>
      </c>
      <c r="C59" s="53">
        <v>37697</v>
      </c>
      <c r="D59" s="53">
        <v>39281</v>
      </c>
      <c r="E59" s="53">
        <v>37962</v>
      </c>
      <c r="F59" s="53">
        <f t="shared" si="8"/>
        <v>77749</v>
      </c>
      <c r="G59" s="53">
        <v>38028</v>
      </c>
      <c r="H59" s="53">
        <v>39721</v>
      </c>
    </row>
    <row r="60" spans="1:8" ht="15.95" customHeight="1">
      <c r="A60" s="52" t="s">
        <v>72</v>
      </c>
      <c r="B60" s="53">
        <f t="shared" si="7"/>
        <v>13195</v>
      </c>
      <c r="C60" s="53">
        <v>6566</v>
      </c>
      <c r="D60" s="53">
        <v>6629</v>
      </c>
      <c r="E60" s="53">
        <v>6373</v>
      </c>
      <c r="F60" s="53">
        <f t="shared" si="8"/>
        <v>13286</v>
      </c>
      <c r="G60" s="53">
        <v>6592</v>
      </c>
      <c r="H60" s="53">
        <v>6694</v>
      </c>
    </row>
    <row r="61" spans="1:8" ht="15.95" customHeight="1">
      <c r="A61" s="52" t="s">
        <v>73</v>
      </c>
      <c r="B61" s="53">
        <f t="shared" si="7"/>
        <v>60879</v>
      </c>
      <c r="C61" s="53">
        <v>30308</v>
      </c>
      <c r="D61" s="53">
        <v>30571</v>
      </c>
      <c r="E61" s="53">
        <v>29899</v>
      </c>
      <c r="F61" s="53">
        <f t="shared" si="8"/>
        <v>61303</v>
      </c>
      <c r="G61" s="53">
        <v>30488</v>
      </c>
      <c r="H61" s="53">
        <v>30815</v>
      </c>
    </row>
    <row r="62" spans="1:8" ht="15.95" customHeight="1">
      <c r="A62" s="52" t="s">
        <v>74</v>
      </c>
      <c r="B62" s="53">
        <f t="shared" si="7"/>
        <v>11987</v>
      </c>
      <c r="C62" s="53">
        <v>6039</v>
      </c>
      <c r="D62" s="53">
        <v>5948</v>
      </c>
      <c r="E62" s="53">
        <v>5734</v>
      </c>
      <c r="F62" s="53">
        <f t="shared" si="8"/>
        <v>12113</v>
      </c>
      <c r="G62" s="53">
        <v>6094</v>
      </c>
      <c r="H62" s="53">
        <v>6019</v>
      </c>
    </row>
    <row r="63" spans="1:8" ht="15.95" customHeight="1">
      <c r="A63" s="52" t="s">
        <v>75</v>
      </c>
      <c r="B63" s="53">
        <f t="shared" si="7"/>
        <v>39285</v>
      </c>
      <c r="C63" s="53">
        <v>19310</v>
      </c>
      <c r="D63" s="53">
        <v>19975</v>
      </c>
      <c r="E63" s="53">
        <v>19355</v>
      </c>
      <c r="F63" s="53">
        <f t="shared" si="8"/>
        <v>39551</v>
      </c>
      <c r="G63" s="53">
        <v>19450</v>
      </c>
      <c r="H63" s="53">
        <v>20101</v>
      </c>
    </row>
    <row r="64" spans="1:8" ht="15.95" customHeight="1">
      <c r="A64" s="52" t="s">
        <v>76</v>
      </c>
      <c r="B64" s="53">
        <f t="shared" si="7"/>
        <v>37385</v>
      </c>
      <c r="C64" s="53">
        <v>19059</v>
      </c>
      <c r="D64" s="53">
        <v>18326</v>
      </c>
      <c r="E64" s="53">
        <v>17445</v>
      </c>
      <c r="F64" s="53">
        <f t="shared" si="8"/>
        <v>37891</v>
      </c>
      <c r="G64" s="53">
        <v>19362</v>
      </c>
      <c r="H64" s="53">
        <v>18529</v>
      </c>
    </row>
    <row r="65" spans="1:8" s="19" customFormat="1" ht="24.95" customHeight="1">
      <c r="A65" s="54" t="s">
        <v>22</v>
      </c>
      <c r="B65" s="58">
        <f t="shared" si="7"/>
        <v>371626</v>
      </c>
      <c r="C65" s="58">
        <f>SUM(C66:C75)</f>
        <v>182015</v>
      </c>
      <c r="D65" s="58">
        <f>SUM(D66:D75)</f>
        <v>189611</v>
      </c>
      <c r="E65" s="58"/>
      <c r="F65" s="58">
        <f t="shared" si="8"/>
        <v>375862</v>
      </c>
      <c r="G65" s="58">
        <f>SUM(G66:G75)</f>
        <v>183985</v>
      </c>
      <c r="H65" s="58">
        <f>SUM(H66:H75)</f>
        <v>191877</v>
      </c>
    </row>
    <row r="66" spans="1:8" ht="15.95" customHeight="1">
      <c r="A66" s="52" t="s">
        <v>22</v>
      </c>
      <c r="B66" s="53">
        <f t="shared" si="7"/>
        <v>105031</v>
      </c>
      <c r="C66" s="53">
        <v>50527</v>
      </c>
      <c r="D66" s="53">
        <v>54504</v>
      </c>
      <c r="E66" s="53">
        <v>52921</v>
      </c>
      <c r="F66" s="53">
        <f t="shared" si="8"/>
        <v>106139</v>
      </c>
      <c r="G66" s="53">
        <v>51025</v>
      </c>
      <c r="H66" s="53">
        <v>55114</v>
      </c>
    </row>
    <row r="67" spans="1:8" ht="15.95" customHeight="1">
      <c r="A67" s="52" t="s">
        <v>77</v>
      </c>
      <c r="B67" s="53">
        <f t="shared" si="7"/>
        <v>36429</v>
      </c>
      <c r="C67" s="53">
        <v>17766</v>
      </c>
      <c r="D67" s="53">
        <v>18663</v>
      </c>
      <c r="E67" s="53">
        <v>18018</v>
      </c>
      <c r="F67" s="53">
        <f t="shared" si="8"/>
        <v>36816</v>
      </c>
      <c r="G67" s="53">
        <v>17944</v>
      </c>
      <c r="H67" s="53">
        <v>18872</v>
      </c>
    </row>
    <row r="68" spans="1:8" ht="15.95" customHeight="1">
      <c r="A68" s="52" t="s">
        <v>78</v>
      </c>
      <c r="B68" s="53">
        <f t="shared" si="7"/>
        <v>37490</v>
      </c>
      <c r="C68" s="53">
        <v>18310</v>
      </c>
      <c r="D68" s="53">
        <v>19180</v>
      </c>
      <c r="E68" s="53">
        <v>18494</v>
      </c>
      <c r="F68" s="53">
        <f t="shared" si="8"/>
        <v>37853</v>
      </c>
      <c r="G68" s="53">
        <v>18456</v>
      </c>
      <c r="H68" s="53">
        <v>19397</v>
      </c>
    </row>
    <row r="69" spans="1:8" ht="15.95" customHeight="1">
      <c r="A69" s="52" t="s">
        <v>79</v>
      </c>
      <c r="B69" s="53">
        <f t="shared" si="7"/>
        <v>29999</v>
      </c>
      <c r="C69" s="53">
        <v>14799</v>
      </c>
      <c r="D69" s="53">
        <v>15200</v>
      </c>
      <c r="E69" s="53">
        <v>14450</v>
      </c>
      <c r="F69" s="53">
        <f t="shared" si="8"/>
        <v>30293</v>
      </c>
      <c r="G69" s="53">
        <v>14934</v>
      </c>
      <c r="H69" s="53">
        <v>15359</v>
      </c>
    </row>
    <row r="70" spans="1:8" ht="15.95" customHeight="1">
      <c r="A70" s="52" t="s">
        <v>80</v>
      </c>
      <c r="B70" s="53">
        <f t="shared" si="7"/>
        <v>40438</v>
      </c>
      <c r="C70" s="53">
        <v>20020</v>
      </c>
      <c r="D70" s="53">
        <v>20418</v>
      </c>
      <c r="E70" s="53">
        <v>19314</v>
      </c>
      <c r="F70" s="53">
        <f t="shared" si="8"/>
        <v>41024</v>
      </c>
      <c r="G70" s="53">
        <v>20297</v>
      </c>
      <c r="H70" s="53">
        <v>20727</v>
      </c>
    </row>
    <row r="71" spans="1:8" ht="15.95" customHeight="1">
      <c r="A71" s="52" t="s">
        <v>81</v>
      </c>
      <c r="B71" s="53">
        <f t="shared" si="7"/>
        <v>18109</v>
      </c>
      <c r="C71" s="53">
        <v>8966</v>
      </c>
      <c r="D71" s="53">
        <v>9143</v>
      </c>
      <c r="E71" s="53">
        <v>8646</v>
      </c>
      <c r="F71" s="53">
        <f t="shared" si="8"/>
        <v>18308</v>
      </c>
      <c r="G71" s="53">
        <v>9071</v>
      </c>
      <c r="H71" s="53">
        <v>9237</v>
      </c>
    </row>
    <row r="72" spans="1:8" ht="15.95" customHeight="1">
      <c r="A72" s="52" t="s">
        <v>82</v>
      </c>
      <c r="B72" s="53">
        <f t="shared" si="7"/>
        <v>20576</v>
      </c>
      <c r="C72" s="53">
        <v>10115</v>
      </c>
      <c r="D72" s="53">
        <v>10461</v>
      </c>
      <c r="E72" s="53">
        <v>10014</v>
      </c>
      <c r="F72" s="53">
        <f t="shared" si="8"/>
        <v>20869</v>
      </c>
      <c r="G72" s="53">
        <v>10240</v>
      </c>
      <c r="H72" s="53">
        <v>10629</v>
      </c>
    </row>
    <row r="73" spans="1:8" ht="15.95" customHeight="1">
      <c r="A73" s="52" t="s">
        <v>83</v>
      </c>
      <c r="B73" s="53">
        <f t="shared" si="7"/>
        <v>18960</v>
      </c>
      <c r="C73" s="53">
        <v>9131</v>
      </c>
      <c r="D73" s="53">
        <v>9829</v>
      </c>
      <c r="E73" s="53">
        <v>9346</v>
      </c>
      <c r="F73" s="53">
        <f t="shared" si="8"/>
        <v>19221</v>
      </c>
      <c r="G73" s="53">
        <v>9244</v>
      </c>
      <c r="H73" s="53">
        <v>9977</v>
      </c>
    </row>
    <row r="74" spans="1:8" ht="15.95" customHeight="1">
      <c r="A74" s="52" t="s">
        <v>84</v>
      </c>
      <c r="B74" s="53">
        <f t="shared" si="7"/>
        <v>24629</v>
      </c>
      <c r="C74" s="53">
        <v>11803</v>
      </c>
      <c r="D74" s="53">
        <v>12826</v>
      </c>
      <c r="E74" s="53">
        <v>12175</v>
      </c>
      <c r="F74" s="53">
        <f t="shared" si="8"/>
        <v>24995</v>
      </c>
      <c r="G74" s="53">
        <v>12004</v>
      </c>
      <c r="H74" s="53">
        <v>12991</v>
      </c>
    </row>
    <row r="75" spans="1:8" ht="15.95" customHeight="1">
      <c r="A75" s="52" t="s">
        <v>85</v>
      </c>
      <c r="B75" s="53">
        <f t="shared" si="7"/>
        <v>39965</v>
      </c>
      <c r="C75" s="53">
        <v>20578</v>
      </c>
      <c r="D75" s="53">
        <v>19387</v>
      </c>
      <c r="E75" s="53">
        <v>17889</v>
      </c>
      <c r="F75" s="53">
        <f t="shared" si="8"/>
        <v>40344</v>
      </c>
      <c r="G75" s="53">
        <v>20770</v>
      </c>
      <c r="H75" s="53">
        <v>19574</v>
      </c>
    </row>
    <row r="76" spans="1:8" s="59" customFormat="1" ht="24.95" customHeight="1">
      <c r="A76" s="54" t="s">
        <v>23</v>
      </c>
      <c r="B76" s="58">
        <f t="shared" si="7"/>
        <v>273141</v>
      </c>
      <c r="C76" s="58">
        <f>SUM(C77:C87)</f>
        <v>137197</v>
      </c>
      <c r="D76" s="58">
        <f>SUM(D77:D87)</f>
        <v>135944</v>
      </c>
      <c r="E76" s="58"/>
      <c r="F76" s="58">
        <f t="shared" si="8"/>
        <v>276514</v>
      </c>
      <c r="G76" s="58">
        <f>SUM(G77:G87)</f>
        <v>138836</v>
      </c>
      <c r="H76" s="58">
        <f>SUM(H77:H87)</f>
        <v>137678</v>
      </c>
    </row>
    <row r="77" spans="1:8" ht="15.95" customHeight="1">
      <c r="A77" s="52" t="s">
        <v>86</v>
      </c>
      <c r="B77" s="53">
        <f t="shared" si="7"/>
        <v>52498</v>
      </c>
      <c r="C77" s="53">
        <v>26131</v>
      </c>
      <c r="D77" s="53">
        <v>26367</v>
      </c>
      <c r="E77" s="53">
        <v>24699</v>
      </c>
      <c r="F77" s="53">
        <f t="shared" si="8"/>
        <v>53232</v>
      </c>
      <c r="G77" s="53">
        <v>26431</v>
      </c>
      <c r="H77" s="53">
        <v>26801</v>
      </c>
    </row>
    <row r="78" spans="1:8" ht="15.95" customHeight="1">
      <c r="A78" s="52" t="s">
        <v>87</v>
      </c>
      <c r="B78" s="53">
        <f t="shared" si="7"/>
        <v>45739</v>
      </c>
      <c r="C78" s="53">
        <v>23013</v>
      </c>
      <c r="D78" s="53">
        <v>22726</v>
      </c>
      <c r="E78" s="53">
        <v>21803</v>
      </c>
      <c r="F78" s="53">
        <f t="shared" si="8"/>
        <v>46154</v>
      </c>
      <c r="G78" s="53">
        <v>23232</v>
      </c>
      <c r="H78" s="53">
        <v>22922</v>
      </c>
    </row>
    <row r="79" spans="1:8" ht="15.95" customHeight="1">
      <c r="A79" s="52" t="s">
        <v>88</v>
      </c>
      <c r="B79" s="53">
        <f t="shared" si="7"/>
        <v>47555</v>
      </c>
      <c r="C79" s="53">
        <v>24084</v>
      </c>
      <c r="D79" s="53">
        <v>23471</v>
      </c>
      <c r="E79" s="53">
        <v>22038</v>
      </c>
      <c r="F79" s="53">
        <f t="shared" si="8"/>
        <v>48348</v>
      </c>
      <c r="G79" s="53">
        <v>24480</v>
      </c>
      <c r="H79" s="53">
        <v>23868</v>
      </c>
    </row>
    <row r="80" spans="1:8" ht="15.95" customHeight="1">
      <c r="A80" s="52" t="s">
        <v>89</v>
      </c>
      <c r="B80" s="53">
        <f t="shared" si="7"/>
        <v>15651</v>
      </c>
      <c r="C80" s="53">
        <v>7795</v>
      </c>
      <c r="D80" s="53">
        <v>7856</v>
      </c>
      <c r="E80" s="53">
        <v>7417</v>
      </c>
      <c r="F80" s="53">
        <f t="shared" si="8"/>
        <v>15875</v>
      </c>
      <c r="G80" s="53">
        <v>7910</v>
      </c>
      <c r="H80" s="53">
        <v>7965</v>
      </c>
    </row>
    <row r="81" spans="1:8" ht="15.95" customHeight="1">
      <c r="A81" s="52" t="s">
        <v>90</v>
      </c>
      <c r="B81" s="53">
        <f t="shared" si="7"/>
        <v>28485</v>
      </c>
      <c r="C81" s="53">
        <v>14333</v>
      </c>
      <c r="D81" s="53">
        <v>14152</v>
      </c>
      <c r="E81" s="53">
        <v>13200</v>
      </c>
      <c r="F81" s="53">
        <f t="shared" si="8"/>
        <v>28929</v>
      </c>
      <c r="G81" s="53">
        <v>14560</v>
      </c>
      <c r="H81" s="53">
        <v>14369</v>
      </c>
    </row>
    <row r="82" spans="1:8" ht="15.95" customHeight="1">
      <c r="A82" s="52" t="s">
        <v>91</v>
      </c>
      <c r="B82" s="53">
        <f t="shared" si="7"/>
        <v>20652</v>
      </c>
      <c r="C82" s="53">
        <v>10221</v>
      </c>
      <c r="D82" s="53">
        <v>10431</v>
      </c>
      <c r="E82" s="53">
        <v>10266</v>
      </c>
      <c r="F82" s="53">
        <f t="shared" si="8"/>
        <v>20790</v>
      </c>
      <c r="G82" s="53">
        <v>10296</v>
      </c>
      <c r="H82" s="53">
        <v>10494</v>
      </c>
    </row>
    <row r="83" spans="1:8" ht="15.95" customHeight="1">
      <c r="A83" s="52" t="s">
        <v>92</v>
      </c>
      <c r="B83" s="53">
        <f>SUM(C83:D83)</f>
        <v>14733</v>
      </c>
      <c r="C83" s="53">
        <v>7489</v>
      </c>
      <c r="D83" s="53">
        <v>7244</v>
      </c>
      <c r="E83" s="53">
        <v>7053</v>
      </c>
      <c r="F83" s="53">
        <f>SUM(G83:H83)</f>
        <v>14802</v>
      </c>
      <c r="G83" s="53">
        <v>7519</v>
      </c>
      <c r="H83" s="53">
        <v>7283</v>
      </c>
    </row>
    <row r="84" spans="1:8" ht="15.95" customHeight="1">
      <c r="A84" s="52" t="s">
        <v>93</v>
      </c>
      <c r="B84" s="53">
        <f>SUM(C84:D84)</f>
        <v>16478</v>
      </c>
      <c r="C84" s="53">
        <v>8202</v>
      </c>
      <c r="D84" s="53">
        <v>8276</v>
      </c>
      <c r="E84" s="53">
        <v>7964</v>
      </c>
      <c r="F84" s="53">
        <f>SUM(G84:H84)</f>
        <v>16614</v>
      </c>
      <c r="G84" s="53">
        <v>8266</v>
      </c>
      <c r="H84" s="53">
        <v>8348</v>
      </c>
    </row>
    <row r="85" spans="1:8" ht="15.95" customHeight="1">
      <c r="A85" s="52" t="s">
        <v>94</v>
      </c>
      <c r="B85" s="53">
        <f>SUM(C85:D85)</f>
        <v>9094</v>
      </c>
      <c r="C85" s="53">
        <v>4662</v>
      </c>
      <c r="D85" s="53">
        <v>4432</v>
      </c>
      <c r="E85" s="53">
        <v>4341</v>
      </c>
      <c r="F85" s="53">
        <f>SUM(G85:H85)</f>
        <v>9189</v>
      </c>
      <c r="G85" s="53">
        <v>4714</v>
      </c>
      <c r="H85" s="53">
        <v>4475</v>
      </c>
    </row>
    <row r="86" spans="1:8" ht="15.95" customHeight="1">
      <c r="A86" s="52" t="s">
        <v>95</v>
      </c>
      <c r="B86" s="53">
        <f>SUM(C86:D86)</f>
        <v>15675</v>
      </c>
      <c r="C86" s="53">
        <v>7923</v>
      </c>
      <c r="D86" s="53">
        <v>7752</v>
      </c>
      <c r="E86" s="53">
        <v>7344</v>
      </c>
      <c r="F86" s="53">
        <f>SUM(G86:H86)</f>
        <v>15873</v>
      </c>
      <c r="G86" s="53">
        <v>8023</v>
      </c>
      <c r="H86" s="53">
        <v>7850</v>
      </c>
    </row>
    <row r="87" spans="1:8" ht="15.95" customHeight="1">
      <c r="A87" s="52" t="s">
        <v>96</v>
      </c>
      <c r="B87" s="53">
        <f>SUM(C87:D87)</f>
        <v>6581</v>
      </c>
      <c r="C87" s="53">
        <v>3344</v>
      </c>
      <c r="D87" s="53">
        <v>3237</v>
      </c>
      <c r="E87" s="53">
        <v>3120</v>
      </c>
      <c r="F87" s="53">
        <f>SUM(G87:H87)</f>
        <v>6708</v>
      </c>
      <c r="G87" s="53">
        <v>3405</v>
      </c>
      <c r="H87" s="53">
        <v>3303</v>
      </c>
    </row>
    <row r="88" spans="1:8" s="59" customFormat="1" ht="24.95" customHeight="1">
      <c r="A88" s="54" t="s">
        <v>24</v>
      </c>
      <c r="B88" s="60">
        <f t="shared" ref="B88:H88" si="9">SUM(B89:B101)</f>
        <v>346889</v>
      </c>
      <c r="C88" s="60">
        <f t="shared" si="9"/>
        <v>176287</v>
      </c>
      <c r="D88" s="60">
        <f t="shared" si="9"/>
        <v>170602</v>
      </c>
      <c r="E88" s="60">
        <f t="shared" si="9"/>
        <v>163086</v>
      </c>
      <c r="F88" s="60">
        <f t="shared" si="9"/>
        <v>349760</v>
      </c>
      <c r="G88" s="60">
        <f t="shared" si="9"/>
        <v>177740</v>
      </c>
      <c r="H88" s="60">
        <f t="shared" si="9"/>
        <v>172020</v>
      </c>
    </row>
    <row r="89" spans="1:8" ht="15.95" customHeight="1">
      <c r="A89" s="52" t="s">
        <v>24</v>
      </c>
      <c r="B89" s="53">
        <f t="shared" ref="B89:B101" si="10">SUM(C89:D89)</f>
        <v>89815</v>
      </c>
      <c r="C89" s="53">
        <v>45622</v>
      </c>
      <c r="D89" s="53">
        <v>44193</v>
      </c>
      <c r="E89" s="53">
        <v>44712</v>
      </c>
      <c r="F89" s="53">
        <f t="shared" ref="F89:F101" si="11">SUM(G89:H89)</f>
        <v>90419</v>
      </c>
      <c r="G89" s="53">
        <v>45951</v>
      </c>
      <c r="H89" s="53">
        <v>44468</v>
      </c>
    </row>
    <row r="90" spans="1:8" ht="15.95" customHeight="1">
      <c r="A90" s="52" t="s">
        <v>97</v>
      </c>
      <c r="B90" s="53">
        <f t="shared" si="10"/>
        <v>25356</v>
      </c>
      <c r="C90" s="53">
        <v>12525</v>
      </c>
      <c r="D90" s="53">
        <v>12831</v>
      </c>
      <c r="E90" s="53">
        <v>12283</v>
      </c>
      <c r="F90" s="53">
        <f t="shared" si="11"/>
        <v>25525</v>
      </c>
      <c r="G90" s="53">
        <v>12587</v>
      </c>
      <c r="H90" s="53">
        <v>12938</v>
      </c>
    </row>
    <row r="91" spans="1:8" ht="15.95" customHeight="1">
      <c r="A91" s="52" t="s">
        <v>98</v>
      </c>
      <c r="B91" s="53">
        <f t="shared" si="10"/>
        <v>35237</v>
      </c>
      <c r="C91" s="53">
        <v>18198</v>
      </c>
      <c r="D91" s="53">
        <v>17039</v>
      </c>
      <c r="E91" s="53">
        <v>16439</v>
      </c>
      <c r="F91" s="53">
        <f t="shared" si="11"/>
        <v>35394</v>
      </c>
      <c r="G91" s="53">
        <v>18263</v>
      </c>
      <c r="H91" s="53">
        <v>17131</v>
      </c>
    </row>
    <row r="92" spans="1:8" ht="15.95" customHeight="1">
      <c r="A92" s="52" t="s">
        <v>99</v>
      </c>
      <c r="B92" s="53">
        <f t="shared" si="10"/>
        <v>11161</v>
      </c>
      <c r="C92" s="53">
        <v>5495</v>
      </c>
      <c r="D92" s="53">
        <v>5666</v>
      </c>
      <c r="E92" s="53">
        <v>5476</v>
      </c>
      <c r="F92" s="53">
        <f t="shared" si="11"/>
        <v>11265</v>
      </c>
      <c r="G92" s="53">
        <v>5548</v>
      </c>
      <c r="H92" s="53">
        <v>5717</v>
      </c>
    </row>
    <row r="93" spans="1:8" ht="15.95" customHeight="1">
      <c r="A93" s="52" t="s">
        <v>100</v>
      </c>
      <c r="B93" s="53">
        <f t="shared" si="10"/>
        <v>26160</v>
      </c>
      <c r="C93" s="53">
        <v>13689</v>
      </c>
      <c r="D93" s="53">
        <v>12471</v>
      </c>
      <c r="E93" s="53">
        <v>11601</v>
      </c>
      <c r="F93" s="53">
        <f t="shared" si="11"/>
        <v>26400</v>
      </c>
      <c r="G93" s="53">
        <v>13806</v>
      </c>
      <c r="H93" s="53">
        <v>12594</v>
      </c>
    </row>
    <row r="94" spans="1:8" ht="15.95" customHeight="1">
      <c r="A94" s="52" t="s">
        <v>101</v>
      </c>
      <c r="B94" s="53">
        <f t="shared" si="10"/>
        <v>22353</v>
      </c>
      <c r="C94" s="53">
        <v>11696</v>
      </c>
      <c r="D94" s="53">
        <v>10657</v>
      </c>
      <c r="E94" s="53">
        <v>10056</v>
      </c>
      <c r="F94" s="53">
        <f t="shared" si="11"/>
        <v>22600</v>
      </c>
      <c r="G94" s="53">
        <v>11828</v>
      </c>
      <c r="H94" s="53">
        <v>10772</v>
      </c>
    </row>
    <row r="95" spans="1:8" ht="15.95" customHeight="1">
      <c r="A95" s="52" t="s">
        <v>102</v>
      </c>
      <c r="B95" s="53">
        <f t="shared" si="10"/>
        <v>25549</v>
      </c>
      <c r="C95" s="53">
        <v>13037</v>
      </c>
      <c r="D95" s="53">
        <v>12512</v>
      </c>
      <c r="E95" s="53">
        <v>15259</v>
      </c>
      <c r="F95" s="53">
        <f t="shared" si="11"/>
        <v>25688</v>
      </c>
      <c r="G95" s="53">
        <v>13116</v>
      </c>
      <c r="H95" s="53">
        <v>12572</v>
      </c>
    </row>
    <row r="96" spans="1:8" ht="15.95" customHeight="1">
      <c r="A96" s="52" t="s">
        <v>103</v>
      </c>
      <c r="B96" s="53">
        <f t="shared" si="10"/>
        <v>33841</v>
      </c>
      <c r="C96" s="53">
        <v>17025</v>
      </c>
      <c r="D96" s="53">
        <v>16816</v>
      </c>
      <c r="E96" s="53">
        <v>16053</v>
      </c>
      <c r="F96" s="53">
        <f t="shared" si="11"/>
        <v>34244</v>
      </c>
      <c r="G96" s="53">
        <v>17228</v>
      </c>
      <c r="H96" s="53">
        <v>17016</v>
      </c>
    </row>
    <row r="97" spans="1:8" ht="15.95" customHeight="1">
      <c r="A97" s="52" t="s">
        <v>104</v>
      </c>
      <c r="B97" s="53">
        <f t="shared" si="10"/>
        <v>13944</v>
      </c>
      <c r="C97" s="53">
        <v>7089</v>
      </c>
      <c r="D97" s="53">
        <v>6855</v>
      </c>
      <c r="E97" s="53">
        <v>6408</v>
      </c>
      <c r="F97" s="53">
        <f t="shared" si="11"/>
        <v>14097</v>
      </c>
      <c r="G97" s="53">
        <v>7174</v>
      </c>
      <c r="H97" s="53">
        <v>6923</v>
      </c>
    </row>
    <row r="98" spans="1:8" ht="15.95" customHeight="1">
      <c r="A98" s="52" t="s">
        <v>105</v>
      </c>
      <c r="B98" s="53">
        <f t="shared" si="10"/>
        <v>37198</v>
      </c>
      <c r="C98" s="53">
        <v>18465</v>
      </c>
      <c r="D98" s="53">
        <v>18733</v>
      </c>
      <c r="E98" s="53">
        <v>18254</v>
      </c>
      <c r="F98" s="53">
        <f t="shared" si="11"/>
        <v>37452</v>
      </c>
      <c r="G98" s="53">
        <v>18592</v>
      </c>
      <c r="H98" s="53">
        <v>18860</v>
      </c>
    </row>
    <row r="99" spans="1:8" ht="15.95" customHeight="1">
      <c r="A99" s="52" t="s">
        <v>106</v>
      </c>
      <c r="B99" s="53">
        <f t="shared" si="10"/>
        <v>14770</v>
      </c>
      <c r="C99" s="53">
        <v>7542</v>
      </c>
      <c r="D99" s="53">
        <v>7228</v>
      </c>
      <c r="E99" s="53">
        <v>6545</v>
      </c>
      <c r="F99" s="53">
        <f t="shared" si="11"/>
        <v>15027</v>
      </c>
      <c r="G99" s="53">
        <v>7681</v>
      </c>
      <c r="H99" s="53">
        <v>7346</v>
      </c>
    </row>
    <row r="100" spans="1:8" ht="15.95" customHeight="1">
      <c r="A100" s="52" t="s">
        <v>107</v>
      </c>
      <c r="B100" s="53">
        <f t="shared" si="10"/>
        <v>3974</v>
      </c>
      <c r="C100" s="53">
        <v>1978</v>
      </c>
      <c r="D100" s="53">
        <v>1996</v>
      </c>
      <c r="E100" s="53"/>
      <c r="F100" s="53">
        <f t="shared" si="11"/>
        <v>4053</v>
      </c>
      <c r="G100" s="53">
        <v>2018</v>
      </c>
      <c r="H100" s="53">
        <v>2035</v>
      </c>
    </row>
    <row r="101" spans="1:8" ht="15.95" customHeight="1">
      <c r="A101" s="52" t="s">
        <v>108</v>
      </c>
      <c r="B101" s="53">
        <f t="shared" si="10"/>
        <v>7531</v>
      </c>
      <c r="C101" s="53">
        <v>3926</v>
      </c>
      <c r="D101" s="53">
        <v>3605</v>
      </c>
      <c r="E101" s="53"/>
      <c r="F101" s="53">
        <f t="shared" si="11"/>
        <v>7596</v>
      </c>
      <c r="G101" s="53">
        <v>3948</v>
      </c>
      <c r="H101" s="53">
        <v>3648</v>
      </c>
    </row>
    <row r="102" spans="1:8" s="19" customFormat="1" ht="24.95" customHeight="1">
      <c r="A102" s="54" t="s">
        <v>25</v>
      </c>
      <c r="B102" s="60">
        <f t="shared" ref="B102:H102" si="12">SUM(B103:B108)</f>
        <v>309716</v>
      </c>
      <c r="C102" s="60">
        <f t="shared" si="12"/>
        <v>157879</v>
      </c>
      <c r="D102" s="60">
        <f t="shared" si="12"/>
        <v>151837</v>
      </c>
      <c r="E102" s="60">
        <f t="shared" si="12"/>
        <v>143848</v>
      </c>
      <c r="F102" s="60">
        <f t="shared" si="12"/>
        <v>312461</v>
      </c>
      <c r="G102" s="60">
        <f t="shared" si="12"/>
        <v>159165</v>
      </c>
      <c r="H102" s="60">
        <f t="shared" si="12"/>
        <v>153296</v>
      </c>
    </row>
    <row r="103" spans="1:8" ht="15.95" customHeight="1">
      <c r="A103" s="52" t="s">
        <v>25</v>
      </c>
      <c r="B103" s="53">
        <f t="shared" ref="B103:B109" si="13">SUM(C103:D103)</f>
        <v>75823</v>
      </c>
      <c r="C103" s="53">
        <v>37489</v>
      </c>
      <c r="D103" s="53">
        <v>38334</v>
      </c>
      <c r="E103" s="53">
        <v>36671</v>
      </c>
      <c r="F103" s="53">
        <f t="shared" ref="F103:F109" si="14">SUM(G103:H103)</f>
        <v>76301</v>
      </c>
      <c r="G103" s="53">
        <v>37706</v>
      </c>
      <c r="H103" s="53">
        <v>38595</v>
      </c>
    </row>
    <row r="104" spans="1:8" ht="15.95" customHeight="1">
      <c r="A104" s="52" t="s">
        <v>109</v>
      </c>
      <c r="B104" s="53">
        <f t="shared" si="13"/>
        <v>102978</v>
      </c>
      <c r="C104" s="53">
        <v>52953</v>
      </c>
      <c r="D104" s="53">
        <v>50025</v>
      </c>
      <c r="E104" s="53">
        <v>47761</v>
      </c>
      <c r="F104" s="53">
        <f t="shared" si="14"/>
        <v>104054</v>
      </c>
      <c r="G104" s="53">
        <v>53450</v>
      </c>
      <c r="H104" s="53">
        <v>50604</v>
      </c>
    </row>
    <row r="105" spans="1:8" ht="15.95" customHeight="1">
      <c r="A105" s="52" t="s">
        <v>110</v>
      </c>
      <c r="B105" s="53">
        <f t="shared" si="13"/>
        <v>44316</v>
      </c>
      <c r="C105" s="53">
        <v>22803</v>
      </c>
      <c r="D105" s="53">
        <v>21513</v>
      </c>
      <c r="E105" s="53">
        <v>20612</v>
      </c>
      <c r="F105" s="53">
        <f t="shared" si="14"/>
        <v>44564</v>
      </c>
      <c r="G105" s="53">
        <v>22912</v>
      </c>
      <c r="H105" s="53">
        <v>21652</v>
      </c>
    </row>
    <row r="106" spans="1:8" ht="15.95" customHeight="1">
      <c r="A106" s="52" t="s">
        <v>111</v>
      </c>
      <c r="B106" s="53">
        <f t="shared" si="13"/>
        <v>27422</v>
      </c>
      <c r="C106" s="53">
        <v>14423</v>
      </c>
      <c r="D106" s="53">
        <v>12999</v>
      </c>
      <c r="E106" s="53">
        <v>11696</v>
      </c>
      <c r="F106" s="53">
        <f t="shared" si="14"/>
        <v>27896</v>
      </c>
      <c r="G106" s="53">
        <v>14653</v>
      </c>
      <c r="H106" s="53">
        <v>13243</v>
      </c>
    </row>
    <row r="107" spans="1:8" ht="15.95" customHeight="1">
      <c r="A107" s="52" t="s">
        <v>112</v>
      </c>
      <c r="B107" s="53">
        <f t="shared" si="13"/>
        <v>25337</v>
      </c>
      <c r="C107" s="53">
        <v>13092</v>
      </c>
      <c r="D107" s="53">
        <v>12245</v>
      </c>
      <c r="E107" s="53">
        <v>11521</v>
      </c>
      <c r="F107" s="53">
        <f t="shared" si="14"/>
        <v>25557</v>
      </c>
      <c r="G107" s="53">
        <v>13179</v>
      </c>
      <c r="H107" s="53">
        <v>12378</v>
      </c>
    </row>
    <row r="108" spans="1:8" ht="15.95" customHeight="1">
      <c r="A108" s="52" t="s">
        <v>113</v>
      </c>
      <c r="B108" s="53">
        <f t="shared" si="13"/>
        <v>33840</v>
      </c>
      <c r="C108" s="53">
        <v>17119</v>
      </c>
      <c r="D108" s="53">
        <v>16721</v>
      </c>
      <c r="E108" s="53">
        <v>15587</v>
      </c>
      <c r="F108" s="53">
        <f t="shared" si="14"/>
        <v>34089</v>
      </c>
      <c r="G108" s="53">
        <v>17265</v>
      </c>
      <c r="H108" s="53">
        <v>16824</v>
      </c>
    </row>
    <row r="109" spans="1:8" ht="24.95" customHeight="1">
      <c r="A109" s="61" t="s">
        <v>114</v>
      </c>
      <c r="B109" s="62">
        <f t="shared" si="13"/>
        <v>59428</v>
      </c>
      <c r="C109" s="62">
        <v>30082</v>
      </c>
      <c r="D109" s="62">
        <v>29346</v>
      </c>
      <c r="E109" s="63"/>
      <c r="F109" s="62">
        <f t="shared" si="14"/>
        <v>62285</v>
      </c>
      <c r="G109" s="62">
        <v>31389</v>
      </c>
      <c r="H109" s="62">
        <v>30896</v>
      </c>
    </row>
    <row r="110" spans="1:8" ht="8.25" customHeight="1">
      <c r="A110" s="31"/>
      <c r="B110" s="31"/>
      <c r="C110" s="31"/>
      <c r="D110" s="31"/>
      <c r="E110" s="31"/>
      <c r="F110" s="31"/>
      <c r="G110" s="64"/>
      <c r="H110" s="64"/>
    </row>
    <row r="111" spans="1:8" ht="9" customHeight="1">
      <c r="A111" s="65"/>
    </row>
    <row r="112" spans="1:8">
      <c r="A112" s="37" t="s">
        <v>28</v>
      </c>
      <c r="B112" s="37"/>
      <c r="C112" s="37"/>
      <c r="D112" s="37"/>
      <c r="E112" s="37"/>
      <c r="F112" s="37"/>
      <c r="G112" s="37"/>
      <c r="H112" s="37"/>
    </row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</sheetData>
  <mergeCells count="5">
    <mergeCell ref="A6:A8"/>
    <mergeCell ref="B6:H6"/>
    <mergeCell ref="B7:E7"/>
    <mergeCell ref="F7:H7"/>
    <mergeCell ref="D8:E8"/>
  </mergeCells>
  <pageMargins left="0.70866141732283472" right="0.70866141732283472" top="0.74803149606299213" bottom="0.74803149606299213" header="0.31496062992125984" footer="0.31496062992125984"/>
  <pageSetup scale="91" orientation="portrait" r:id="rId1"/>
  <headerFooter differentFirst="1"/>
  <ignoredErrors>
    <ignoredError sqref="B40:H109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4AC8D-6627-4D6F-903E-5AC659AD26DE}">
  <dimension ref="A2:K155"/>
  <sheetViews>
    <sheetView showGridLines="0" zoomScale="90" zoomScaleNormal="90" workbookViewId="0">
      <selection activeCell="I9" sqref="I9"/>
    </sheetView>
  </sheetViews>
  <sheetFormatPr baseColWidth="10" defaultColWidth="11" defaultRowHeight="12.75"/>
  <cols>
    <col min="1" max="1" width="38" style="8" customWidth="1"/>
    <col min="2" max="4" width="15.85546875" style="8" bestFit="1" customWidth="1"/>
    <col min="5" max="5" width="1.5703125" style="8" customWidth="1"/>
    <col min="6" max="6" width="17.28515625" style="8" customWidth="1"/>
    <col min="7" max="7" width="15.5703125" style="8" bestFit="1" customWidth="1"/>
    <col min="8" max="8" width="16.28515625" style="8" bestFit="1" customWidth="1"/>
    <col min="9" max="9" width="14.140625" style="66" bestFit="1" customWidth="1"/>
    <col min="10" max="10" width="12" style="66" bestFit="1" customWidth="1"/>
    <col min="11" max="256" width="11" style="8"/>
    <col min="257" max="257" width="38" style="8" customWidth="1"/>
    <col min="258" max="260" width="15.85546875" style="8" bestFit="1" customWidth="1"/>
    <col min="261" max="261" width="1.5703125" style="8" customWidth="1"/>
    <col min="262" max="262" width="17.28515625" style="8" customWidth="1"/>
    <col min="263" max="263" width="15.5703125" style="8" bestFit="1" customWidth="1"/>
    <col min="264" max="264" width="16.28515625" style="8" bestFit="1" customWidth="1"/>
    <col min="265" max="265" width="14.140625" style="8" bestFit="1" customWidth="1"/>
    <col min="266" max="266" width="12" style="8" bestFit="1" customWidth="1"/>
    <col min="267" max="512" width="11" style="8"/>
    <col min="513" max="513" width="38" style="8" customWidth="1"/>
    <col min="514" max="516" width="15.85546875" style="8" bestFit="1" customWidth="1"/>
    <col min="517" max="517" width="1.5703125" style="8" customWidth="1"/>
    <col min="518" max="518" width="17.28515625" style="8" customWidth="1"/>
    <col min="519" max="519" width="15.5703125" style="8" bestFit="1" customWidth="1"/>
    <col min="520" max="520" width="16.28515625" style="8" bestFit="1" customWidth="1"/>
    <col min="521" max="521" width="14.140625" style="8" bestFit="1" customWidth="1"/>
    <col min="522" max="522" width="12" style="8" bestFit="1" customWidth="1"/>
    <col min="523" max="768" width="11" style="8"/>
    <col min="769" max="769" width="38" style="8" customWidth="1"/>
    <col min="770" max="772" width="15.85546875" style="8" bestFit="1" customWidth="1"/>
    <col min="773" max="773" width="1.5703125" style="8" customWidth="1"/>
    <col min="774" max="774" width="17.28515625" style="8" customWidth="1"/>
    <col min="775" max="775" width="15.5703125" style="8" bestFit="1" customWidth="1"/>
    <col min="776" max="776" width="16.28515625" style="8" bestFit="1" customWidth="1"/>
    <col min="777" max="777" width="14.140625" style="8" bestFit="1" customWidth="1"/>
    <col min="778" max="778" width="12" style="8" bestFit="1" customWidth="1"/>
    <col min="779" max="1024" width="11" style="8"/>
    <col min="1025" max="1025" width="38" style="8" customWidth="1"/>
    <col min="1026" max="1028" width="15.85546875" style="8" bestFit="1" customWidth="1"/>
    <col min="1029" max="1029" width="1.5703125" style="8" customWidth="1"/>
    <col min="1030" max="1030" width="17.28515625" style="8" customWidth="1"/>
    <col min="1031" max="1031" width="15.5703125" style="8" bestFit="1" customWidth="1"/>
    <col min="1032" max="1032" width="16.28515625" style="8" bestFit="1" customWidth="1"/>
    <col min="1033" max="1033" width="14.140625" style="8" bestFit="1" customWidth="1"/>
    <col min="1034" max="1034" width="12" style="8" bestFit="1" customWidth="1"/>
    <col min="1035" max="1280" width="11" style="8"/>
    <col min="1281" max="1281" width="38" style="8" customWidth="1"/>
    <col min="1282" max="1284" width="15.85546875" style="8" bestFit="1" customWidth="1"/>
    <col min="1285" max="1285" width="1.5703125" style="8" customWidth="1"/>
    <col min="1286" max="1286" width="17.28515625" style="8" customWidth="1"/>
    <col min="1287" max="1287" width="15.5703125" style="8" bestFit="1" customWidth="1"/>
    <col min="1288" max="1288" width="16.28515625" style="8" bestFit="1" customWidth="1"/>
    <col min="1289" max="1289" width="14.140625" style="8" bestFit="1" customWidth="1"/>
    <col min="1290" max="1290" width="12" style="8" bestFit="1" customWidth="1"/>
    <col min="1291" max="1536" width="11" style="8"/>
    <col min="1537" max="1537" width="38" style="8" customWidth="1"/>
    <col min="1538" max="1540" width="15.85546875" style="8" bestFit="1" customWidth="1"/>
    <col min="1541" max="1541" width="1.5703125" style="8" customWidth="1"/>
    <col min="1542" max="1542" width="17.28515625" style="8" customWidth="1"/>
    <col min="1543" max="1543" width="15.5703125" style="8" bestFit="1" customWidth="1"/>
    <col min="1544" max="1544" width="16.28515625" style="8" bestFit="1" customWidth="1"/>
    <col min="1545" max="1545" width="14.140625" style="8" bestFit="1" customWidth="1"/>
    <col min="1546" max="1546" width="12" style="8" bestFit="1" customWidth="1"/>
    <col min="1547" max="1792" width="11" style="8"/>
    <col min="1793" max="1793" width="38" style="8" customWidth="1"/>
    <col min="1794" max="1796" width="15.85546875" style="8" bestFit="1" customWidth="1"/>
    <col min="1797" max="1797" width="1.5703125" style="8" customWidth="1"/>
    <col min="1798" max="1798" width="17.28515625" style="8" customWidth="1"/>
    <col min="1799" max="1799" width="15.5703125" style="8" bestFit="1" customWidth="1"/>
    <col min="1800" max="1800" width="16.28515625" style="8" bestFit="1" customWidth="1"/>
    <col min="1801" max="1801" width="14.140625" style="8" bestFit="1" customWidth="1"/>
    <col min="1802" max="1802" width="12" style="8" bestFit="1" customWidth="1"/>
    <col min="1803" max="2048" width="11" style="8"/>
    <col min="2049" max="2049" width="38" style="8" customWidth="1"/>
    <col min="2050" max="2052" width="15.85546875" style="8" bestFit="1" customWidth="1"/>
    <col min="2053" max="2053" width="1.5703125" style="8" customWidth="1"/>
    <col min="2054" max="2054" width="17.28515625" style="8" customWidth="1"/>
    <col min="2055" max="2055" width="15.5703125" style="8" bestFit="1" customWidth="1"/>
    <col min="2056" max="2056" width="16.28515625" style="8" bestFit="1" customWidth="1"/>
    <col min="2057" max="2057" width="14.140625" style="8" bestFit="1" customWidth="1"/>
    <col min="2058" max="2058" width="12" style="8" bestFit="1" customWidth="1"/>
    <col min="2059" max="2304" width="11" style="8"/>
    <col min="2305" max="2305" width="38" style="8" customWidth="1"/>
    <col min="2306" max="2308" width="15.85546875" style="8" bestFit="1" customWidth="1"/>
    <col min="2309" max="2309" width="1.5703125" style="8" customWidth="1"/>
    <col min="2310" max="2310" width="17.28515625" style="8" customWidth="1"/>
    <col min="2311" max="2311" width="15.5703125" style="8" bestFit="1" customWidth="1"/>
    <col min="2312" max="2312" width="16.28515625" style="8" bestFit="1" customWidth="1"/>
    <col min="2313" max="2313" width="14.140625" style="8" bestFit="1" customWidth="1"/>
    <col min="2314" max="2314" width="12" style="8" bestFit="1" customWidth="1"/>
    <col min="2315" max="2560" width="11" style="8"/>
    <col min="2561" max="2561" width="38" style="8" customWidth="1"/>
    <col min="2562" max="2564" width="15.85546875" style="8" bestFit="1" customWidth="1"/>
    <col min="2565" max="2565" width="1.5703125" style="8" customWidth="1"/>
    <col min="2566" max="2566" width="17.28515625" style="8" customWidth="1"/>
    <col min="2567" max="2567" width="15.5703125" style="8" bestFit="1" customWidth="1"/>
    <col min="2568" max="2568" width="16.28515625" style="8" bestFit="1" customWidth="1"/>
    <col min="2569" max="2569" width="14.140625" style="8" bestFit="1" customWidth="1"/>
    <col min="2570" max="2570" width="12" style="8" bestFit="1" customWidth="1"/>
    <col min="2571" max="2816" width="11" style="8"/>
    <col min="2817" max="2817" width="38" style="8" customWidth="1"/>
    <col min="2818" max="2820" width="15.85546875" style="8" bestFit="1" customWidth="1"/>
    <col min="2821" max="2821" width="1.5703125" style="8" customWidth="1"/>
    <col min="2822" max="2822" width="17.28515625" style="8" customWidth="1"/>
    <col min="2823" max="2823" width="15.5703125" style="8" bestFit="1" customWidth="1"/>
    <col min="2824" max="2824" width="16.28515625" style="8" bestFit="1" customWidth="1"/>
    <col min="2825" max="2825" width="14.140625" style="8" bestFit="1" customWidth="1"/>
    <col min="2826" max="2826" width="12" style="8" bestFit="1" customWidth="1"/>
    <col min="2827" max="3072" width="11" style="8"/>
    <col min="3073" max="3073" width="38" style="8" customWidth="1"/>
    <col min="3074" max="3076" width="15.85546875" style="8" bestFit="1" customWidth="1"/>
    <col min="3077" max="3077" width="1.5703125" style="8" customWidth="1"/>
    <col min="3078" max="3078" width="17.28515625" style="8" customWidth="1"/>
    <col min="3079" max="3079" width="15.5703125" style="8" bestFit="1" customWidth="1"/>
    <col min="3080" max="3080" width="16.28515625" style="8" bestFit="1" customWidth="1"/>
    <col min="3081" max="3081" width="14.140625" style="8" bestFit="1" customWidth="1"/>
    <col min="3082" max="3082" width="12" style="8" bestFit="1" customWidth="1"/>
    <col min="3083" max="3328" width="11" style="8"/>
    <col min="3329" max="3329" width="38" style="8" customWidth="1"/>
    <col min="3330" max="3332" width="15.85546875" style="8" bestFit="1" customWidth="1"/>
    <col min="3333" max="3333" width="1.5703125" style="8" customWidth="1"/>
    <col min="3334" max="3334" width="17.28515625" style="8" customWidth="1"/>
    <col min="3335" max="3335" width="15.5703125" style="8" bestFit="1" customWidth="1"/>
    <col min="3336" max="3336" width="16.28515625" style="8" bestFit="1" customWidth="1"/>
    <col min="3337" max="3337" width="14.140625" style="8" bestFit="1" customWidth="1"/>
    <col min="3338" max="3338" width="12" style="8" bestFit="1" customWidth="1"/>
    <col min="3339" max="3584" width="11" style="8"/>
    <col min="3585" max="3585" width="38" style="8" customWidth="1"/>
    <col min="3586" max="3588" width="15.85546875" style="8" bestFit="1" customWidth="1"/>
    <col min="3589" max="3589" width="1.5703125" style="8" customWidth="1"/>
    <col min="3590" max="3590" width="17.28515625" style="8" customWidth="1"/>
    <col min="3591" max="3591" width="15.5703125" style="8" bestFit="1" customWidth="1"/>
    <col min="3592" max="3592" width="16.28515625" style="8" bestFit="1" customWidth="1"/>
    <col min="3593" max="3593" width="14.140625" style="8" bestFit="1" customWidth="1"/>
    <col min="3594" max="3594" width="12" style="8" bestFit="1" customWidth="1"/>
    <col min="3595" max="3840" width="11" style="8"/>
    <col min="3841" max="3841" width="38" style="8" customWidth="1"/>
    <col min="3842" max="3844" width="15.85546875" style="8" bestFit="1" customWidth="1"/>
    <col min="3845" max="3845" width="1.5703125" style="8" customWidth="1"/>
    <col min="3846" max="3846" width="17.28515625" style="8" customWidth="1"/>
    <col min="3847" max="3847" width="15.5703125" style="8" bestFit="1" customWidth="1"/>
    <col min="3848" max="3848" width="16.28515625" style="8" bestFit="1" customWidth="1"/>
    <col min="3849" max="3849" width="14.140625" style="8" bestFit="1" customWidth="1"/>
    <col min="3850" max="3850" width="12" style="8" bestFit="1" customWidth="1"/>
    <col min="3851" max="4096" width="11" style="8"/>
    <col min="4097" max="4097" width="38" style="8" customWidth="1"/>
    <col min="4098" max="4100" width="15.85546875" style="8" bestFit="1" customWidth="1"/>
    <col min="4101" max="4101" width="1.5703125" style="8" customWidth="1"/>
    <col min="4102" max="4102" width="17.28515625" style="8" customWidth="1"/>
    <col min="4103" max="4103" width="15.5703125" style="8" bestFit="1" customWidth="1"/>
    <col min="4104" max="4104" width="16.28515625" style="8" bestFit="1" customWidth="1"/>
    <col min="4105" max="4105" width="14.140625" style="8" bestFit="1" customWidth="1"/>
    <col min="4106" max="4106" width="12" style="8" bestFit="1" customWidth="1"/>
    <col min="4107" max="4352" width="11" style="8"/>
    <col min="4353" max="4353" width="38" style="8" customWidth="1"/>
    <col min="4354" max="4356" width="15.85546875" style="8" bestFit="1" customWidth="1"/>
    <col min="4357" max="4357" width="1.5703125" style="8" customWidth="1"/>
    <col min="4358" max="4358" width="17.28515625" style="8" customWidth="1"/>
    <col min="4359" max="4359" width="15.5703125" style="8" bestFit="1" customWidth="1"/>
    <col min="4360" max="4360" width="16.28515625" style="8" bestFit="1" customWidth="1"/>
    <col min="4361" max="4361" width="14.140625" style="8" bestFit="1" customWidth="1"/>
    <col min="4362" max="4362" width="12" style="8" bestFit="1" customWidth="1"/>
    <col min="4363" max="4608" width="11" style="8"/>
    <col min="4609" max="4609" width="38" style="8" customWidth="1"/>
    <col min="4610" max="4612" width="15.85546875" style="8" bestFit="1" customWidth="1"/>
    <col min="4613" max="4613" width="1.5703125" style="8" customWidth="1"/>
    <col min="4614" max="4614" width="17.28515625" style="8" customWidth="1"/>
    <col min="4615" max="4615" width="15.5703125" style="8" bestFit="1" customWidth="1"/>
    <col min="4616" max="4616" width="16.28515625" style="8" bestFit="1" customWidth="1"/>
    <col min="4617" max="4617" width="14.140625" style="8" bestFit="1" customWidth="1"/>
    <col min="4618" max="4618" width="12" style="8" bestFit="1" customWidth="1"/>
    <col min="4619" max="4864" width="11" style="8"/>
    <col min="4865" max="4865" width="38" style="8" customWidth="1"/>
    <col min="4866" max="4868" width="15.85546875" style="8" bestFit="1" customWidth="1"/>
    <col min="4869" max="4869" width="1.5703125" style="8" customWidth="1"/>
    <col min="4870" max="4870" width="17.28515625" style="8" customWidth="1"/>
    <col min="4871" max="4871" width="15.5703125" style="8" bestFit="1" customWidth="1"/>
    <col min="4872" max="4872" width="16.28515625" style="8" bestFit="1" customWidth="1"/>
    <col min="4873" max="4873" width="14.140625" style="8" bestFit="1" customWidth="1"/>
    <col min="4874" max="4874" width="12" style="8" bestFit="1" customWidth="1"/>
    <col min="4875" max="5120" width="11" style="8"/>
    <col min="5121" max="5121" width="38" style="8" customWidth="1"/>
    <col min="5122" max="5124" width="15.85546875" style="8" bestFit="1" customWidth="1"/>
    <col min="5125" max="5125" width="1.5703125" style="8" customWidth="1"/>
    <col min="5126" max="5126" width="17.28515625" style="8" customWidth="1"/>
    <col min="5127" max="5127" width="15.5703125" style="8" bestFit="1" customWidth="1"/>
    <col min="5128" max="5128" width="16.28515625" style="8" bestFit="1" customWidth="1"/>
    <col min="5129" max="5129" width="14.140625" style="8" bestFit="1" customWidth="1"/>
    <col min="5130" max="5130" width="12" style="8" bestFit="1" customWidth="1"/>
    <col min="5131" max="5376" width="11" style="8"/>
    <col min="5377" max="5377" width="38" style="8" customWidth="1"/>
    <col min="5378" max="5380" width="15.85546875" style="8" bestFit="1" customWidth="1"/>
    <col min="5381" max="5381" width="1.5703125" style="8" customWidth="1"/>
    <col min="5382" max="5382" width="17.28515625" style="8" customWidth="1"/>
    <col min="5383" max="5383" width="15.5703125" style="8" bestFit="1" customWidth="1"/>
    <col min="5384" max="5384" width="16.28515625" style="8" bestFit="1" customWidth="1"/>
    <col min="5385" max="5385" width="14.140625" style="8" bestFit="1" customWidth="1"/>
    <col min="5386" max="5386" width="12" style="8" bestFit="1" customWidth="1"/>
    <col min="5387" max="5632" width="11" style="8"/>
    <col min="5633" max="5633" width="38" style="8" customWidth="1"/>
    <col min="5634" max="5636" width="15.85546875" style="8" bestFit="1" customWidth="1"/>
    <col min="5637" max="5637" width="1.5703125" style="8" customWidth="1"/>
    <col min="5638" max="5638" width="17.28515625" style="8" customWidth="1"/>
    <col min="5639" max="5639" width="15.5703125" style="8" bestFit="1" customWidth="1"/>
    <col min="5640" max="5640" width="16.28515625" style="8" bestFit="1" customWidth="1"/>
    <col min="5641" max="5641" width="14.140625" style="8" bestFit="1" customWidth="1"/>
    <col min="5642" max="5642" width="12" style="8" bestFit="1" customWidth="1"/>
    <col min="5643" max="5888" width="11" style="8"/>
    <col min="5889" max="5889" width="38" style="8" customWidth="1"/>
    <col min="5890" max="5892" width="15.85546875" style="8" bestFit="1" customWidth="1"/>
    <col min="5893" max="5893" width="1.5703125" style="8" customWidth="1"/>
    <col min="5894" max="5894" width="17.28515625" style="8" customWidth="1"/>
    <col min="5895" max="5895" width="15.5703125" style="8" bestFit="1" customWidth="1"/>
    <col min="5896" max="5896" width="16.28515625" style="8" bestFit="1" customWidth="1"/>
    <col min="5897" max="5897" width="14.140625" style="8" bestFit="1" customWidth="1"/>
    <col min="5898" max="5898" width="12" style="8" bestFit="1" customWidth="1"/>
    <col min="5899" max="6144" width="11" style="8"/>
    <col min="6145" max="6145" width="38" style="8" customWidth="1"/>
    <col min="6146" max="6148" width="15.85546875" style="8" bestFit="1" customWidth="1"/>
    <col min="6149" max="6149" width="1.5703125" style="8" customWidth="1"/>
    <col min="6150" max="6150" width="17.28515625" style="8" customWidth="1"/>
    <col min="6151" max="6151" width="15.5703125" style="8" bestFit="1" customWidth="1"/>
    <col min="6152" max="6152" width="16.28515625" style="8" bestFit="1" customWidth="1"/>
    <col min="6153" max="6153" width="14.140625" style="8" bestFit="1" customWidth="1"/>
    <col min="6154" max="6154" width="12" style="8" bestFit="1" customWidth="1"/>
    <col min="6155" max="6400" width="11" style="8"/>
    <col min="6401" max="6401" width="38" style="8" customWidth="1"/>
    <col min="6402" max="6404" width="15.85546875" style="8" bestFit="1" customWidth="1"/>
    <col min="6405" max="6405" width="1.5703125" style="8" customWidth="1"/>
    <col min="6406" max="6406" width="17.28515625" style="8" customWidth="1"/>
    <col min="6407" max="6407" width="15.5703125" style="8" bestFit="1" customWidth="1"/>
    <col min="6408" max="6408" width="16.28515625" style="8" bestFit="1" customWidth="1"/>
    <col min="6409" max="6409" width="14.140625" style="8" bestFit="1" customWidth="1"/>
    <col min="6410" max="6410" width="12" style="8" bestFit="1" customWidth="1"/>
    <col min="6411" max="6656" width="11" style="8"/>
    <col min="6657" max="6657" width="38" style="8" customWidth="1"/>
    <col min="6658" max="6660" width="15.85546875" style="8" bestFit="1" customWidth="1"/>
    <col min="6661" max="6661" width="1.5703125" style="8" customWidth="1"/>
    <col min="6662" max="6662" width="17.28515625" style="8" customWidth="1"/>
    <col min="6663" max="6663" width="15.5703125" style="8" bestFit="1" customWidth="1"/>
    <col min="6664" max="6664" width="16.28515625" style="8" bestFit="1" customWidth="1"/>
    <col min="6665" max="6665" width="14.140625" style="8" bestFit="1" customWidth="1"/>
    <col min="6666" max="6666" width="12" style="8" bestFit="1" customWidth="1"/>
    <col min="6667" max="6912" width="11" style="8"/>
    <col min="6913" max="6913" width="38" style="8" customWidth="1"/>
    <col min="6914" max="6916" width="15.85546875" style="8" bestFit="1" customWidth="1"/>
    <col min="6917" max="6917" width="1.5703125" style="8" customWidth="1"/>
    <col min="6918" max="6918" width="17.28515625" style="8" customWidth="1"/>
    <col min="6919" max="6919" width="15.5703125" style="8" bestFit="1" customWidth="1"/>
    <col min="6920" max="6920" width="16.28515625" style="8" bestFit="1" customWidth="1"/>
    <col min="6921" max="6921" width="14.140625" style="8" bestFit="1" customWidth="1"/>
    <col min="6922" max="6922" width="12" style="8" bestFit="1" customWidth="1"/>
    <col min="6923" max="7168" width="11" style="8"/>
    <col min="7169" max="7169" width="38" style="8" customWidth="1"/>
    <col min="7170" max="7172" width="15.85546875" style="8" bestFit="1" customWidth="1"/>
    <col min="7173" max="7173" width="1.5703125" style="8" customWidth="1"/>
    <col min="7174" max="7174" width="17.28515625" style="8" customWidth="1"/>
    <col min="7175" max="7175" width="15.5703125" style="8" bestFit="1" customWidth="1"/>
    <col min="7176" max="7176" width="16.28515625" style="8" bestFit="1" customWidth="1"/>
    <col min="7177" max="7177" width="14.140625" style="8" bestFit="1" customWidth="1"/>
    <col min="7178" max="7178" width="12" style="8" bestFit="1" customWidth="1"/>
    <col min="7179" max="7424" width="11" style="8"/>
    <col min="7425" max="7425" width="38" style="8" customWidth="1"/>
    <col min="7426" max="7428" width="15.85546875" style="8" bestFit="1" customWidth="1"/>
    <col min="7429" max="7429" width="1.5703125" style="8" customWidth="1"/>
    <col min="7430" max="7430" width="17.28515625" style="8" customWidth="1"/>
    <col min="7431" max="7431" width="15.5703125" style="8" bestFit="1" customWidth="1"/>
    <col min="7432" max="7432" width="16.28515625" style="8" bestFit="1" customWidth="1"/>
    <col min="7433" max="7433" width="14.140625" style="8" bestFit="1" customWidth="1"/>
    <col min="7434" max="7434" width="12" style="8" bestFit="1" customWidth="1"/>
    <col min="7435" max="7680" width="11" style="8"/>
    <col min="7681" max="7681" width="38" style="8" customWidth="1"/>
    <col min="7682" max="7684" width="15.85546875" style="8" bestFit="1" customWidth="1"/>
    <col min="7685" max="7685" width="1.5703125" style="8" customWidth="1"/>
    <col min="7686" max="7686" width="17.28515625" style="8" customWidth="1"/>
    <col min="7687" max="7687" width="15.5703125" style="8" bestFit="1" customWidth="1"/>
    <col min="7688" max="7688" width="16.28515625" style="8" bestFit="1" customWidth="1"/>
    <col min="7689" max="7689" width="14.140625" style="8" bestFit="1" customWidth="1"/>
    <col min="7690" max="7690" width="12" style="8" bestFit="1" customWidth="1"/>
    <col min="7691" max="7936" width="11" style="8"/>
    <col min="7937" max="7937" width="38" style="8" customWidth="1"/>
    <col min="7938" max="7940" width="15.85546875" style="8" bestFit="1" customWidth="1"/>
    <col min="7941" max="7941" width="1.5703125" style="8" customWidth="1"/>
    <col min="7942" max="7942" width="17.28515625" style="8" customWidth="1"/>
    <col min="7943" max="7943" width="15.5703125" style="8" bestFit="1" customWidth="1"/>
    <col min="7944" max="7944" width="16.28515625" style="8" bestFit="1" customWidth="1"/>
    <col min="7945" max="7945" width="14.140625" style="8" bestFit="1" customWidth="1"/>
    <col min="7946" max="7946" width="12" style="8" bestFit="1" customWidth="1"/>
    <col min="7947" max="8192" width="11" style="8"/>
    <col min="8193" max="8193" width="38" style="8" customWidth="1"/>
    <col min="8194" max="8196" width="15.85546875" style="8" bestFit="1" customWidth="1"/>
    <col min="8197" max="8197" width="1.5703125" style="8" customWidth="1"/>
    <col min="8198" max="8198" width="17.28515625" style="8" customWidth="1"/>
    <col min="8199" max="8199" width="15.5703125" style="8" bestFit="1" customWidth="1"/>
    <col min="8200" max="8200" width="16.28515625" style="8" bestFit="1" customWidth="1"/>
    <col min="8201" max="8201" width="14.140625" style="8" bestFit="1" customWidth="1"/>
    <col min="8202" max="8202" width="12" style="8" bestFit="1" customWidth="1"/>
    <col min="8203" max="8448" width="11" style="8"/>
    <col min="8449" max="8449" width="38" style="8" customWidth="1"/>
    <col min="8450" max="8452" width="15.85546875" style="8" bestFit="1" customWidth="1"/>
    <col min="8453" max="8453" width="1.5703125" style="8" customWidth="1"/>
    <col min="8454" max="8454" width="17.28515625" style="8" customWidth="1"/>
    <col min="8455" max="8455" width="15.5703125" style="8" bestFit="1" customWidth="1"/>
    <col min="8456" max="8456" width="16.28515625" style="8" bestFit="1" customWidth="1"/>
    <col min="8457" max="8457" width="14.140625" style="8" bestFit="1" customWidth="1"/>
    <col min="8458" max="8458" width="12" style="8" bestFit="1" customWidth="1"/>
    <col min="8459" max="8704" width="11" style="8"/>
    <col min="8705" max="8705" width="38" style="8" customWidth="1"/>
    <col min="8706" max="8708" width="15.85546875" style="8" bestFit="1" customWidth="1"/>
    <col min="8709" max="8709" width="1.5703125" style="8" customWidth="1"/>
    <col min="8710" max="8710" width="17.28515625" style="8" customWidth="1"/>
    <col min="8711" max="8711" width="15.5703125" style="8" bestFit="1" customWidth="1"/>
    <col min="8712" max="8712" width="16.28515625" style="8" bestFit="1" customWidth="1"/>
    <col min="8713" max="8713" width="14.140625" style="8" bestFit="1" customWidth="1"/>
    <col min="8714" max="8714" width="12" style="8" bestFit="1" customWidth="1"/>
    <col min="8715" max="8960" width="11" style="8"/>
    <col min="8961" max="8961" width="38" style="8" customWidth="1"/>
    <col min="8962" max="8964" width="15.85546875" style="8" bestFit="1" customWidth="1"/>
    <col min="8965" max="8965" width="1.5703125" style="8" customWidth="1"/>
    <col min="8966" max="8966" width="17.28515625" style="8" customWidth="1"/>
    <col min="8967" max="8967" width="15.5703125" style="8" bestFit="1" customWidth="1"/>
    <col min="8968" max="8968" width="16.28515625" style="8" bestFit="1" customWidth="1"/>
    <col min="8969" max="8969" width="14.140625" style="8" bestFit="1" customWidth="1"/>
    <col min="8970" max="8970" width="12" style="8" bestFit="1" customWidth="1"/>
    <col min="8971" max="9216" width="11" style="8"/>
    <col min="9217" max="9217" width="38" style="8" customWidth="1"/>
    <col min="9218" max="9220" width="15.85546875" style="8" bestFit="1" customWidth="1"/>
    <col min="9221" max="9221" width="1.5703125" style="8" customWidth="1"/>
    <col min="9222" max="9222" width="17.28515625" style="8" customWidth="1"/>
    <col min="9223" max="9223" width="15.5703125" style="8" bestFit="1" customWidth="1"/>
    <col min="9224" max="9224" width="16.28515625" style="8" bestFit="1" customWidth="1"/>
    <col min="9225" max="9225" width="14.140625" style="8" bestFit="1" customWidth="1"/>
    <col min="9226" max="9226" width="12" style="8" bestFit="1" customWidth="1"/>
    <col min="9227" max="9472" width="11" style="8"/>
    <col min="9473" max="9473" width="38" style="8" customWidth="1"/>
    <col min="9474" max="9476" width="15.85546875" style="8" bestFit="1" customWidth="1"/>
    <col min="9477" max="9477" width="1.5703125" style="8" customWidth="1"/>
    <col min="9478" max="9478" width="17.28515625" style="8" customWidth="1"/>
    <col min="9479" max="9479" width="15.5703125" style="8" bestFit="1" customWidth="1"/>
    <col min="9480" max="9480" width="16.28515625" style="8" bestFit="1" customWidth="1"/>
    <col min="9481" max="9481" width="14.140625" style="8" bestFit="1" customWidth="1"/>
    <col min="9482" max="9482" width="12" style="8" bestFit="1" customWidth="1"/>
    <col min="9483" max="9728" width="11" style="8"/>
    <col min="9729" max="9729" width="38" style="8" customWidth="1"/>
    <col min="9730" max="9732" width="15.85546875" style="8" bestFit="1" customWidth="1"/>
    <col min="9733" max="9733" width="1.5703125" style="8" customWidth="1"/>
    <col min="9734" max="9734" width="17.28515625" style="8" customWidth="1"/>
    <col min="9735" max="9735" width="15.5703125" style="8" bestFit="1" customWidth="1"/>
    <col min="9736" max="9736" width="16.28515625" style="8" bestFit="1" customWidth="1"/>
    <col min="9737" max="9737" width="14.140625" style="8" bestFit="1" customWidth="1"/>
    <col min="9738" max="9738" width="12" style="8" bestFit="1" customWidth="1"/>
    <col min="9739" max="9984" width="11" style="8"/>
    <col min="9985" max="9985" width="38" style="8" customWidth="1"/>
    <col min="9986" max="9988" width="15.85546875" style="8" bestFit="1" customWidth="1"/>
    <col min="9989" max="9989" width="1.5703125" style="8" customWidth="1"/>
    <col min="9990" max="9990" width="17.28515625" style="8" customWidth="1"/>
    <col min="9991" max="9991" width="15.5703125" style="8" bestFit="1" customWidth="1"/>
    <col min="9992" max="9992" width="16.28515625" style="8" bestFit="1" customWidth="1"/>
    <col min="9993" max="9993" width="14.140625" style="8" bestFit="1" customWidth="1"/>
    <col min="9994" max="9994" width="12" style="8" bestFit="1" customWidth="1"/>
    <col min="9995" max="10240" width="11" style="8"/>
    <col min="10241" max="10241" width="38" style="8" customWidth="1"/>
    <col min="10242" max="10244" width="15.85546875" style="8" bestFit="1" customWidth="1"/>
    <col min="10245" max="10245" width="1.5703125" style="8" customWidth="1"/>
    <col min="10246" max="10246" width="17.28515625" style="8" customWidth="1"/>
    <col min="10247" max="10247" width="15.5703125" style="8" bestFit="1" customWidth="1"/>
    <col min="10248" max="10248" width="16.28515625" style="8" bestFit="1" customWidth="1"/>
    <col min="10249" max="10249" width="14.140625" style="8" bestFit="1" customWidth="1"/>
    <col min="10250" max="10250" width="12" style="8" bestFit="1" customWidth="1"/>
    <col min="10251" max="10496" width="11" style="8"/>
    <col min="10497" max="10497" width="38" style="8" customWidth="1"/>
    <col min="10498" max="10500" width="15.85546875" style="8" bestFit="1" customWidth="1"/>
    <col min="10501" max="10501" width="1.5703125" style="8" customWidth="1"/>
    <col min="10502" max="10502" width="17.28515625" style="8" customWidth="1"/>
    <col min="10503" max="10503" width="15.5703125" style="8" bestFit="1" customWidth="1"/>
    <col min="10504" max="10504" width="16.28515625" style="8" bestFit="1" customWidth="1"/>
    <col min="10505" max="10505" width="14.140625" style="8" bestFit="1" customWidth="1"/>
    <col min="10506" max="10506" width="12" style="8" bestFit="1" customWidth="1"/>
    <col min="10507" max="10752" width="11" style="8"/>
    <col min="10753" max="10753" width="38" style="8" customWidth="1"/>
    <col min="10754" max="10756" width="15.85546875" style="8" bestFit="1" customWidth="1"/>
    <col min="10757" max="10757" width="1.5703125" style="8" customWidth="1"/>
    <col min="10758" max="10758" width="17.28515625" style="8" customWidth="1"/>
    <col min="10759" max="10759" width="15.5703125" style="8" bestFit="1" customWidth="1"/>
    <col min="10760" max="10760" width="16.28515625" style="8" bestFit="1" customWidth="1"/>
    <col min="10761" max="10761" width="14.140625" style="8" bestFit="1" customWidth="1"/>
    <col min="10762" max="10762" width="12" style="8" bestFit="1" customWidth="1"/>
    <col min="10763" max="11008" width="11" style="8"/>
    <col min="11009" max="11009" width="38" style="8" customWidth="1"/>
    <col min="11010" max="11012" width="15.85546875" style="8" bestFit="1" customWidth="1"/>
    <col min="11013" max="11013" width="1.5703125" style="8" customWidth="1"/>
    <col min="11014" max="11014" width="17.28515625" style="8" customWidth="1"/>
    <col min="11015" max="11015" width="15.5703125" style="8" bestFit="1" customWidth="1"/>
    <col min="11016" max="11016" width="16.28515625" style="8" bestFit="1" customWidth="1"/>
    <col min="11017" max="11017" width="14.140625" style="8" bestFit="1" customWidth="1"/>
    <col min="11018" max="11018" width="12" style="8" bestFit="1" customWidth="1"/>
    <col min="11019" max="11264" width="11" style="8"/>
    <col min="11265" max="11265" width="38" style="8" customWidth="1"/>
    <col min="11266" max="11268" width="15.85546875" style="8" bestFit="1" customWidth="1"/>
    <col min="11269" max="11269" width="1.5703125" style="8" customWidth="1"/>
    <col min="11270" max="11270" width="17.28515625" style="8" customWidth="1"/>
    <col min="11271" max="11271" width="15.5703125" style="8" bestFit="1" customWidth="1"/>
    <col min="11272" max="11272" width="16.28515625" style="8" bestFit="1" customWidth="1"/>
    <col min="11273" max="11273" width="14.140625" style="8" bestFit="1" customWidth="1"/>
    <col min="11274" max="11274" width="12" style="8" bestFit="1" customWidth="1"/>
    <col min="11275" max="11520" width="11" style="8"/>
    <col min="11521" max="11521" width="38" style="8" customWidth="1"/>
    <col min="11522" max="11524" width="15.85546875" style="8" bestFit="1" customWidth="1"/>
    <col min="11525" max="11525" width="1.5703125" style="8" customWidth="1"/>
    <col min="11526" max="11526" width="17.28515625" style="8" customWidth="1"/>
    <col min="11527" max="11527" width="15.5703125" style="8" bestFit="1" customWidth="1"/>
    <col min="11528" max="11528" width="16.28515625" style="8" bestFit="1" customWidth="1"/>
    <col min="11529" max="11529" width="14.140625" style="8" bestFit="1" customWidth="1"/>
    <col min="11530" max="11530" width="12" style="8" bestFit="1" customWidth="1"/>
    <col min="11531" max="11776" width="11" style="8"/>
    <col min="11777" max="11777" width="38" style="8" customWidth="1"/>
    <col min="11778" max="11780" width="15.85546875" style="8" bestFit="1" customWidth="1"/>
    <col min="11781" max="11781" width="1.5703125" style="8" customWidth="1"/>
    <col min="11782" max="11782" width="17.28515625" style="8" customWidth="1"/>
    <col min="11783" max="11783" width="15.5703125" style="8" bestFit="1" customWidth="1"/>
    <col min="11784" max="11784" width="16.28515625" style="8" bestFit="1" customWidth="1"/>
    <col min="11785" max="11785" width="14.140625" style="8" bestFit="1" customWidth="1"/>
    <col min="11786" max="11786" width="12" style="8" bestFit="1" customWidth="1"/>
    <col min="11787" max="12032" width="11" style="8"/>
    <col min="12033" max="12033" width="38" style="8" customWidth="1"/>
    <col min="12034" max="12036" width="15.85546875" style="8" bestFit="1" customWidth="1"/>
    <col min="12037" max="12037" width="1.5703125" style="8" customWidth="1"/>
    <col min="12038" max="12038" width="17.28515625" style="8" customWidth="1"/>
    <col min="12039" max="12039" width="15.5703125" style="8" bestFit="1" customWidth="1"/>
    <col min="12040" max="12040" width="16.28515625" style="8" bestFit="1" customWidth="1"/>
    <col min="12041" max="12041" width="14.140625" style="8" bestFit="1" customWidth="1"/>
    <col min="12042" max="12042" width="12" style="8" bestFit="1" customWidth="1"/>
    <col min="12043" max="12288" width="11" style="8"/>
    <col min="12289" max="12289" width="38" style="8" customWidth="1"/>
    <col min="12290" max="12292" width="15.85546875" style="8" bestFit="1" customWidth="1"/>
    <col min="12293" max="12293" width="1.5703125" style="8" customWidth="1"/>
    <col min="12294" max="12294" width="17.28515625" style="8" customWidth="1"/>
    <col min="12295" max="12295" width="15.5703125" style="8" bestFit="1" customWidth="1"/>
    <col min="12296" max="12296" width="16.28515625" style="8" bestFit="1" customWidth="1"/>
    <col min="12297" max="12297" width="14.140625" style="8" bestFit="1" customWidth="1"/>
    <col min="12298" max="12298" width="12" style="8" bestFit="1" customWidth="1"/>
    <col min="12299" max="12544" width="11" style="8"/>
    <col min="12545" max="12545" width="38" style="8" customWidth="1"/>
    <col min="12546" max="12548" width="15.85546875" style="8" bestFit="1" customWidth="1"/>
    <col min="12549" max="12549" width="1.5703125" style="8" customWidth="1"/>
    <col min="12550" max="12550" width="17.28515625" style="8" customWidth="1"/>
    <col min="12551" max="12551" width="15.5703125" style="8" bestFit="1" customWidth="1"/>
    <col min="12552" max="12552" width="16.28515625" style="8" bestFit="1" customWidth="1"/>
    <col min="12553" max="12553" width="14.140625" style="8" bestFit="1" customWidth="1"/>
    <col min="12554" max="12554" width="12" style="8" bestFit="1" customWidth="1"/>
    <col min="12555" max="12800" width="11" style="8"/>
    <col min="12801" max="12801" width="38" style="8" customWidth="1"/>
    <col min="12802" max="12804" width="15.85546875" style="8" bestFit="1" customWidth="1"/>
    <col min="12805" max="12805" width="1.5703125" style="8" customWidth="1"/>
    <col min="12806" max="12806" width="17.28515625" style="8" customWidth="1"/>
    <col min="12807" max="12807" width="15.5703125" style="8" bestFit="1" customWidth="1"/>
    <col min="12808" max="12808" width="16.28515625" style="8" bestFit="1" customWidth="1"/>
    <col min="12809" max="12809" width="14.140625" style="8" bestFit="1" customWidth="1"/>
    <col min="12810" max="12810" width="12" style="8" bestFit="1" customWidth="1"/>
    <col min="12811" max="13056" width="11" style="8"/>
    <col min="13057" max="13057" width="38" style="8" customWidth="1"/>
    <col min="13058" max="13060" width="15.85546875" style="8" bestFit="1" customWidth="1"/>
    <col min="13061" max="13061" width="1.5703125" style="8" customWidth="1"/>
    <col min="13062" max="13062" width="17.28515625" style="8" customWidth="1"/>
    <col min="13063" max="13063" width="15.5703125" style="8" bestFit="1" customWidth="1"/>
    <col min="13064" max="13064" width="16.28515625" style="8" bestFit="1" customWidth="1"/>
    <col min="13065" max="13065" width="14.140625" style="8" bestFit="1" customWidth="1"/>
    <col min="13066" max="13066" width="12" style="8" bestFit="1" customWidth="1"/>
    <col min="13067" max="13312" width="11" style="8"/>
    <col min="13313" max="13313" width="38" style="8" customWidth="1"/>
    <col min="13314" max="13316" width="15.85546875" style="8" bestFit="1" customWidth="1"/>
    <col min="13317" max="13317" width="1.5703125" style="8" customWidth="1"/>
    <col min="13318" max="13318" width="17.28515625" style="8" customWidth="1"/>
    <col min="13319" max="13319" width="15.5703125" style="8" bestFit="1" customWidth="1"/>
    <col min="13320" max="13320" width="16.28515625" style="8" bestFit="1" customWidth="1"/>
    <col min="13321" max="13321" width="14.140625" style="8" bestFit="1" customWidth="1"/>
    <col min="13322" max="13322" width="12" style="8" bestFit="1" customWidth="1"/>
    <col min="13323" max="13568" width="11" style="8"/>
    <col min="13569" max="13569" width="38" style="8" customWidth="1"/>
    <col min="13570" max="13572" width="15.85546875" style="8" bestFit="1" customWidth="1"/>
    <col min="13573" max="13573" width="1.5703125" style="8" customWidth="1"/>
    <col min="13574" max="13574" width="17.28515625" style="8" customWidth="1"/>
    <col min="13575" max="13575" width="15.5703125" style="8" bestFit="1" customWidth="1"/>
    <col min="13576" max="13576" width="16.28515625" style="8" bestFit="1" customWidth="1"/>
    <col min="13577" max="13577" width="14.140625" style="8" bestFit="1" customWidth="1"/>
    <col min="13578" max="13578" width="12" style="8" bestFit="1" customWidth="1"/>
    <col min="13579" max="13824" width="11" style="8"/>
    <col min="13825" max="13825" width="38" style="8" customWidth="1"/>
    <col min="13826" max="13828" width="15.85546875" style="8" bestFit="1" customWidth="1"/>
    <col min="13829" max="13829" width="1.5703125" style="8" customWidth="1"/>
    <col min="13830" max="13830" width="17.28515625" style="8" customWidth="1"/>
    <col min="13831" max="13831" width="15.5703125" style="8" bestFit="1" customWidth="1"/>
    <col min="13832" max="13832" width="16.28515625" style="8" bestFit="1" customWidth="1"/>
    <col min="13833" max="13833" width="14.140625" style="8" bestFit="1" customWidth="1"/>
    <col min="13834" max="13834" width="12" style="8" bestFit="1" customWidth="1"/>
    <col min="13835" max="14080" width="11" style="8"/>
    <col min="14081" max="14081" width="38" style="8" customWidth="1"/>
    <col min="14082" max="14084" width="15.85546875" style="8" bestFit="1" customWidth="1"/>
    <col min="14085" max="14085" width="1.5703125" style="8" customWidth="1"/>
    <col min="14086" max="14086" width="17.28515625" style="8" customWidth="1"/>
    <col min="14087" max="14087" width="15.5703125" style="8" bestFit="1" customWidth="1"/>
    <col min="14088" max="14088" width="16.28515625" style="8" bestFit="1" customWidth="1"/>
    <col min="14089" max="14089" width="14.140625" style="8" bestFit="1" customWidth="1"/>
    <col min="14090" max="14090" width="12" style="8" bestFit="1" customWidth="1"/>
    <col min="14091" max="14336" width="11" style="8"/>
    <col min="14337" max="14337" width="38" style="8" customWidth="1"/>
    <col min="14338" max="14340" width="15.85546875" style="8" bestFit="1" customWidth="1"/>
    <col min="14341" max="14341" width="1.5703125" style="8" customWidth="1"/>
    <col min="14342" max="14342" width="17.28515625" style="8" customWidth="1"/>
    <col min="14343" max="14343" width="15.5703125" style="8" bestFit="1" customWidth="1"/>
    <col min="14344" max="14344" width="16.28515625" style="8" bestFit="1" customWidth="1"/>
    <col min="14345" max="14345" width="14.140625" style="8" bestFit="1" customWidth="1"/>
    <col min="14346" max="14346" width="12" style="8" bestFit="1" customWidth="1"/>
    <col min="14347" max="14592" width="11" style="8"/>
    <col min="14593" max="14593" width="38" style="8" customWidth="1"/>
    <col min="14594" max="14596" width="15.85546875" style="8" bestFit="1" customWidth="1"/>
    <col min="14597" max="14597" width="1.5703125" style="8" customWidth="1"/>
    <col min="14598" max="14598" width="17.28515625" style="8" customWidth="1"/>
    <col min="14599" max="14599" width="15.5703125" style="8" bestFit="1" customWidth="1"/>
    <col min="14600" max="14600" width="16.28515625" style="8" bestFit="1" customWidth="1"/>
    <col min="14601" max="14601" width="14.140625" style="8" bestFit="1" customWidth="1"/>
    <col min="14602" max="14602" width="12" style="8" bestFit="1" customWidth="1"/>
    <col min="14603" max="14848" width="11" style="8"/>
    <col min="14849" max="14849" width="38" style="8" customWidth="1"/>
    <col min="14850" max="14852" width="15.85546875" style="8" bestFit="1" customWidth="1"/>
    <col min="14853" max="14853" width="1.5703125" style="8" customWidth="1"/>
    <col min="14854" max="14854" width="17.28515625" style="8" customWidth="1"/>
    <col min="14855" max="14855" width="15.5703125" style="8" bestFit="1" customWidth="1"/>
    <col min="14856" max="14856" width="16.28515625" style="8" bestFit="1" customWidth="1"/>
    <col min="14857" max="14857" width="14.140625" style="8" bestFit="1" customWidth="1"/>
    <col min="14858" max="14858" width="12" style="8" bestFit="1" customWidth="1"/>
    <col min="14859" max="15104" width="11" style="8"/>
    <col min="15105" max="15105" width="38" style="8" customWidth="1"/>
    <col min="15106" max="15108" width="15.85546875" style="8" bestFit="1" customWidth="1"/>
    <col min="15109" max="15109" width="1.5703125" style="8" customWidth="1"/>
    <col min="15110" max="15110" width="17.28515625" style="8" customWidth="1"/>
    <col min="15111" max="15111" width="15.5703125" style="8" bestFit="1" customWidth="1"/>
    <col min="15112" max="15112" width="16.28515625" style="8" bestFit="1" customWidth="1"/>
    <col min="15113" max="15113" width="14.140625" style="8" bestFit="1" customWidth="1"/>
    <col min="15114" max="15114" width="12" style="8" bestFit="1" customWidth="1"/>
    <col min="15115" max="15360" width="11" style="8"/>
    <col min="15361" max="15361" width="38" style="8" customWidth="1"/>
    <col min="15362" max="15364" width="15.85546875" style="8" bestFit="1" customWidth="1"/>
    <col min="15365" max="15365" width="1.5703125" style="8" customWidth="1"/>
    <col min="15366" max="15366" width="17.28515625" style="8" customWidth="1"/>
    <col min="15367" max="15367" width="15.5703125" style="8" bestFit="1" customWidth="1"/>
    <col min="15368" max="15368" width="16.28515625" style="8" bestFit="1" customWidth="1"/>
    <col min="15369" max="15369" width="14.140625" style="8" bestFit="1" customWidth="1"/>
    <col min="15370" max="15370" width="12" style="8" bestFit="1" customWidth="1"/>
    <col min="15371" max="15616" width="11" style="8"/>
    <col min="15617" max="15617" width="38" style="8" customWidth="1"/>
    <col min="15618" max="15620" width="15.85546875" style="8" bestFit="1" customWidth="1"/>
    <col min="15621" max="15621" width="1.5703125" style="8" customWidth="1"/>
    <col min="15622" max="15622" width="17.28515625" style="8" customWidth="1"/>
    <col min="15623" max="15623" width="15.5703125" style="8" bestFit="1" customWidth="1"/>
    <col min="15624" max="15624" width="16.28515625" style="8" bestFit="1" customWidth="1"/>
    <col min="15625" max="15625" width="14.140625" style="8" bestFit="1" customWidth="1"/>
    <col min="15626" max="15626" width="12" style="8" bestFit="1" customWidth="1"/>
    <col min="15627" max="15872" width="11" style="8"/>
    <col min="15873" max="15873" width="38" style="8" customWidth="1"/>
    <col min="15874" max="15876" width="15.85546875" style="8" bestFit="1" customWidth="1"/>
    <col min="15877" max="15877" width="1.5703125" style="8" customWidth="1"/>
    <col min="15878" max="15878" width="17.28515625" style="8" customWidth="1"/>
    <col min="15879" max="15879" width="15.5703125" style="8" bestFit="1" customWidth="1"/>
    <col min="15880" max="15880" width="16.28515625" style="8" bestFit="1" customWidth="1"/>
    <col min="15881" max="15881" width="14.140625" style="8" bestFit="1" customWidth="1"/>
    <col min="15882" max="15882" width="12" style="8" bestFit="1" customWidth="1"/>
    <col min="15883" max="16128" width="11" style="8"/>
    <col min="16129" max="16129" width="38" style="8" customWidth="1"/>
    <col min="16130" max="16132" width="15.85546875" style="8" bestFit="1" customWidth="1"/>
    <col min="16133" max="16133" width="1.5703125" style="8" customWidth="1"/>
    <col min="16134" max="16134" width="17.28515625" style="8" customWidth="1"/>
    <col min="16135" max="16135" width="15.5703125" style="8" bestFit="1" customWidth="1"/>
    <col min="16136" max="16136" width="16.28515625" style="8" bestFit="1" customWidth="1"/>
    <col min="16137" max="16137" width="14.140625" style="8" bestFit="1" customWidth="1"/>
    <col min="16138" max="16138" width="12" style="8" bestFit="1" customWidth="1"/>
    <col min="16139" max="16384" width="11" style="8"/>
  </cols>
  <sheetData>
    <row r="2" spans="1:11" ht="18" customHeight="1">
      <c r="A2" s="7" t="s">
        <v>115</v>
      </c>
      <c r="B2" s="7"/>
      <c r="C2" s="7"/>
      <c r="D2" s="7"/>
      <c r="E2" s="7"/>
      <c r="F2" s="7"/>
      <c r="G2" s="7"/>
      <c r="H2" s="7"/>
    </row>
    <row r="3" spans="1:11" ht="18" customHeight="1">
      <c r="A3" s="38" t="s">
        <v>116</v>
      </c>
      <c r="B3" s="38"/>
      <c r="C3" s="38"/>
      <c r="D3" s="38"/>
      <c r="E3" s="38"/>
      <c r="F3" s="38"/>
      <c r="G3" s="38"/>
      <c r="H3" s="38"/>
    </row>
    <row r="4" spans="1:11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  <c r="I4" s="67"/>
      <c r="J4" s="67"/>
    </row>
    <row r="5" spans="1:11" s="39" customFormat="1" ht="18" customHeight="1">
      <c r="A5" s="38" t="s">
        <v>117</v>
      </c>
      <c r="B5" s="38"/>
      <c r="C5" s="38"/>
      <c r="D5" s="38"/>
      <c r="E5" s="38"/>
      <c r="F5" s="38"/>
      <c r="G5" s="38"/>
      <c r="H5" s="38"/>
      <c r="I5" s="67"/>
      <c r="J5" s="67"/>
    </row>
    <row r="6" spans="1:11" s="42" customFormat="1" ht="20.25" customHeight="1">
      <c r="A6" s="68" t="s">
        <v>118</v>
      </c>
      <c r="B6" s="41" t="s">
        <v>10</v>
      </c>
      <c r="C6" s="41"/>
      <c r="D6" s="41"/>
      <c r="E6" s="41"/>
      <c r="F6" s="41"/>
      <c r="G6" s="41"/>
      <c r="H6" s="41"/>
      <c r="I6" s="67"/>
      <c r="J6" s="67"/>
      <c r="K6" s="39"/>
    </row>
    <row r="7" spans="1:11" s="42" customFormat="1" ht="16.5" customHeight="1">
      <c r="A7" s="70"/>
      <c r="B7" s="44" t="s">
        <v>12</v>
      </c>
      <c r="C7" s="44"/>
      <c r="D7" s="44"/>
      <c r="E7" s="44"/>
      <c r="F7" s="44" t="s">
        <v>13</v>
      </c>
      <c r="G7" s="44"/>
      <c r="H7" s="44"/>
      <c r="I7" s="67"/>
      <c r="J7" s="67"/>
      <c r="K7" s="39"/>
    </row>
    <row r="8" spans="1:11" s="42" customFormat="1" ht="20.25" customHeight="1">
      <c r="A8" s="71"/>
      <c r="B8" s="46" t="s">
        <v>34</v>
      </c>
      <c r="C8" s="46" t="s">
        <v>17</v>
      </c>
      <c r="D8" s="72" t="s">
        <v>18</v>
      </c>
      <c r="E8" s="72"/>
      <c r="F8" s="46" t="s">
        <v>34</v>
      </c>
      <c r="G8" s="46" t="s">
        <v>17</v>
      </c>
      <c r="H8" s="46" t="s">
        <v>18</v>
      </c>
      <c r="I8" s="67"/>
      <c r="J8" s="67"/>
      <c r="K8" s="39"/>
    </row>
    <row r="9" spans="1:11" s="19" customFormat="1" ht="24.95" customHeight="1">
      <c r="A9" s="73" t="s">
        <v>119</v>
      </c>
      <c r="B9" s="74">
        <f>B10+B22+B26+B40+B50+B54+B62+B70+B78+B85+B91+B97+B103+B109+B113+B118+B124+B128+B133+B146</f>
        <v>1179635</v>
      </c>
      <c r="C9" s="74">
        <f>C10+C22+C26+C40+C50+C54+C62+C70+C78+C85+C91+C97+C103+C109+C113+C118+C124+C128+C133+C146</f>
        <v>573321</v>
      </c>
      <c r="D9" s="74">
        <f>D10+D22+D26+D40+D50+D54+D62+D70+D78+D85+D91+D97+D103+D109+D113+D118+D124+D128+D133+D146</f>
        <v>606314</v>
      </c>
      <c r="E9" s="74"/>
      <c r="F9" s="74">
        <f>F10+F22+F26+F40+F50+F54+F62+F70+F78+F85+F91+F97+F103+F109+F113+F118+F124+F128+F133+F146</f>
        <v>1188375</v>
      </c>
      <c r="G9" s="74">
        <f>G10+G22+G26+G40+G50+G54+G62+G70+G78+G85+G91+G97+G103+G109+G113+G118+G124+G128+G133+G146</f>
        <v>577593</v>
      </c>
      <c r="H9" s="74">
        <f>H10+H22+H26+H40+H50+H54+H62+H70+H78+H85+H91+H97+H103+H109+H113+H118+H124+H128+H133+H146</f>
        <v>610782</v>
      </c>
      <c r="I9" s="67"/>
      <c r="J9" s="67"/>
      <c r="K9" s="39"/>
    </row>
    <row r="10" spans="1:11" ht="24" customHeight="1">
      <c r="A10" s="75" t="s">
        <v>120</v>
      </c>
      <c r="B10" s="76">
        <f t="shared" ref="B10:B73" si="0">D10+C10</f>
        <v>237879</v>
      </c>
      <c r="C10" s="76">
        <f>SUM(C11:C21)</f>
        <v>115261</v>
      </c>
      <c r="D10" s="76">
        <f>SUM(D11:D21)</f>
        <v>122618</v>
      </c>
      <c r="E10" s="76"/>
      <c r="F10" s="76">
        <f>H10+G10</f>
        <v>238985</v>
      </c>
      <c r="G10" s="76">
        <f>SUM(G11:G21)</f>
        <v>115774</v>
      </c>
      <c r="H10" s="76">
        <f>SUM(H11:H21)</f>
        <v>123211</v>
      </c>
      <c r="I10" s="67"/>
      <c r="J10" s="67"/>
      <c r="K10" s="39"/>
    </row>
    <row r="11" spans="1:11" ht="15.75" customHeight="1">
      <c r="A11" s="78" t="s">
        <v>121</v>
      </c>
      <c r="B11" s="79">
        <f t="shared" si="0"/>
        <v>4991</v>
      </c>
      <c r="C11" s="79">
        <v>2382</v>
      </c>
      <c r="D11" s="79">
        <v>2609</v>
      </c>
      <c r="E11" s="80"/>
      <c r="F11" s="79">
        <f t="shared" ref="F11:F74" si="1">H11+G11</f>
        <v>5002</v>
      </c>
      <c r="G11" s="79">
        <v>2385</v>
      </c>
      <c r="H11" s="79">
        <v>2617</v>
      </c>
      <c r="I11" s="67"/>
      <c r="J11" s="67"/>
      <c r="K11" s="39"/>
    </row>
    <row r="12" spans="1:11" ht="15.75" customHeight="1">
      <c r="A12" s="78" t="s">
        <v>122</v>
      </c>
      <c r="B12" s="79">
        <f t="shared" si="0"/>
        <v>10064</v>
      </c>
      <c r="C12" s="79">
        <v>5316</v>
      </c>
      <c r="D12" s="79">
        <v>4748</v>
      </c>
      <c r="E12" s="80"/>
      <c r="F12" s="79">
        <f t="shared" si="1"/>
        <v>10118</v>
      </c>
      <c r="G12" s="79">
        <v>5346</v>
      </c>
      <c r="H12" s="79">
        <v>4772</v>
      </c>
      <c r="I12" s="67"/>
      <c r="J12" s="67"/>
      <c r="K12" s="39"/>
    </row>
    <row r="13" spans="1:11" ht="15.75" customHeight="1">
      <c r="A13" s="78" t="s">
        <v>123</v>
      </c>
      <c r="B13" s="79">
        <f t="shared" si="0"/>
        <v>17777</v>
      </c>
      <c r="C13" s="79">
        <v>8837</v>
      </c>
      <c r="D13" s="79">
        <v>8940</v>
      </c>
      <c r="E13" s="80"/>
      <c r="F13" s="79">
        <f t="shared" si="1"/>
        <v>17819</v>
      </c>
      <c r="G13" s="79">
        <v>8872</v>
      </c>
      <c r="H13" s="79">
        <v>8947</v>
      </c>
      <c r="I13" s="67"/>
      <c r="J13" s="67"/>
      <c r="K13" s="39"/>
    </row>
    <row r="14" spans="1:11" ht="15.75" customHeight="1">
      <c r="A14" s="78" t="s">
        <v>124</v>
      </c>
      <c r="B14" s="79">
        <f t="shared" si="0"/>
        <v>14966</v>
      </c>
      <c r="C14" s="79">
        <v>7392</v>
      </c>
      <c r="D14" s="79">
        <v>7574</v>
      </c>
      <c r="E14" s="80"/>
      <c r="F14" s="79">
        <f t="shared" si="1"/>
        <v>14937</v>
      </c>
      <c r="G14" s="79">
        <v>7390</v>
      </c>
      <c r="H14" s="79">
        <v>7547</v>
      </c>
      <c r="I14" s="77"/>
    </row>
    <row r="15" spans="1:11" ht="15.75" customHeight="1">
      <c r="A15" s="78" t="s">
        <v>125</v>
      </c>
      <c r="B15" s="79">
        <f t="shared" si="0"/>
        <v>18190</v>
      </c>
      <c r="C15" s="79">
        <v>8466</v>
      </c>
      <c r="D15" s="79">
        <v>9724</v>
      </c>
      <c r="E15" s="80"/>
      <c r="F15" s="79">
        <f t="shared" si="1"/>
        <v>18292</v>
      </c>
      <c r="G15" s="79">
        <v>8515</v>
      </c>
      <c r="H15" s="79">
        <v>9777</v>
      </c>
      <c r="I15" s="77"/>
    </row>
    <row r="16" spans="1:11" ht="15.75" customHeight="1">
      <c r="A16" s="78" t="s">
        <v>126</v>
      </c>
      <c r="B16" s="79">
        <f t="shared" si="0"/>
        <v>17937</v>
      </c>
      <c r="C16" s="79">
        <v>8351</v>
      </c>
      <c r="D16" s="79">
        <v>9586</v>
      </c>
      <c r="E16" s="80"/>
      <c r="F16" s="79">
        <f t="shared" si="1"/>
        <v>17977</v>
      </c>
      <c r="G16" s="79">
        <v>8374</v>
      </c>
      <c r="H16" s="79">
        <v>9603</v>
      </c>
      <c r="I16" s="77"/>
    </row>
    <row r="17" spans="1:11" ht="15.75" customHeight="1">
      <c r="A17" s="78" t="s">
        <v>127</v>
      </c>
      <c r="B17" s="79">
        <f t="shared" si="0"/>
        <v>18858</v>
      </c>
      <c r="C17" s="79">
        <v>9193</v>
      </c>
      <c r="D17" s="79">
        <v>9665</v>
      </c>
      <c r="E17" s="80"/>
      <c r="F17" s="79">
        <f t="shared" si="1"/>
        <v>19136</v>
      </c>
      <c r="G17" s="79">
        <v>9320</v>
      </c>
      <c r="H17" s="79">
        <v>9816</v>
      </c>
      <c r="I17" s="77"/>
    </row>
    <row r="18" spans="1:11" ht="15.75" customHeight="1">
      <c r="A18" s="78" t="s">
        <v>128</v>
      </c>
      <c r="B18" s="79">
        <f t="shared" si="0"/>
        <v>7881</v>
      </c>
      <c r="C18" s="79">
        <v>3865</v>
      </c>
      <c r="D18" s="79">
        <v>4016</v>
      </c>
      <c r="E18" s="80"/>
      <c r="F18" s="79">
        <f t="shared" si="1"/>
        <v>7950</v>
      </c>
      <c r="G18" s="79">
        <v>3897</v>
      </c>
      <c r="H18" s="79">
        <v>4053</v>
      </c>
      <c r="I18" s="77"/>
    </row>
    <row r="19" spans="1:11" ht="15.75" customHeight="1">
      <c r="A19" s="78" t="s">
        <v>129</v>
      </c>
      <c r="B19" s="79">
        <f t="shared" si="0"/>
        <v>52962</v>
      </c>
      <c r="C19" s="79">
        <v>25723</v>
      </c>
      <c r="D19" s="79">
        <v>27239</v>
      </c>
      <c r="E19" s="80"/>
      <c r="F19" s="79">
        <f t="shared" si="1"/>
        <v>53336</v>
      </c>
      <c r="G19" s="79">
        <v>25877</v>
      </c>
      <c r="H19" s="79">
        <v>27459</v>
      </c>
      <c r="I19" s="77"/>
    </row>
    <row r="20" spans="1:11" ht="15.75" customHeight="1">
      <c r="A20" s="78" t="s">
        <v>130</v>
      </c>
      <c r="B20" s="79">
        <f t="shared" si="0"/>
        <v>43734</v>
      </c>
      <c r="C20" s="79">
        <v>20867</v>
      </c>
      <c r="D20" s="79">
        <v>22867</v>
      </c>
      <c r="E20" s="80"/>
      <c r="F20" s="79">
        <f t="shared" si="1"/>
        <v>43804</v>
      </c>
      <c r="G20" s="79">
        <v>20880</v>
      </c>
      <c r="H20" s="79">
        <v>22924</v>
      </c>
      <c r="I20" s="77"/>
    </row>
    <row r="21" spans="1:11" ht="15.75" customHeight="1">
      <c r="A21" s="78" t="s">
        <v>131</v>
      </c>
      <c r="B21" s="79">
        <f t="shared" si="0"/>
        <v>30519</v>
      </c>
      <c r="C21" s="79">
        <v>14869</v>
      </c>
      <c r="D21" s="79">
        <v>15650</v>
      </c>
      <c r="E21" s="80"/>
      <c r="F21" s="79">
        <f t="shared" si="1"/>
        <v>30614</v>
      </c>
      <c r="G21" s="79">
        <v>14918</v>
      </c>
      <c r="H21" s="79">
        <v>15696</v>
      </c>
      <c r="I21" s="77"/>
    </row>
    <row r="22" spans="1:11" ht="24" customHeight="1">
      <c r="A22" s="75" t="s">
        <v>132</v>
      </c>
      <c r="B22" s="76">
        <f t="shared" si="0"/>
        <v>52927</v>
      </c>
      <c r="C22" s="76">
        <f>SUM(C23:C25)</f>
        <v>25764</v>
      </c>
      <c r="D22" s="76">
        <f>SUM(D23:D25)</f>
        <v>27163</v>
      </c>
      <c r="E22" s="76"/>
      <c r="F22" s="76">
        <f t="shared" si="1"/>
        <v>53621</v>
      </c>
      <c r="G22" s="76">
        <f>SUM(G23:G25)</f>
        <v>26094</v>
      </c>
      <c r="H22" s="76">
        <f>SUM(H23:H25)</f>
        <v>27527</v>
      </c>
      <c r="I22" s="77"/>
    </row>
    <row r="23" spans="1:11" ht="15.75" customHeight="1">
      <c r="A23" s="78" t="s">
        <v>36</v>
      </c>
      <c r="B23" s="79">
        <f t="shared" si="0"/>
        <v>12473</v>
      </c>
      <c r="C23" s="79">
        <v>6023</v>
      </c>
      <c r="D23" s="79">
        <v>6450</v>
      </c>
      <c r="E23" s="80"/>
      <c r="F23" s="79">
        <f>H23+G23</f>
        <v>12550</v>
      </c>
      <c r="G23" s="79">
        <v>6058</v>
      </c>
      <c r="H23" s="79">
        <v>6492</v>
      </c>
      <c r="I23" s="77"/>
    </row>
    <row r="24" spans="1:11" ht="15.75" customHeight="1">
      <c r="A24" s="78" t="s">
        <v>133</v>
      </c>
      <c r="B24" s="79">
        <f t="shared" si="0"/>
        <v>17619</v>
      </c>
      <c r="C24" s="79">
        <v>8835</v>
      </c>
      <c r="D24" s="79">
        <v>8784</v>
      </c>
      <c r="E24" s="80"/>
      <c r="F24" s="79">
        <f t="shared" si="1"/>
        <v>17828</v>
      </c>
      <c r="G24" s="79">
        <v>8930</v>
      </c>
      <c r="H24" s="79">
        <v>8898</v>
      </c>
      <c r="I24" s="77"/>
    </row>
    <row r="25" spans="1:11" ht="15.75" customHeight="1">
      <c r="A25" s="78" t="s">
        <v>80</v>
      </c>
      <c r="B25" s="79">
        <f t="shared" si="0"/>
        <v>22835</v>
      </c>
      <c r="C25" s="79">
        <v>10906</v>
      </c>
      <c r="D25" s="79">
        <v>11929</v>
      </c>
      <c r="E25" s="80"/>
      <c r="F25" s="79">
        <f t="shared" si="1"/>
        <v>23243</v>
      </c>
      <c r="G25" s="79">
        <v>11106</v>
      </c>
      <c r="H25" s="79">
        <v>12137</v>
      </c>
      <c r="I25" s="77"/>
    </row>
    <row r="26" spans="1:11" ht="24" customHeight="1">
      <c r="A26" s="75" t="s">
        <v>134</v>
      </c>
      <c r="B26" s="76">
        <f t="shared" si="0"/>
        <v>168060</v>
      </c>
      <c r="C26" s="76">
        <f>SUM(C27:C39)</f>
        <v>81979</v>
      </c>
      <c r="D26" s="76">
        <f>SUM(D27:D39)</f>
        <v>86081</v>
      </c>
      <c r="E26" s="76"/>
      <c r="F26" s="76">
        <f t="shared" si="1"/>
        <v>169053</v>
      </c>
      <c r="G26" s="76">
        <f>SUM(G27:G39)</f>
        <v>82429</v>
      </c>
      <c r="H26" s="76">
        <f>SUM(H27:H39)</f>
        <v>86624</v>
      </c>
      <c r="I26" s="77"/>
    </row>
    <row r="27" spans="1:11" ht="15.75" customHeight="1">
      <c r="A27" s="78" t="s">
        <v>37</v>
      </c>
      <c r="B27" s="79">
        <f t="shared" si="0"/>
        <v>30157</v>
      </c>
      <c r="C27" s="79">
        <v>14562</v>
      </c>
      <c r="D27" s="79">
        <v>15595</v>
      </c>
      <c r="E27" s="80"/>
      <c r="F27" s="79">
        <f t="shared" si="1"/>
        <v>30192</v>
      </c>
      <c r="G27" s="79">
        <v>14573</v>
      </c>
      <c r="H27" s="79">
        <v>15619</v>
      </c>
      <c r="I27" s="77"/>
    </row>
    <row r="28" spans="1:11" ht="15.75" customHeight="1">
      <c r="A28" s="78" t="s">
        <v>135</v>
      </c>
      <c r="B28" s="79">
        <f t="shared" si="0"/>
        <v>30358</v>
      </c>
      <c r="C28" s="79">
        <v>14895</v>
      </c>
      <c r="D28" s="79">
        <v>15463</v>
      </c>
      <c r="E28" s="80"/>
      <c r="F28" s="79">
        <f t="shared" si="1"/>
        <v>30525</v>
      </c>
      <c r="G28" s="79">
        <v>14963</v>
      </c>
      <c r="H28" s="79">
        <v>15562</v>
      </c>
      <c r="I28" s="77"/>
    </row>
    <row r="29" spans="1:11" ht="15.75" customHeight="1">
      <c r="A29" s="78" t="s">
        <v>136</v>
      </c>
      <c r="B29" s="79">
        <f t="shared" si="0"/>
        <v>13773</v>
      </c>
      <c r="C29" s="79">
        <v>6801</v>
      </c>
      <c r="D29" s="79">
        <v>6972</v>
      </c>
      <c r="E29" s="80"/>
      <c r="F29" s="79">
        <f t="shared" si="1"/>
        <v>13885</v>
      </c>
      <c r="G29" s="79">
        <v>6848</v>
      </c>
      <c r="H29" s="79">
        <v>7037</v>
      </c>
      <c r="I29" s="77"/>
    </row>
    <row r="30" spans="1:11" s="19" customFormat="1" ht="15.75" customHeight="1">
      <c r="A30" s="78" t="s">
        <v>137</v>
      </c>
      <c r="B30" s="79">
        <f t="shared" si="0"/>
        <v>12304</v>
      </c>
      <c r="C30" s="79">
        <v>5950</v>
      </c>
      <c r="D30" s="79">
        <v>6354</v>
      </c>
      <c r="E30" s="81"/>
      <c r="F30" s="79">
        <f t="shared" si="1"/>
        <v>12457</v>
      </c>
      <c r="G30" s="79">
        <v>6010</v>
      </c>
      <c r="H30" s="79">
        <v>6447</v>
      </c>
      <c r="I30" s="77"/>
      <c r="J30" s="66"/>
      <c r="K30" s="8"/>
    </row>
    <row r="31" spans="1:11" ht="15.75" customHeight="1">
      <c r="A31" s="78" t="s">
        <v>133</v>
      </c>
      <c r="B31" s="79">
        <f t="shared" si="0"/>
        <v>9380</v>
      </c>
      <c r="C31" s="79">
        <v>4519</v>
      </c>
      <c r="D31" s="79">
        <v>4861</v>
      </c>
      <c r="E31" s="80"/>
      <c r="F31" s="79">
        <f t="shared" si="1"/>
        <v>9418</v>
      </c>
      <c r="G31" s="79">
        <v>4544</v>
      </c>
      <c r="H31" s="79">
        <v>4874</v>
      </c>
      <c r="I31" s="77"/>
    </row>
    <row r="32" spans="1:11" ht="15.75" customHeight="1">
      <c r="A32" s="78" t="s">
        <v>138</v>
      </c>
      <c r="B32" s="79">
        <f t="shared" si="0"/>
        <v>3156</v>
      </c>
      <c r="C32" s="79">
        <v>1596</v>
      </c>
      <c r="D32" s="79">
        <v>1560</v>
      </c>
      <c r="E32" s="80"/>
      <c r="F32" s="79">
        <f t="shared" si="1"/>
        <v>3182</v>
      </c>
      <c r="G32" s="79">
        <v>1615</v>
      </c>
      <c r="H32" s="79">
        <v>1567</v>
      </c>
      <c r="I32" s="77"/>
      <c r="J32" s="82"/>
      <c r="K32" s="19"/>
    </row>
    <row r="33" spans="1:11" ht="15.75" customHeight="1">
      <c r="A33" s="78" t="s">
        <v>139</v>
      </c>
      <c r="B33" s="79">
        <f t="shared" si="0"/>
        <v>7843</v>
      </c>
      <c r="C33" s="79">
        <v>3902</v>
      </c>
      <c r="D33" s="79">
        <v>3941</v>
      </c>
      <c r="E33" s="80"/>
      <c r="F33" s="79">
        <f t="shared" si="1"/>
        <v>7902</v>
      </c>
      <c r="G33" s="79">
        <v>3927</v>
      </c>
      <c r="H33" s="79">
        <v>3975</v>
      </c>
      <c r="I33" s="77"/>
    </row>
    <row r="34" spans="1:11" ht="15.75" customHeight="1">
      <c r="A34" s="78" t="s">
        <v>140</v>
      </c>
      <c r="B34" s="79">
        <f t="shared" si="0"/>
        <v>3434</v>
      </c>
      <c r="C34" s="79">
        <v>1690</v>
      </c>
      <c r="D34" s="79">
        <v>1744</v>
      </c>
      <c r="E34" s="80"/>
      <c r="F34" s="79">
        <f t="shared" si="1"/>
        <v>3472</v>
      </c>
      <c r="G34" s="79">
        <v>1710</v>
      </c>
      <c r="H34" s="79">
        <v>1762</v>
      </c>
      <c r="I34" s="77"/>
    </row>
    <row r="35" spans="1:11" ht="15.75" customHeight="1">
      <c r="A35" s="78" t="s">
        <v>141</v>
      </c>
      <c r="B35" s="79">
        <f t="shared" si="0"/>
        <v>3417</v>
      </c>
      <c r="C35" s="79">
        <v>1761</v>
      </c>
      <c r="D35" s="79">
        <v>1656</v>
      </c>
      <c r="E35" s="80"/>
      <c r="F35" s="79">
        <f t="shared" si="1"/>
        <v>3481</v>
      </c>
      <c r="G35" s="79">
        <v>1794</v>
      </c>
      <c r="H35" s="79">
        <v>1687</v>
      </c>
      <c r="I35" s="83"/>
    </row>
    <row r="36" spans="1:11" ht="15.75" customHeight="1">
      <c r="A36" s="78" t="s">
        <v>142</v>
      </c>
      <c r="B36" s="79">
        <f t="shared" si="0"/>
        <v>9517</v>
      </c>
      <c r="C36" s="79">
        <v>4619</v>
      </c>
      <c r="D36" s="79">
        <v>4898</v>
      </c>
      <c r="E36" s="80"/>
      <c r="F36" s="79">
        <f t="shared" si="1"/>
        <v>9575</v>
      </c>
      <c r="G36" s="79">
        <v>4672</v>
      </c>
      <c r="H36" s="79">
        <v>4903</v>
      </c>
      <c r="I36" s="83"/>
    </row>
    <row r="37" spans="1:11" ht="15.75" customHeight="1">
      <c r="A37" s="78" t="s">
        <v>143</v>
      </c>
      <c r="B37" s="79">
        <f t="shared" si="0"/>
        <v>16914</v>
      </c>
      <c r="C37" s="79">
        <v>8137</v>
      </c>
      <c r="D37" s="79">
        <v>8777</v>
      </c>
      <c r="E37" s="80"/>
      <c r="F37" s="79">
        <f t="shared" si="1"/>
        <v>16993</v>
      </c>
      <c r="G37" s="79">
        <v>8144</v>
      </c>
      <c r="H37" s="79">
        <v>8849</v>
      </c>
      <c r="I37" s="83"/>
    </row>
    <row r="38" spans="1:11" ht="15.75" customHeight="1">
      <c r="A38" s="78" t="s">
        <v>144</v>
      </c>
      <c r="B38" s="79">
        <f t="shared" si="0"/>
        <v>12882</v>
      </c>
      <c r="C38" s="79">
        <v>6130</v>
      </c>
      <c r="D38" s="79">
        <v>6752</v>
      </c>
      <c r="E38" s="80"/>
      <c r="F38" s="79">
        <f t="shared" si="1"/>
        <v>12921</v>
      </c>
      <c r="G38" s="79">
        <v>6133</v>
      </c>
      <c r="H38" s="79">
        <v>6788</v>
      </c>
      <c r="I38" s="83"/>
    </row>
    <row r="39" spans="1:11" ht="15.75" customHeight="1">
      <c r="A39" s="78" t="s">
        <v>145</v>
      </c>
      <c r="B39" s="79">
        <f t="shared" si="0"/>
        <v>14925</v>
      </c>
      <c r="C39" s="79">
        <v>7417</v>
      </c>
      <c r="D39" s="79">
        <v>7508</v>
      </c>
      <c r="E39" s="80"/>
      <c r="F39" s="79">
        <f t="shared" si="1"/>
        <v>15050</v>
      </c>
      <c r="G39" s="79">
        <v>7496</v>
      </c>
      <c r="H39" s="79">
        <v>7554</v>
      </c>
      <c r="I39" s="83"/>
    </row>
    <row r="40" spans="1:11" ht="24" customHeight="1">
      <c r="A40" s="75" t="s">
        <v>146</v>
      </c>
      <c r="B40" s="76">
        <f t="shared" si="0"/>
        <v>30535</v>
      </c>
      <c r="C40" s="76">
        <f>SUM(C41:C49)</f>
        <v>15293</v>
      </c>
      <c r="D40" s="76">
        <f>SUM(D41:D49)</f>
        <v>15242</v>
      </c>
      <c r="E40" s="76"/>
      <c r="F40" s="76">
        <f t="shared" si="1"/>
        <v>30709</v>
      </c>
      <c r="G40" s="76">
        <f>SUM(G41:G49)</f>
        <v>15378</v>
      </c>
      <c r="H40" s="76">
        <f>SUM(H41:H49)</f>
        <v>15331</v>
      </c>
      <c r="I40" s="83"/>
    </row>
    <row r="41" spans="1:11" ht="15.75" customHeight="1">
      <c r="A41" s="78" t="s">
        <v>147</v>
      </c>
      <c r="B41" s="79">
        <f t="shared" si="0"/>
        <v>10997</v>
      </c>
      <c r="C41" s="79">
        <v>5359</v>
      </c>
      <c r="D41" s="79">
        <v>5638</v>
      </c>
      <c r="E41" s="80"/>
      <c r="F41" s="79">
        <f t="shared" si="1"/>
        <v>11059</v>
      </c>
      <c r="G41" s="79">
        <v>5400</v>
      </c>
      <c r="H41" s="79">
        <v>5659</v>
      </c>
      <c r="I41" s="83"/>
    </row>
    <row r="42" spans="1:11" ht="15.75" customHeight="1">
      <c r="A42" s="78" t="s">
        <v>148</v>
      </c>
      <c r="B42" s="79">
        <f t="shared" si="0"/>
        <v>5024</v>
      </c>
      <c r="C42" s="79">
        <v>2563</v>
      </c>
      <c r="D42" s="79">
        <v>2461</v>
      </c>
      <c r="E42" s="80"/>
      <c r="F42" s="79">
        <f t="shared" si="1"/>
        <v>5045</v>
      </c>
      <c r="G42" s="79">
        <v>2565</v>
      </c>
      <c r="H42" s="79">
        <v>2480</v>
      </c>
      <c r="I42" s="83"/>
    </row>
    <row r="43" spans="1:11" ht="15.75" customHeight="1">
      <c r="A43" s="78" t="s">
        <v>149</v>
      </c>
      <c r="B43" s="79">
        <f t="shared" si="0"/>
        <v>4059</v>
      </c>
      <c r="C43" s="79">
        <v>2030</v>
      </c>
      <c r="D43" s="79">
        <v>2029</v>
      </c>
      <c r="E43" s="80"/>
      <c r="F43" s="79">
        <f t="shared" si="1"/>
        <v>4091</v>
      </c>
      <c r="G43" s="79">
        <v>2055</v>
      </c>
      <c r="H43" s="79">
        <v>2036</v>
      </c>
      <c r="I43" s="83"/>
    </row>
    <row r="44" spans="1:11" ht="15.75" customHeight="1">
      <c r="A44" s="78" t="s">
        <v>150</v>
      </c>
      <c r="B44" s="79">
        <f t="shared" si="0"/>
        <v>1100</v>
      </c>
      <c r="C44" s="79">
        <v>546</v>
      </c>
      <c r="D44" s="79">
        <v>554</v>
      </c>
      <c r="E44" s="80"/>
      <c r="F44" s="79">
        <f t="shared" si="1"/>
        <v>1097</v>
      </c>
      <c r="G44" s="79">
        <v>545</v>
      </c>
      <c r="H44" s="79">
        <v>552</v>
      </c>
      <c r="I44" s="83"/>
    </row>
    <row r="45" spans="1:11" ht="15.75" customHeight="1">
      <c r="A45" s="78" t="s">
        <v>80</v>
      </c>
      <c r="B45" s="79">
        <f t="shared" si="0"/>
        <v>1439</v>
      </c>
      <c r="C45" s="79">
        <v>702</v>
      </c>
      <c r="D45" s="79">
        <v>737</v>
      </c>
      <c r="E45" s="80"/>
      <c r="F45" s="79">
        <f t="shared" si="1"/>
        <v>1450</v>
      </c>
      <c r="G45" s="79">
        <v>708</v>
      </c>
      <c r="H45" s="79">
        <v>742</v>
      </c>
      <c r="I45" s="83"/>
    </row>
    <row r="46" spans="1:11" ht="15.75" customHeight="1">
      <c r="A46" s="78" t="s">
        <v>151</v>
      </c>
      <c r="B46" s="79">
        <f t="shared" si="0"/>
        <v>1546</v>
      </c>
      <c r="C46" s="79">
        <v>798</v>
      </c>
      <c r="D46" s="79">
        <v>748</v>
      </c>
      <c r="E46" s="80"/>
      <c r="F46" s="79">
        <f t="shared" si="1"/>
        <v>1553</v>
      </c>
      <c r="G46" s="79">
        <v>799</v>
      </c>
      <c r="H46" s="79">
        <v>754</v>
      </c>
      <c r="I46" s="83"/>
    </row>
    <row r="47" spans="1:11" s="19" customFormat="1" ht="15.75" customHeight="1">
      <c r="A47" s="78" t="s">
        <v>152</v>
      </c>
      <c r="B47" s="79">
        <f t="shared" si="0"/>
        <v>643</v>
      </c>
      <c r="C47" s="79">
        <v>327</v>
      </c>
      <c r="D47" s="79">
        <v>316</v>
      </c>
      <c r="E47" s="81"/>
      <c r="F47" s="79">
        <f t="shared" si="1"/>
        <v>653</v>
      </c>
      <c r="G47" s="79">
        <v>330</v>
      </c>
      <c r="H47" s="79">
        <v>323</v>
      </c>
      <c r="I47" s="84"/>
      <c r="J47" s="66"/>
      <c r="K47" s="8"/>
    </row>
    <row r="48" spans="1:11" ht="15.75" customHeight="1">
      <c r="A48" s="78" t="s">
        <v>133</v>
      </c>
      <c r="B48" s="79">
        <f t="shared" si="0"/>
        <v>3514</v>
      </c>
      <c r="C48" s="79">
        <v>1776</v>
      </c>
      <c r="D48" s="79">
        <v>1738</v>
      </c>
      <c r="E48" s="80"/>
      <c r="F48" s="79">
        <f t="shared" si="1"/>
        <v>3554</v>
      </c>
      <c r="G48" s="79">
        <v>1793</v>
      </c>
      <c r="H48" s="79">
        <v>1761</v>
      </c>
      <c r="I48" s="83"/>
    </row>
    <row r="49" spans="1:11" ht="15.75" customHeight="1">
      <c r="A49" s="78" t="s">
        <v>153</v>
      </c>
      <c r="B49" s="79">
        <f t="shared" si="0"/>
        <v>2213</v>
      </c>
      <c r="C49" s="79">
        <v>1192</v>
      </c>
      <c r="D49" s="79">
        <v>1021</v>
      </c>
      <c r="E49" s="80"/>
      <c r="F49" s="79">
        <f t="shared" si="1"/>
        <v>2207</v>
      </c>
      <c r="G49" s="79">
        <v>1183</v>
      </c>
      <c r="H49" s="79">
        <v>1024</v>
      </c>
      <c r="I49" s="83"/>
    </row>
    <row r="50" spans="1:11" ht="24" customHeight="1">
      <c r="A50" s="75" t="s">
        <v>154</v>
      </c>
      <c r="B50" s="76">
        <f t="shared" si="0"/>
        <v>12989</v>
      </c>
      <c r="C50" s="76">
        <f>SUM(C51:C53)</f>
        <v>6443</v>
      </c>
      <c r="D50" s="76">
        <f>SUM(D51:D53)</f>
        <v>6546</v>
      </c>
      <c r="E50" s="76"/>
      <c r="F50" s="76">
        <f t="shared" si="1"/>
        <v>13102</v>
      </c>
      <c r="G50" s="76">
        <f>SUM(G51:G53)</f>
        <v>6514</v>
      </c>
      <c r="H50" s="76">
        <f>SUM(H51:H53)</f>
        <v>6588</v>
      </c>
      <c r="I50" s="83"/>
    </row>
    <row r="51" spans="1:11" ht="15.75" customHeight="1">
      <c r="A51" s="78" t="s">
        <v>155</v>
      </c>
      <c r="B51" s="79">
        <f t="shared" si="0"/>
        <v>8340</v>
      </c>
      <c r="C51" s="79">
        <v>4083</v>
      </c>
      <c r="D51" s="79">
        <v>4257</v>
      </c>
      <c r="E51" s="80"/>
      <c r="F51" s="79">
        <f t="shared" si="1"/>
        <v>8420</v>
      </c>
      <c r="G51" s="79">
        <v>4129</v>
      </c>
      <c r="H51" s="79">
        <v>4291</v>
      </c>
      <c r="I51" s="83"/>
      <c r="J51" s="82"/>
      <c r="K51" s="19"/>
    </row>
    <row r="52" spans="1:11" ht="15.75" customHeight="1">
      <c r="A52" s="78" t="s">
        <v>156</v>
      </c>
      <c r="B52" s="79">
        <f t="shared" si="0"/>
        <v>3125</v>
      </c>
      <c r="C52" s="79">
        <v>1570</v>
      </c>
      <c r="D52" s="79">
        <v>1555</v>
      </c>
      <c r="E52" s="80"/>
      <c r="F52" s="79">
        <f t="shared" si="1"/>
        <v>3142</v>
      </c>
      <c r="G52" s="79">
        <v>1585</v>
      </c>
      <c r="H52" s="79">
        <v>1557</v>
      </c>
      <c r="I52" s="83"/>
    </row>
    <row r="53" spans="1:11" ht="15.75" customHeight="1">
      <c r="A53" s="78" t="s">
        <v>63</v>
      </c>
      <c r="B53" s="79">
        <f t="shared" si="0"/>
        <v>1524</v>
      </c>
      <c r="C53" s="79">
        <v>790</v>
      </c>
      <c r="D53" s="79">
        <v>734</v>
      </c>
      <c r="E53" s="80"/>
      <c r="F53" s="79">
        <f t="shared" si="1"/>
        <v>1540</v>
      </c>
      <c r="G53" s="79">
        <v>800</v>
      </c>
      <c r="H53" s="79">
        <v>740</v>
      </c>
      <c r="I53" s="83"/>
    </row>
    <row r="54" spans="1:11" ht="24" customHeight="1">
      <c r="A54" s="75" t="s">
        <v>157</v>
      </c>
      <c r="B54" s="76">
        <f t="shared" si="0"/>
        <v>46064</v>
      </c>
      <c r="C54" s="76">
        <f>SUM(C55:C61)</f>
        <v>22942</v>
      </c>
      <c r="D54" s="76">
        <f>SUM(D55:D61)</f>
        <v>23122</v>
      </c>
      <c r="E54" s="76"/>
      <c r="F54" s="76">
        <f t="shared" si="1"/>
        <v>46387</v>
      </c>
      <c r="G54" s="76">
        <f>SUM(G55:G61)</f>
        <v>23120</v>
      </c>
      <c r="H54" s="76">
        <f>SUM(H55:H61)</f>
        <v>23267</v>
      </c>
      <c r="I54" s="83"/>
    </row>
    <row r="55" spans="1:11" ht="15.75" customHeight="1">
      <c r="A55" s="78" t="s">
        <v>40</v>
      </c>
      <c r="B55" s="79">
        <f t="shared" si="0"/>
        <v>25453</v>
      </c>
      <c r="C55" s="79">
        <v>12550</v>
      </c>
      <c r="D55" s="79">
        <v>12903</v>
      </c>
      <c r="E55" s="80"/>
      <c r="F55" s="79">
        <f t="shared" si="1"/>
        <v>25589</v>
      </c>
      <c r="G55" s="79">
        <v>12610</v>
      </c>
      <c r="H55" s="79">
        <v>12979</v>
      </c>
      <c r="I55" s="83"/>
    </row>
    <row r="56" spans="1:11" s="19" customFormat="1" ht="15.75" customHeight="1">
      <c r="A56" s="78" t="s">
        <v>158</v>
      </c>
      <c r="B56" s="79">
        <f t="shared" si="0"/>
        <v>1973</v>
      </c>
      <c r="C56" s="79">
        <v>1034</v>
      </c>
      <c r="D56" s="79">
        <v>939</v>
      </c>
      <c r="E56" s="81"/>
      <c r="F56" s="79">
        <f t="shared" si="1"/>
        <v>2014</v>
      </c>
      <c r="G56" s="79">
        <v>1062</v>
      </c>
      <c r="H56" s="79">
        <v>952</v>
      </c>
      <c r="I56" s="84"/>
      <c r="J56" s="66"/>
      <c r="K56" s="8"/>
    </row>
    <row r="57" spans="1:11" ht="15.75" customHeight="1">
      <c r="A57" s="78" t="s">
        <v>159</v>
      </c>
      <c r="B57" s="79">
        <f t="shared" si="0"/>
        <v>5496</v>
      </c>
      <c r="C57" s="79">
        <v>2759</v>
      </c>
      <c r="D57" s="79">
        <v>2737</v>
      </c>
      <c r="E57" s="80"/>
      <c r="F57" s="79">
        <f t="shared" si="1"/>
        <v>5542</v>
      </c>
      <c r="G57" s="79">
        <v>2780</v>
      </c>
      <c r="H57" s="79">
        <v>2762</v>
      </c>
      <c r="I57" s="83"/>
    </row>
    <row r="58" spans="1:11" ht="15.75" customHeight="1">
      <c r="A58" s="78" t="s">
        <v>160</v>
      </c>
      <c r="B58" s="79">
        <f t="shared" si="0"/>
        <v>4420</v>
      </c>
      <c r="C58" s="79">
        <v>2176</v>
      </c>
      <c r="D58" s="79">
        <v>2244</v>
      </c>
      <c r="E58" s="80"/>
      <c r="F58" s="79">
        <f t="shared" si="1"/>
        <v>4458</v>
      </c>
      <c r="G58" s="79">
        <v>2204</v>
      </c>
      <c r="H58" s="79">
        <v>2254</v>
      </c>
      <c r="I58" s="83"/>
    </row>
    <row r="59" spans="1:11" ht="15.75" customHeight="1">
      <c r="A59" s="78" t="s">
        <v>161</v>
      </c>
      <c r="B59" s="79">
        <f t="shared" si="0"/>
        <v>1041</v>
      </c>
      <c r="C59" s="79">
        <v>536</v>
      </c>
      <c r="D59" s="79">
        <v>505</v>
      </c>
      <c r="E59" s="80"/>
      <c r="F59" s="79">
        <f t="shared" si="1"/>
        <v>1051</v>
      </c>
      <c r="G59" s="79">
        <v>544</v>
      </c>
      <c r="H59" s="79">
        <v>507</v>
      </c>
      <c r="I59" s="83"/>
    </row>
    <row r="60" spans="1:11" ht="15.75" customHeight="1">
      <c r="A60" s="78" t="s">
        <v>162</v>
      </c>
      <c r="B60" s="79">
        <f t="shared" si="0"/>
        <v>716</v>
      </c>
      <c r="C60" s="79">
        <v>343</v>
      </c>
      <c r="D60" s="79">
        <v>373</v>
      </c>
      <c r="E60" s="80"/>
      <c r="F60" s="79">
        <f t="shared" si="1"/>
        <v>710</v>
      </c>
      <c r="G60" s="79">
        <v>334</v>
      </c>
      <c r="H60" s="79">
        <v>376</v>
      </c>
      <c r="I60" s="83"/>
    </row>
    <row r="61" spans="1:11" ht="15.75" customHeight="1">
      <c r="A61" s="78" t="s">
        <v>163</v>
      </c>
      <c r="B61" s="79">
        <f t="shared" si="0"/>
        <v>6965</v>
      </c>
      <c r="C61" s="79">
        <v>3544</v>
      </c>
      <c r="D61" s="79">
        <v>3421</v>
      </c>
      <c r="E61" s="80"/>
      <c r="F61" s="79">
        <f t="shared" si="1"/>
        <v>7023</v>
      </c>
      <c r="G61" s="79">
        <v>3586</v>
      </c>
      <c r="H61" s="79">
        <v>3437</v>
      </c>
      <c r="I61" s="83"/>
      <c r="J61" s="82"/>
      <c r="K61" s="19"/>
    </row>
    <row r="62" spans="1:11" ht="24" customHeight="1">
      <c r="A62" s="75" t="s">
        <v>164</v>
      </c>
      <c r="B62" s="76">
        <f t="shared" si="0"/>
        <v>24481</v>
      </c>
      <c r="C62" s="76">
        <f>SUM(C63:C69)</f>
        <v>12015</v>
      </c>
      <c r="D62" s="76">
        <f>SUM(D63:D69)</f>
        <v>12466</v>
      </c>
      <c r="E62" s="76"/>
      <c r="F62" s="76">
        <f t="shared" si="1"/>
        <v>24828</v>
      </c>
      <c r="G62" s="76">
        <f>SUM(G63:G69)</f>
        <v>12187</v>
      </c>
      <c r="H62" s="76">
        <f>SUM(H63:H69)</f>
        <v>12641</v>
      </c>
      <c r="I62" s="83"/>
      <c r="J62" s="82"/>
      <c r="K62" s="19"/>
    </row>
    <row r="63" spans="1:11" ht="15.75" customHeight="1">
      <c r="A63" s="78" t="s">
        <v>165</v>
      </c>
      <c r="B63" s="79">
        <f t="shared" si="0"/>
        <v>14096</v>
      </c>
      <c r="C63" s="79">
        <v>6807</v>
      </c>
      <c r="D63" s="79">
        <v>7289</v>
      </c>
      <c r="E63" s="80"/>
      <c r="F63" s="79">
        <f t="shared" si="1"/>
        <v>14305</v>
      </c>
      <c r="G63" s="79">
        <v>6906</v>
      </c>
      <c r="H63" s="79">
        <v>7399</v>
      </c>
      <c r="I63" s="83"/>
    </row>
    <row r="64" spans="1:11" ht="15.75" customHeight="1">
      <c r="A64" s="78" t="s">
        <v>166</v>
      </c>
      <c r="B64" s="79">
        <f t="shared" si="0"/>
        <v>3615</v>
      </c>
      <c r="C64" s="79">
        <v>1762</v>
      </c>
      <c r="D64" s="79">
        <v>1853</v>
      </c>
      <c r="E64" s="80"/>
      <c r="F64" s="79">
        <f t="shared" si="1"/>
        <v>3681</v>
      </c>
      <c r="G64" s="79">
        <v>1800</v>
      </c>
      <c r="H64" s="79">
        <v>1881</v>
      </c>
      <c r="I64" s="83"/>
    </row>
    <row r="65" spans="1:11" ht="15.75" customHeight="1">
      <c r="A65" s="78" t="s">
        <v>167</v>
      </c>
      <c r="B65" s="79">
        <f t="shared" si="0"/>
        <v>3831</v>
      </c>
      <c r="C65" s="79">
        <v>1906</v>
      </c>
      <c r="D65" s="79">
        <v>1925</v>
      </c>
      <c r="E65" s="80"/>
      <c r="F65" s="79">
        <f t="shared" si="1"/>
        <v>3872</v>
      </c>
      <c r="G65" s="79">
        <v>1924</v>
      </c>
      <c r="H65" s="79">
        <v>1948</v>
      </c>
      <c r="I65" s="83"/>
    </row>
    <row r="66" spans="1:11" ht="15.75" customHeight="1">
      <c r="A66" s="78" t="s">
        <v>168</v>
      </c>
      <c r="B66" s="79">
        <f t="shared" si="0"/>
        <v>291</v>
      </c>
      <c r="C66" s="79">
        <v>150</v>
      </c>
      <c r="D66" s="79">
        <v>141</v>
      </c>
      <c r="E66" s="80"/>
      <c r="F66" s="79">
        <f t="shared" si="1"/>
        <v>290</v>
      </c>
      <c r="G66" s="79">
        <v>148</v>
      </c>
      <c r="H66" s="79">
        <v>142</v>
      </c>
      <c r="I66" s="83"/>
    </row>
    <row r="67" spans="1:11" s="19" customFormat="1" ht="15.75" customHeight="1">
      <c r="A67" s="78" t="s">
        <v>169</v>
      </c>
      <c r="B67" s="79">
        <f t="shared" si="0"/>
        <v>596</v>
      </c>
      <c r="C67" s="79">
        <v>310</v>
      </c>
      <c r="D67" s="79">
        <v>286</v>
      </c>
      <c r="E67" s="81"/>
      <c r="F67" s="79">
        <f t="shared" si="1"/>
        <v>603</v>
      </c>
      <c r="G67" s="79">
        <v>313</v>
      </c>
      <c r="H67" s="79">
        <v>290</v>
      </c>
      <c r="I67" s="84"/>
      <c r="J67" s="66"/>
      <c r="K67" s="8"/>
    </row>
    <row r="68" spans="1:11" ht="15.75" customHeight="1">
      <c r="A68" s="78" t="s">
        <v>170</v>
      </c>
      <c r="B68" s="79">
        <f t="shared" si="0"/>
        <v>964</v>
      </c>
      <c r="C68" s="79">
        <v>502</v>
      </c>
      <c r="D68" s="79">
        <v>462</v>
      </c>
      <c r="E68" s="80"/>
      <c r="F68" s="79">
        <f t="shared" si="1"/>
        <v>978</v>
      </c>
      <c r="G68" s="79">
        <v>510</v>
      </c>
      <c r="H68" s="79">
        <v>468</v>
      </c>
      <c r="I68" s="83"/>
    </row>
    <row r="69" spans="1:11" ht="15.75" customHeight="1">
      <c r="A69" s="78" t="s">
        <v>171</v>
      </c>
      <c r="B69" s="79">
        <f t="shared" si="0"/>
        <v>1088</v>
      </c>
      <c r="C69" s="79">
        <v>578</v>
      </c>
      <c r="D69" s="79">
        <v>510</v>
      </c>
      <c r="E69" s="80"/>
      <c r="F69" s="79">
        <f t="shared" si="1"/>
        <v>1099</v>
      </c>
      <c r="G69" s="79">
        <v>586</v>
      </c>
      <c r="H69" s="79">
        <v>513</v>
      </c>
      <c r="I69" s="83"/>
    </row>
    <row r="70" spans="1:11" ht="24" customHeight="1">
      <c r="A70" s="75" t="s">
        <v>172</v>
      </c>
      <c r="B70" s="76">
        <f t="shared" si="0"/>
        <v>92732</v>
      </c>
      <c r="C70" s="76">
        <f>SUM(C71:C77)</f>
        <v>44277</v>
      </c>
      <c r="D70" s="76">
        <f>SUM(D71:D77)</f>
        <v>48455</v>
      </c>
      <c r="E70" s="76"/>
      <c r="F70" s="76">
        <f t="shared" si="1"/>
        <v>93288</v>
      </c>
      <c r="G70" s="76">
        <f>SUM(G71:G77)</f>
        <v>44568</v>
      </c>
      <c r="H70" s="76">
        <f>SUM(H71:H77)</f>
        <v>48720</v>
      </c>
      <c r="I70" s="83"/>
    </row>
    <row r="71" spans="1:11" ht="15.75" customHeight="1">
      <c r="A71" s="78" t="s">
        <v>173</v>
      </c>
      <c r="B71" s="79">
        <f t="shared" si="0"/>
        <v>19874</v>
      </c>
      <c r="C71" s="79">
        <v>9437</v>
      </c>
      <c r="D71" s="79">
        <v>10437</v>
      </c>
      <c r="E71" s="80"/>
      <c r="F71" s="79">
        <f t="shared" si="1"/>
        <v>19930</v>
      </c>
      <c r="G71" s="79">
        <v>9465</v>
      </c>
      <c r="H71" s="79">
        <v>10465</v>
      </c>
      <c r="I71" s="83"/>
    </row>
    <row r="72" spans="1:11" ht="15.75" customHeight="1">
      <c r="A72" s="78" t="s">
        <v>174</v>
      </c>
      <c r="B72" s="79">
        <f t="shared" si="0"/>
        <v>1986</v>
      </c>
      <c r="C72" s="79">
        <v>985</v>
      </c>
      <c r="D72" s="79">
        <v>1001</v>
      </c>
      <c r="E72" s="80"/>
      <c r="F72" s="79">
        <f t="shared" si="1"/>
        <v>1981</v>
      </c>
      <c r="G72" s="79">
        <v>979</v>
      </c>
      <c r="H72" s="79">
        <v>1002</v>
      </c>
      <c r="I72" s="83"/>
    </row>
    <row r="73" spans="1:11" ht="15.75" customHeight="1">
      <c r="A73" s="78" t="s">
        <v>175</v>
      </c>
      <c r="B73" s="79">
        <f t="shared" si="0"/>
        <v>11399</v>
      </c>
      <c r="C73" s="79">
        <v>5387</v>
      </c>
      <c r="D73" s="79">
        <v>6012</v>
      </c>
      <c r="E73" s="80"/>
      <c r="F73" s="79">
        <f t="shared" si="1"/>
        <v>11375</v>
      </c>
      <c r="G73" s="79">
        <v>5380</v>
      </c>
      <c r="H73" s="79">
        <v>5995</v>
      </c>
      <c r="I73" s="83"/>
    </row>
    <row r="74" spans="1:11" ht="15.75" customHeight="1">
      <c r="A74" s="78" t="s">
        <v>176</v>
      </c>
      <c r="B74" s="79">
        <f t="shared" ref="B74:B137" si="2">D74+C74</f>
        <v>14131</v>
      </c>
      <c r="C74" s="79">
        <v>6799</v>
      </c>
      <c r="D74" s="79">
        <v>7332</v>
      </c>
      <c r="E74" s="80"/>
      <c r="F74" s="79">
        <f t="shared" si="1"/>
        <v>14309</v>
      </c>
      <c r="G74" s="79">
        <v>6889</v>
      </c>
      <c r="H74" s="79">
        <v>7420</v>
      </c>
      <c r="I74" s="83"/>
      <c r="J74" s="82"/>
      <c r="K74" s="19"/>
    </row>
    <row r="75" spans="1:11" ht="15.75" customHeight="1">
      <c r="A75" s="78" t="s">
        <v>177</v>
      </c>
      <c r="B75" s="79">
        <f t="shared" si="2"/>
        <v>24123</v>
      </c>
      <c r="C75" s="79">
        <v>11427</v>
      </c>
      <c r="D75" s="79">
        <v>12696</v>
      </c>
      <c r="E75" s="80"/>
      <c r="F75" s="79">
        <f t="shared" ref="F75:F138" si="3">H75+G75</f>
        <v>24275</v>
      </c>
      <c r="G75" s="79">
        <v>11513</v>
      </c>
      <c r="H75" s="79">
        <v>12762</v>
      </c>
      <c r="I75" s="83"/>
    </row>
    <row r="76" spans="1:11" ht="15.75" customHeight="1">
      <c r="A76" s="78" t="s">
        <v>178</v>
      </c>
      <c r="B76" s="79">
        <f t="shared" si="2"/>
        <v>3486</v>
      </c>
      <c r="C76" s="79">
        <v>1745</v>
      </c>
      <c r="D76" s="79">
        <v>1741</v>
      </c>
      <c r="E76" s="80"/>
      <c r="F76" s="79">
        <f t="shared" si="3"/>
        <v>3514</v>
      </c>
      <c r="G76" s="79">
        <v>1761</v>
      </c>
      <c r="H76" s="79">
        <v>1753</v>
      </c>
      <c r="I76" s="83"/>
    </row>
    <row r="77" spans="1:11" ht="15.75" customHeight="1">
      <c r="A77" s="78" t="s">
        <v>179</v>
      </c>
      <c r="B77" s="79">
        <f t="shared" si="2"/>
        <v>17733</v>
      </c>
      <c r="C77" s="79">
        <v>8497</v>
      </c>
      <c r="D77" s="79">
        <v>9236</v>
      </c>
      <c r="E77" s="80"/>
      <c r="F77" s="79">
        <f t="shared" si="3"/>
        <v>17904</v>
      </c>
      <c r="G77" s="79">
        <v>8581</v>
      </c>
      <c r="H77" s="79">
        <v>9323</v>
      </c>
      <c r="I77" s="83"/>
    </row>
    <row r="78" spans="1:11" ht="24" customHeight="1">
      <c r="A78" s="75" t="s">
        <v>180</v>
      </c>
      <c r="B78" s="76">
        <f t="shared" si="2"/>
        <v>42258</v>
      </c>
      <c r="C78" s="76">
        <f>SUM(C79:C84)</f>
        <v>20444</v>
      </c>
      <c r="D78" s="76">
        <f>SUM(D79:D84)</f>
        <v>21814</v>
      </c>
      <c r="E78" s="76"/>
      <c r="F78" s="76">
        <f t="shared" si="3"/>
        <v>42961</v>
      </c>
      <c r="G78" s="76">
        <f>SUM(G79:G84)</f>
        <v>20773</v>
      </c>
      <c r="H78" s="76">
        <f>SUM(H79:H84)</f>
        <v>22188</v>
      </c>
      <c r="I78" s="83"/>
    </row>
    <row r="79" spans="1:11" s="19" customFormat="1" ht="15.75" customHeight="1">
      <c r="A79" s="78" t="s">
        <v>43</v>
      </c>
      <c r="B79" s="79">
        <f t="shared" si="2"/>
        <v>9845</v>
      </c>
      <c r="C79" s="79">
        <v>4733</v>
      </c>
      <c r="D79" s="79">
        <v>5112</v>
      </c>
      <c r="E79" s="81"/>
      <c r="F79" s="79">
        <f t="shared" si="3"/>
        <v>9954</v>
      </c>
      <c r="G79" s="79">
        <v>4782</v>
      </c>
      <c r="H79" s="79">
        <v>5172</v>
      </c>
      <c r="I79" s="84"/>
      <c r="J79" s="66"/>
      <c r="K79" s="8"/>
    </row>
    <row r="80" spans="1:11" ht="15.75" customHeight="1">
      <c r="A80" s="78" t="s">
        <v>181</v>
      </c>
      <c r="B80" s="79">
        <f t="shared" si="2"/>
        <v>3492</v>
      </c>
      <c r="C80" s="79">
        <v>1742</v>
      </c>
      <c r="D80" s="79">
        <v>1750</v>
      </c>
      <c r="E80" s="80"/>
      <c r="F80" s="79">
        <f t="shared" si="3"/>
        <v>3565</v>
      </c>
      <c r="G80" s="79">
        <v>1780</v>
      </c>
      <c r="H80" s="79">
        <v>1785</v>
      </c>
      <c r="I80" s="83"/>
    </row>
    <row r="81" spans="1:11" ht="15.75" customHeight="1">
      <c r="A81" s="78" t="s">
        <v>182</v>
      </c>
      <c r="B81" s="79">
        <f t="shared" si="2"/>
        <v>13559</v>
      </c>
      <c r="C81" s="79">
        <v>6522</v>
      </c>
      <c r="D81" s="79">
        <v>7037</v>
      </c>
      <c r="E81" s="80"/>
      <c r="F81" s="79">
        <f t="shared" si="3"/>
        <v>13835</v>
      </c>
      <c r="G81" s="79">
        <v>6642</v>
      </c>
      <c r="H81" s="79">
        <v>7193</v>
      </c>
      <c r="I81" s="83"/>
    </row>
    <row r="82" spans="1:11" ht="15.75" customHeight="1">
      <c r="A82" s="78" t="s">
        <v>127</v>
      </c>
      <c r="B82" s="79">
        <f t="shared" si="2"/>
        <v>7153</v>
      </c>
      <c r="C82" s="79">
        <v>3440</v>
      </c>
      <c r="D82" s="79">
        <v>3713</v>
      </c>
      <c r="E82" s="80"/>
      <c r="F82" s="79">
        <f t="shared" si="3"/>
        <v>7239</v>
      </c>
      <c r="G82" s="79">
        <v>3477</v>
      </c>
      <c r="H82" s="79">
        <v>3762</v>
      </c>
      <c r="I82" s="83"/>
    </row>
    <row r="83" spans="1:11" ht="15.75" customHeight="1">
      <c r="A83" s="78" t="s">
        <v>183</v>
      </c>
      <c r="B83" s="79">
        <f t="shared" si="2"/>
        <v>6148</v>
      </c>
      <c r="C83" s="79">
        <v>2980</v>
      </c>
      <c r="D83" s="79">
        <v>3168</v>
      </c>
      <c r="E83" s="80"/>
      <c r="F83" s="79">
        <f t="shared" si="3"/>
        <v>6271</v>
      </c>
      <c r="G83" s="79">
        <v>3043</v>
      </c>
      <c r="H83" s="79">
        <v>3228</v>
      </c>
      <c r="I83" s="83"/>
    </row>
    <row r="84" spans="1:11" ht="15.75" customHeight="1">
      <c r="A84" s="78" t="s">
        <v>184</v>
      </c>
      <c r="B84" s="79">
        <f t="shared" si="2"/>
        <v>2061</v>
      </c>
      <c r="C84" s="79">
        <v>1027</v>
      </c>
      <c r="D84" s="79">
        <v>1034</v>
      </c>
      <c r="E84" s="80"/>
      <c r="F84" s="79">
        <f t="shared" si="3"/>
        <v>2097</v>
      </c>
      <c r="G84" s="79">
        <v>1049</v>
      </c>
      <c r="H84" s="79">
        <v>1048</v>
      </c>
      <c r="I84" s="83"/>
    </row>
    <row r="85" spans="1:11" ht="24" customHeight="1">
      <c r="A85" s="75" t="s">
        <v>185</v>
      </c>
      <c r="B85" s="76">
        <f t="shared" si="2"/>
        <v>54943</v>
      </c>
      <c r="C85" s="76">
        <f>SUM(C86:C90)</f>
        <v>27121</v>
      </c>
      <c r="D85" s="76">
        <f>SUM(D86:D90)</f>
        <v>27822</v>
      </c>
      <c r="E85" s="76"/>
      <c r="F85" s="76">
        <f t="shared" si="3"/>
        <v>55244</v>
      </c>
      <c r="G85" s="76">
        <f>SUM(G86:G90)</f>
        <v>27256</v>
      </c>
      <c r="H85" s="76">
        <f>SUM(H86:H90)</f>
        <v>27988</v>
      </c>
      <c r="I85" s="83"/>
    </row>
    <row r="86" spans="1:11" ht="15.75" customHeight="1">
      <c r="A86" s="78" t="s">
        <v>44</v>
      </c>
      <c r="B86" s="79">
        <f t="shared" si="2"/>
        <v>10418</v>
      </c>
      <c r="C86" s="79">
        <v>5034</v>
      </c>
      <c r="D86" s="79">
        <v>5384</v>
      </c>
      <c r="E86" s="80"/>
      <c r="F86" s="79">
        <f t="shared" si="3"/>
        <v>10471</v>
      </c>
      <c r="G86" s="79">
        <v>5054</v>
      </c>
      <c r="H86" s="79">
        <v>5417</v>
      </c>
      <c r="I86" s="83"/>
    </row>
    <row r="87" spans="1:11" ht="15.75" customHeight="1">
      <c r="A87" s="78" t="s">
        <v>186</v>
      </c>
      <c r="B87" s="79">
        <f t="shared" si="2"/>
        <v>8385</v>
      </c>
      <c r="C87" s="79">
        <v>4161</v>
      </c>
      <c r="D87" s="79">
        <v>4224</v>
      </c>
      <c r="E87" s="80"/>
      <c r="F87" s="79">
        <f t="shared" si="3"/>
        <v>8417</v>
      </c>
      <c r="G87" s="79">
        <v>4169</v>
      </c>
      <c r="H87" s="79">
        <v>4248</v>
      </c>
      <c r="I87" s="83"/>
    </row>
    <row r="88" spans="1:11" ht="15.75" customHeight="1">
      <c r="A88" s="78" t="s">
        <v>133</v>
      </c>
      <c r="B88" s="79">
        <f t="shared" si="2"/>
        <v>2405</v>
      </c>
      <c r="C88" s="79">
        <v>1183</v>
      </c>
      <c r="D88" s="79">
        <v>1222</v>
      </c>
      <c r="E88" s="80"/>
      <c r="F88" s="79">
        <f t="shared" si="3"/>
        <v>2410</v>
      </c>
      <c r="G88" s="79">
        <v>1182</v>
      </c>
      <c r="H88" s="79">
        <v>1228</v>
      </c>
      <c r="I88" s="83"/>
      <c r="J88" s="82"/>
      <c r="K88" s="19"/>
    </row>
    <row r="89" spans="1:11" ht="15.75" customHeight="1">
      <c r="A89" s="78" t="s">
        <v>187</v>
      </c>
      <c r="B89" s="79">
        <f t="shared" si="2"/>
        <v>13084</v>
      </c>
      <c r="C89" s="79">
        <v>6605</v>
      </c>
      <c r="D89" s="79">
        <v>6479</v>
      </c>
      <c r="E89" s="80"/>
      <c r="F89" s="79">
        <f t="shared" si="3"/>
        <v>13156</v>
      </c>
      <c r="G89" s="79">
        <v>6634</v>
      </c>
      <c r="H89" s="79">
        <v>6522</v>
      </c>
      <c r="I89" s="83"/>
    </row>
    <row r="90" spans="1:11" ht="15.75" customHeight="1">
      <c r="A90" s="78" t="s">
        <v>188</v>
      </c>
      <c r="B90" s="79">
        <f t="shared" si="2"/>
        <v>20651</v>
      </c>
      <c r="C90" s="79">
        <v>10138</v>
      </c>
      <c r="D90" s="79">
        <v>10513</v>
      </c>
      <c r="E90" s="80"/>
      <c r="F90" s="79">
        <f t="shared" si="3"/>
        <v>20790</v>
      </c>
      <c r="G90" s="79">
        <v>10217</v>
      </c>
      <c r="H90" s="79">
        <v>10573</v>
      </c>
      <c r="I90" s="83"/>
    </row>
    <row r="91" spans="1:11" ht="21" customHeight="1">
      <c r="A91" s="75" t="s">
        <v>189</v>
      </c>
      <c r="B91" s="76">
        <f t="shared" si="2"/>
        <v>57417</v>
      </c>
      <c r="C91" s="76">
        <f>SUM(C92:C96)</f>
        <v>27469</v>
      </c>
      <c r="D91" s="76">
        <f>SUM(D92:D96)</f>
        <v>29948</v>
      </c>
      <c r="E91" s="76"/>
      <c r="F91" s="76">
        <f t="shared" si="3"/>
        <v>57837</v>
      </c>
      <c r="G91" s="76">
        <f>SUM(G92:G96)</f>
        <v>27656</v>
      </c>
      <c r="H91" s="76">
        <f>SUM(H92:H96)</f>
        <v>30181</v>
      </c>
      <c r="I91" s="83"/>
    </row>
    <row r="92" spans="1:11" ht="15.75" customHeight="1">
      <c r="A92" s="78" t="s">
        <v>81</v>
      </c>
      <c r="B92" s="79">
        <f t="shared" si="2"/>
        <v>16619</v>
      </c>
      <c r="C92" s="79">
        <v>7853</v>
      </c>
      <c r="D92" s="79">
        <v>8766</v>
      </c>
      <c r="E92" s="80"/>
      <c r="F92" s="79">
        <f t="shared" si="3"/>
        <v>16700</v>
      </c>
      <c r="G92" s="79">
        <v>7874</v>
      </c>
      <c r="H92" s="79">
        <v>8826</v>
      </c>
      <c r="I92" s="83"/>
    </row>
    <row r="93" spans="1:11" s="19" customFormat="1" ht="15.75" customHeight="1">
      <c r="A93" s="78" t="s">
        <v>80</v>
      </c>
      <c r="B93" s="79">
        <f t="shared" si="2"/>
        <v>6413</v>
      </c>
      <c r="C93" s="79">
        <v>3155</v>
      </c>
      <c r="D93" s="79">
        <v>3258</v>
      </c>
      <c r="E93" s="81"/>
      <c r="F93" s="79">
        <f t="shared" si="3"/>
        <v>6458</v>
      </c>
      <c r="G93" s="79">
        <v>3171</v>
      </c>
      <c r="H93" s="79">
        <v>3287</v>
      </c>
      <c r="I93" s="84"/>
      <c r="J93" s="66"/>
      <c r="K93" s="8"/>
    </row>
    <row r="94" spans="1:11" ht="15.75" customHeight="1">
      <c r="A94" s="78" t="s">
        <v>190</v>
      </c>
      <c r="B94" s="79">
        <f t="shared" si="2"/>
        <v>10660</v>
      </c>
      <c r="C94" s="79">
        <v>5189</v>
      </c>
      <c r="D94" s="79">
        <v>5471</v>
      </c>
      <c r="E94" s="80"/>
      <c r="F94" s="79">
        <f t="shared" si="3"/>
        <v>10762</v>
      </c>
      <c r="G94" s="79">
        <v>5248</v>
      </c>
      <c r="H94" s="79">
        <v>5514</v>
      </c>
      <c r="I94" s="83"/>
    </row>
    <row r="95" spans="1:11" ht="15.75" customHeight="1">
      <c r="A95" s="78" t="s">
        <v>191</v>
      </c>
      <c r="B95" s="79">
        <f t="shared" si="2"/>
        <v>17748</v>
      </c>
      <c r="C95" s="79">
        <v>8298</v>
      </c>
      <c r="D95" s="79">
        <v>9450</v>
      </c>
      <c r="E95" s="80"/>
      <c r="F95" s="79">
        <f t="shared" si="3"/>
        <v>17843</v>
      </c>
      <c r="G95" s="79">
        <v>8339</v>
      </c>
      <c r="H95" s="79">
        <v>9504</v>
      </c>
      <c r="I95" s="83"/>
    </row>
    <row r="96" spans="1:11" ht="15.75" customHeight="1">
      <c r="A96" s="78" t="s">
        <v>192</v>
      </c>
      <c r="B96" s="79">
        <f t="shared" si="2"/>
        <v>5977</v>
      </c>
      <c r="C96" s="79">
        <v>2974</v>
      </c>
      <c r="D96" s="79">
        <v>3003</v>
      </c>
      <c r="E96" s="80"/>
      <c r="F96" s="79">
        <f t="shared" si="3"/>
        <v>6074</v>
      </c>
      <c r="G96" s="79">
        <v>3024</v>
      </c>
      <c r="H96" s="79">
        <v>3050</v>
      </c>
      <c r="I96" s="83"/>
    </row>
    <row r="97" spans="1:11" ht="24" customHeight="1">
      <c r="A97" s="75" t="s">
        <v>193</v>
      </c>
      <c r="B97" s="76">
        <f t="shared" si="2"/>
        <v>18174</v>
      </c>
      <c r="C97" s="76">
        <f>SUM(C98:C102)</f>
        <v>9257</v>
      </c>
      <c r="D97" s="76">
        <f>SUM(D98:D102)</f>
        <v>8917</v>
      </c>
      <c r="E97" s="76"/>
      <c r="F97" s="76">
        <f t="shared" si="3"/>
        <v>18253</v>
      </c>
      <c r="G97" s="76">
        <f>SUM(G98:G102)</f>
        <v>9285</v>
      </c>
      <c r="H97" s="76">
        <f>SUM(H98:H102)</f>
        <v>8968</v>
      </c>
      <c r="I97" s="83"/>
    </row>
    <row r="98" spans="1:11" ht="15.75" customHeight="1">
      <c r="A98" s="78" t="s">
        <v>194</v>
      </c>
      <c r="B98" s="79">
        <f t="shared" si="2"/>
        <v>8315</v>
      </c>
      <c r="C98" s="79">
        <v>4044</v>
      </c>
      <c r="D98" s="79">
        <v>4271</v>
      </c>
      <c r="E98" s="80"/>
      <c r="F98" s="79">
        <f t="shared" si="3"/>
        <v>8359</v>
      </c>
      <c r="G98" s="79">
        <v>4059</v>
      </c>
      <c r="H98" s="79">
        <v>4300</v>
      </c>
      <c r="I98" s="83"/>
    </row>
    <row r="99" spans="1:11" ht="15.75" customHeight="1">
      <c r="A99" s="78" t="s">
        <v>195</v>
      </c>
      <c r="B99" s="79">
        <f t="shared" si="2"/>
        <v>2137</v>
      </c>
      <c r="C99" s="79">
        <v>1142</v>
      </c>
      <c r="D99" s="79">
        <v>995</v>
      </c>
      <c r="E99" s="80"/>
      <c r="F99" s="79">
        <f t="shared" si="3"/>
        <v>2147</v>
      </c>
      <c r="G99" s="79">
        <v>1144</v>
      </c>
      <c r="H99" s="79">
        <v>1003</v>
      </c>
      <c r="I99" s="83"/>
    </row>
    <row r="100" spans="1:11" ht="15.75" customHeight="1">
      <c r="A100" s="78" t="s">
        <v>196</v>
      </c>
      <c r="B100" s="79">
        <f t="shared" si="2"/>
        <v>4097</v>
      </c>
      <c r="C100" s="79">
        <v>2095</v>
      </c>
      <c r="D100" s="79">
        <v>2002</v>
      </c>
      <c r="E100" s="80"/>
      <c r="F100" s="79">
        <f t="shared" si="3"/>
        <v>4126</v>
      </c>
      <c r="G100" s="79">
        <v>2104</v>
      </c>
      <c r="H100" s="79">
        <v>2022</v>
      </c>
      <c r="I100" s="83"/>
    </row>
    <row r="101" spans="1:11" ht="15.75" customHeight="1">
      <c r="A101" s="78" t="s">
        <v>197</v>
      </c>
      <c r="B101" s="79">
        <f t="shared" si="2"/>
        <v>1656</v>
      </c>
      <c r="C101" s="79">
        <v>873</v>
      </c>
      <c r="D101" s="79">
        <v>783</v>
      </c>
      <c r="E101" s="80"/>
      <c r="F101" s="79">
        <f t="shared" si="3"/>
        <v>1671</v>
      </c>
      <c r="G101" s="79">
        <v>884</v>
      </c>
      <c r="H101" s="79">
        <v>787</v>
      </c>
      <c r="I101" s="83"/>
    </row>
    <row r="102" spans="1:11" ht="15.75" customHeight="1">
      <c r="A102" s="78" t="s">
        <v>198</v>
      </c>
      <c r="B102" s="79">
        <f t="shared" si="2"/>
        <v>1969</v>
      </c>
      <c r="C102" s="79">
        <v>1103</v>
      </c>
      <c r="D102" s="79">
        <v>866</v>
      </c>
      <c r="E102" s="80"/>
      <c r="F102" s="79">
        <f t="shared" si="3"/>
        <v>1950</v>
      </c>
      <c r="G102" s="79">
        <v>1094</v>
      </c>
      <c r="H102" s="79">
        <v>856</v>
      </c>
      <c r="I102" s="83"/>
    </row>
    <row r="103" spans="1:11" ht="24" customHeight="1">
      <c r="A103" s="75" t="s">
        <v>199</v>
      </c>
      <c r="B103" s="76">
        <f t="shared" si="2"/>
        <v>56347</v>
      </c>
      <c r="C103" s="76">
        <f>SUM(C104:C108)</f>
        <v>26444</v>
      </c>
      <c r="D103" s="76">
        <f>SUM(D104:D108)</f>
        <v>29903</v>
      </c>
      <c r="E103" s="76"/>
      <c r="F103" s="76">
        <f t="shared" si="3"/>
        <v>56700</v>
      </c>
      <c r="G103" s="76">
        <f>SUM(G104:G108)</f>
        <v>26621</v>
      </c>
      <c r="H103" s="76">
        <f>SUM(H104:H108)</f>
        <v>30079</v>
      </c>
      <c r="I103" s="83"/>
    </row>
    <row r="104" spans="1:11" ht="15.75" customHeight="1">
      <c r="A104" s="78" t="s">
        <v>200</v>
      </c>
      <c r="B104" s="79">
        <f t="shared" si="2"/>
        <v>21039</v>
      </c>
      <c r="C104" s="79">
        <v>9786</v>
      </c>
      <c r="D104" s="79">
        <v>11253</v>
      </c>
      <c r="E104" s="80"/>
      <c r="F104" s="79">
        <f t="shared" si="3"/>
        <v>21140</v>
      </c>
      <c r="G104" s="79">
        <v>9842</v>
      </c>
      <c r="H104" s="79">
        <v>11298</v>
      </c>
      <c r="I104" s="83"/>
    </row>
    <row r="105" spans="1:11" ht="15.75" customHeight="1">
      <c r="A105" s="78" t="s">
        <v>201</v>
      </c>
      <c r="B105" s="79">
        <f t="shared" si="2"/>
        <v>7753</v>
      </c>
      <c r="C105" s="79">
        <v>3797</v>
      </c>
      <c r="D105" s="79">
        <v>3956</v>
      </c>
      <c r="E105" s="80"/>
      <c r="F105" s="79">
        <f t="shared" si="3"/>
        <v>7790</v>
      </c>
      <c r="G105" s="79">
        <v>3801</v>
      </c>
      <c r="H105" s="79">
        <v>3989</v>
      </c>
      <c r="I105" s="83"/>
      <c r="J105" s="82"/>
      <c r="K105" s="19"/>
    </row>
    <row r="106" spans="1:11" ht="15.75" customHeight="1">
      <c r="A106" s="78" t="s">
        <v>202</v>
      </c>
      <c r="B106" s="79">
        <f t="shared" si="2"/>
        <v>8524</v>
      </c>
      <c r="C106" s="79">
        <v>3935</v>
      </c>
      <c r="D106" s="79">
        <v>4589</v>
      </c>
      <c r="E106" s="80"/>
      <c r="F106" s="79">
        <f t="shared" si="3"/>
        <v>8562</v>
      </c>
      <c r="G106" s="79">
        <v>3953</v>
      </c>
      <c r="H106" s="79">
        <v>4609</v>
      </c>
      <c r="I106" s="83"/>
    </row>
    <row r="107" spans="1:11" ht="15.75" customHeight="1">
      <c r="A107" s="78" t="s">
        <v>203</v>
      </c>
      <c r="B107" s="79">
        <f t="shared" si="2"/>
        <v>8355</v>
      </c>
      <c r="C107" s="79">
        <v>3973</v>
      </c>
      <c r="D107" s="79">
        <v>4382</v>
      </c>
      <c r="E107" s="80"/>
      <c r="F107" s="79">
        <f t="shared" si="3"/>
        <v>8440</v>
      </c>
      <c r="G107" s="79">
        <v>4033</v>
      </c>
      <c r="H107" s="79">
        <v>4407</v>
      </c>
      <c r="I107" s="83"/>
    </row>
    <row r="108" spans="1:11" ht="15.75" customHeight="1">
      <c r="A108" s="78" t="s">
        <v>204</v>
      </c>
      <c r="B108" s="79">
        <f t="shared" si="2"/>
        <v>10676</v>
      </c>
      <c r="C108" s="79">
        <v>4953</v>
      </c>
      <c r="D108" s="79">
        <v>5723</v>
      </c>
      <c r="E108" s="80"/>
      <c r="F108" s="79">
        <f t="shared" si="3"/>
        <v>10768</v>
      </c>
      <c r="G108" s="79">
        <v>4992</v>
      </c>
      <c r="H108" s="79">
        <v>5776</v>
      </c>
      <c r="I108" s="83"/>
    </row>
    <row r="109" spans="1:11" ht="24" customHeight="1">
      <c r="A109" s="75" t="s">
        <v>205</v>
      </c>
      <c r="B109" s="76">
        <f t="shared" si="2"/>
        <v>46161</v>
      </c>
      <c r="C109" s="76">
        <f>SUM(C110:C112)</f>
        <v>22048</v>
      </c>
      <c r="D109" s="76">
        <f>SUM(D110:D112)</f>
        <v>24113</v>
      </c>
      <c r="E109" s="76"/>
      <c r="F109" s="76">
        <f t="shared" si="3"/>
        <v>46538</v>
      </c>
      <c r="G109" s="76">
        <f>SUM(G110:G112)</f>
        <v>22209</v>
      </c>
      <c r="H109" s="76">
        <f>SUM(H110:H112)</f>
        <v>24329</v>
      </c>
      <c r="I109" s="83"/>
    </row>
    <row r="110" spans="1:11" ht="15.75" customHeight="1">
      <c r="A110" s="78" t="s">
        <v>206</v>
      </c>
      <c r="B110" s="79">
        <f t="shared" si="2"/>
        <v>25813</v>
      </c>
      <c r="C110" s="79">
        <v>12047</v>
      </c>
      <c r="D110" s="79">
        <v>13766</v>
      </c>
      <c r="E110" s="80"/>
      <c r="F110" s="79">
        <f t="shared" si="3"/>
        <v>25944</v>
      </c>
      <c r="G110" s="79">
        <v>12112</v>
      </c>
      <c r="H110" s="79">
        <v>13832</v>
      </c>
      <c r="I110" s="83"/>
    </row>
    <row r="111" spans="1:11" ht="15.75" customHeight="1">
      <c r="A111" s="78" t="s">
        <v>207</v>
      </c>
      <c r="B111" s="79">
        <f t="shared" si="2"/>
        <v>5073</v>
      </c>
      <c r="C111" s="79">
        <v>2547</v>
      </c>
      <c r="D111" s="79">
        <v>2526</v>
      </c>
      <c r="E111" s="80"/>
      <c r="F111" s="79">
        <f t="shared" si="3"/>
        <v>5139</v>
      </c>
      <c r="G111" s="79">
        <v>2569</v>
      </c>
      <c r="H111" s="79">
        <v>2570</v>
      </c>
      <c r="I111" s="83"/>
    </row>
    <row r="112" spans="1:11" ht="15.75" customHeight="1">
      <c r="A112" s="78" t="s">
        <v>208</v>
      </c>
      <c r="B112" s="79">
        <f t="shared" si="2"/>
        <v>15275</v>
      </c>
      <c r="C112" s="79">
        <v>7454</v>
      </c>
      <c r="D112" s="79">
        <v>7821</v>
      </c>
      <c r="E112" s="80"/>
      <c r="F112" s="79">
        <f t="shared" si="3"/>
        <v>15455</v>
      </c>
      <c r="G112" s="79">
        <v>7528</v>
      </c>
      <c r="H112" s="79">
        <v>7927</v>
      </c>
      <c r="I112" s="83"/>
    </row>
    <row r="113" spans="1:9" ht="24" customHeight="1">
      <c r="A113" s="75" t="s">
        <v>209</v>
      </c>
      <c r="B113" s="76">
        <f t="shared" si="2"/>
        <v>43406</v>
      </c>
      <c r="C113" s="76">
        <f>SUM(C114:C117)</f>
        <v>20397</v>
      </c>
      <c r="D113" s="76">
        <f>SUM(D114:D117)</f>
        <v>23009</v>
      </c>
      <c r="E113" s="76"/>
      <c r="F113" s="76">
        <f t="shared" si="3"/>
        <v>43653</v>
      </c>
      <c r="G113" s="76">
        <f>SUM(G114:G117)</f>
        <v>20542</v>
      </c>
      <c r="H113" s="76">
        <f>SUM(H114:H117)</f>
        <v>23111</v>
      </c>
      <c r="I113" s="83"/>
    </row>
    <row r="114" spans="1:9" ht="15.75" customHeight="1">
      <c r="A114" s="78" t="s">
        <v>210</v>
      </c>
      <c r="B114" s="79">
        <f t="shared" si="2"/>
        <v>20741</v>
      </c>
      <c r="C114" s="79">
        <v>9765</v>
      </c>
      <c r="D114" s="79">
        <v>10976</v>
      </c>
      <c r="E114" s="80"/>
      <c r="F114" s="79">
        <f t="shared" si="3"/>
        <v>20895</v>
      </c>
      <c r="G114" s="79">
        <v>9848</v>
      </c>
      <c r="H114" s="79">
        <v>11047</v>
      </c>
      <c r="I114" s="83"/>
    </row>
    <row r="115" spans="1:9" ht="15.75" customHeight="1">
      <c r="A115" s="78" t="s">
        <v>211</v>
      </c>
      <c r="B115" s="79">
        <f t="shared" si="2"/>
        <v>12188</v>
      </c>
      <c r="C115" s="79">
        <v>5673</v>
      </c>
      <c r="D115" s="79">
        <v>6515</v>
      </c>
      <c r="E115" s="80"/>
      <c r="F115" s="79">
        <f t="shared" si="3"/>
        <v>12225</v>
      </c>
      <c r="G115" s="79">
        <v>5690</v>
      </c>
      <c r="H115" s="79">
        <v>6535</v>
      </c>
      <c r="I115" s="83"/>
    </row>
    <row r="116" spans="1:9" ht="15.75" customHeight="1">
      <c r="A116" s="78" t="s">
        <v>212</v>
      </c>
      <c r="B116" s="79">
        <f t="shared" si="2"/>
        <v>2853</v>
      </c>
      <c r="C116" s="79">
        <v>1363</v>
      </c>
      <c r="D116" s="79">
        <v>1490</v>
      </c>
      <c r="E116" s="80"/>
      <c r="F116" s="79">
        <f t="shared" si="3"/>
        <v>2859</v>
      </c>
      <c r="G116" s="79">
        <v>1374</v>
      </c>
      <c r="H116" s="79">
        <v>1485</v>
      </c>
      <c r="I116" s="83"/>
    </row>
    <row r="117" spans="1:9" ht="15.75" customHeight="1">
      <c r="A117" s="78" t="s">
        <v>80</v>
      </c>
      <c r="B117" s="79">
        <f t="shared" si="2"/>
        <v>7624</v>
      </c>
      <c r="C117" s="79">
        <v>3596</v>
      </c>
      <c r="D117" s="79">
        <v>4028</v>
      </c>
      <c r="E117" s="80"/>
      <c r="F117" s="79">
        <f t="shared" si="3"/>
        <v>7674</v>
      </c>
      <c r="G117" s="79">
        <v>3630</v>
      </c>
      <c r="H117" s="79">
        <v>4044</v>
      </c>
      <c r="I117" s="83"/>
    </row>
    <row r="118" spans="1:9" ht="24" customHeight="1">
      <c r="A118" s="75" t="s">
        <v>213</v>
      </c>
      <c r="B118" s="76">
        <f t="shared" si="2"/>
        <v>5165</v>
      </c>
      <c r="C118" s="76">
        <f>SUM(C119:C123)</f>
        <v>2699</v>
      </c>
      <c r="D118" s="76">
        <f>SUM(D119:D123)</f>
        <v>2466</v>
      </c>
      <c r="E118" s="76"/>
      <c r="F118" s="76">
        <f t="shared" si="3"/>
        <v>5195</v>
      </c>
      <c r="G118" s="76">
        <f>SUM(G119:G123)</f>
        <v>2702</v>
      </c>
      <c r="H118" s="76">
        <f>SUM(H119:H123)</f>
        <v>2493</v>
      </c>
      <c r="I118" s="83"/>
    </row>
    <row r="119" spans="1:9" ht="15.75" customHeight="1">
      <c r="A119" s="78" t="s">
        <v>84</v>
      </c>
      <c r="B119" s="79">
        <f t="shared" si="2"/>
        <v>1513</v>
      </c>
      <c r="C119" s="79">
        <v>770</v>
      </c>
      <c r="D119" s="79">
        <v>743</v>
      </c>
      <c r="E119" s="80"/>
      <c r="F119" s="79">
        <f t="shared" si="3"/>
        <v>1513</v>
      </c>
      <c r="G119" s="79">
        <v>768</v>
      </c>
      <c r="H119" s="79">
        <v>745</v>
      </c>
      <c r="I119" s="83"/>
    </row>
    <row r="120" spans="1:9" ht="15.75" customHeight="1">
      <c r="A120" s="78" t="s">
        <v>210</v>
      </c>
      <c r="B120" s="79">
        <f t="shared" si="2"/>
        <v>529</v>
      </c>
      <c r="C120" s="79">
        <v>279</v>
      </c>
      <c r="D120" s="79">
        <v>250</v>
      </c>
      <c r="E120" s="80"/>
      <c r="F120" s="79">
        <f t="shared" si="3"/>
        <v>538</v>
      </c>
      <c r="G120" s="79">
        <v>280</v>
      </c>
      <c r="H120" s="79">
        <v>258</v>
      </c>
      <c r="I120" s="83"/>
    </row>
    <row r="121" spans="1:9" ht="15.75" customHeight="1">
      <c r="A121" s="78" t="s">
        <v>214</v>
      </c>
      <c r="B121" s="79">
        <f t="shared" si="2"/>
        <v>1089</v>
      </c>
      <c r="C121" s="79">
        <v>591</v>
      </c>
      <c r="D121" s="79">
        <v>498</v>
      </c>
      <c r="E121" s="80"/>
      <c r="F121" s="79">
        <f t="shared" si="3"/>
        <v>1101</v>
      </c>
      <c r="G121" s="79">
        <v>593</v>
      </c>
      <c r="H121" s="79">
        <v>508</v>
      </c>
      <c r="I121" s="83"/>
    </row>
    <row r="122" spans="1:9" ht="15.75" customHeight="1">
      <c r="A122" s="78" t="s">
        <v>215</v>
      </c>
      <c r="B122" s="79">
        <f t="shared" si="2"/>
        <v>479</v>
      </c>
      <c r="C122" s="79">
        <v>260</v>
      </c>
      <c r="D122" s="79">
        <v>219</v>
      </c>
      <c r="E122" s="80"/>
      <c r="F122" s="79">
        <f t="shared" si="3"/>
        <v>485</v>
      </c>
      <c r="G122" s="79">
        <v>261</v>
      </c>
      <c r="H122" s="79">
        <v>224</v>
      </c>
      <c r="I122" s="83"/>
    </row>
    <row r="123" spans="1:9" ht="15.75" customHeight="1">
      <c r="A123" s="78" t="s">
        <v>216</v>
      </c>
      <c r="B123" s="79">
        <f t="shared" si="2"/>
        <v>1555</v>
      </c>
      <c r="C123" s="79">
        <v>799</v>
      </c>
      <c r="D123" s="79">
        <v>756</v>
      </c>
      <c r="E123" s="80"/>
      <c r="F123" s="79">
        <f t="shared" si="3"/>
        <v>1558</v>
      </c>
      <c r="G123" s="79">
        <v>800</v>
      </c>
      <c r="H123" s="79">
        <v>758</v>
      </c>
      <c r="I123" s="83"/>
    </row>
    <row r="124" spans="1:9" ht="24" customHeight="1">
      <c r="A124" s="75" t="s">
        <v>217</v>
      </c>
      <c r="B124" s="76">
        <f t="shared" si="2"/>
        <v>6110</v>
      </c>
      <c r="C124" s="76">
        <f>SUM(C125:C127)</f>
        <v>3014</v>
      </c>
      <c r="D124" s="76">
        <f>SUM(D125:D127)</f>
        <v>3096</v>
      </c>
      <c r="E124" s="76"/>
      <c r="F124" s="76">
        <f t="shared" si="3"/>
        <v>6211</v>
      </c>
      <c r="G124" s="76">
        <f>SUM(G125:G127)</f>
        <v>3073</v>
      </c>
      <c r="H124" s="76">
        <f>SUM(H125:H127)</f>
        <v>3138</v>
      </c>
      <c r="I124" s="83"/>
    </row>
    <row r="125" spans="1:9" ht="15.75" customHeight="1">
      <c r="A125" s="78" t="s">
        <v>218</v>
      </c>
      <c r="B125" s="79">
        <f t="shared" si="2"/>
        <v>4217</v>
      </c>
      <c r="C125" s="79">
        <v>2059</v>
      </c>
      <c r="D125" s="79">
        <v>2158</v>
      </c>
      <c r="E125" s="80"/>
      <c r="F125" s="79">
        <f t="shared" si="3"/>
        <v>4278</v>
      </c>
      <c r="G125" s="79">
        <v>2098</v>
      </c>
      <c r="H125" s="79">
        <v>2180</v>
      </c>
      <c r="I125" s="83"/>
    </row>
    <row r="126" spans="1:9" ht="15.75" customHeight="1">
      <c r="A126" s="78" t="s">
        <v>219</v>
      </c>
      <c r="B126" s="79">
        <f t="shared" si="2"/>
        <v>374</v>
      </c>
      <c r="C126" s="79">
        <v>185</v>
      </c>
      <c r="D126" s="79">
        <v>189</v>
      </c>
      <c r="E126" s="80"/>
      <c r="F126" s="79">
        <f t="shared" si="3"/>
        <v>382</v>
      </c>
      <c r="G126" s="79">
        <v>192</v>
      </c>
      <c r="H126" s="79">
        <v>190</v>
      </c>
      <c r="I126" s="83"/>
    </row>
    <row r="127" spans="1:9" ht="15.75" customHeight="1">
      <c r="A127" s="78" t="s">
        <v>220</v>
      </c>
      <c r="B127" s="79">
        <f t="shared" si="2"/>
        <v>1519</v>
      </c>
      <c r="C127" s="79">
        <v>770</v>
      </c>
      <c r="D127" s="79">
        <v>749</v>
      </c>
      <c r="E127" s="80"/>
      <c r="F127" s="79">
        <f t="shared" si="3"/>
        <v>1551</v>
      </c>
      <c r="G127" s="79">
        <v>783</v>
      </c>
      <c r="H127" s="79">
        <v>768</v>
      </c>
      <c r="I127" s="83"/>
    </row>
    <row r="128" spans="1:9" ht="24" customHeight="1">
      <c r="A128" s="75" t="s">
        <v>221</v>
      </c>
      <c r="B128" s="76">
        <f t="shared" si="2"/>
        <v>53413</v>
      </c>
      <c r="C128" s="76">
        <f>SUM(C129:C132)</f>
        <v>25461</v>
      </c>
      <c r="D128" s="76">
        <f>SUM(D129:D132)</f>
        <v>27952</v>
      </c>
      <c r="E128" s="76"/>
      <c r="F128" s="76">
        <f t="shared" si="3"/>
        <v>54007</v>
      </c>
      <c r="G128" s="76">
        <f>SUM(G129:G132)</f>
        <v>25770</v>
      </c>
      <c r="H128" s="76">
        <f>SUM(H129:H132)</f>
        <v>28237</v>
      </c>
      <c r="I128" s="83"/>
    </row>
    <row r="129" spans="1:9" ht="15.75" customHeight="1">
      <c r="A129" s="78" t="s">
        <v>52</v>
      </c>
      <c r="B129" s="79">
        <f t="shared" si="2"/>
        <v>24797</v>
      </c>
      <c r="C129" s="79">
        <v>11662</v>
      </c>
      <c r="D129" s="79">
        <v>13135</v>
      </c>
      <c r="E129" s="80"/>
      <c r="F129" s="79">
        <f t="shared" si="3"/>
        <v>24984</v>
      </c>
      <c r="G129" s="79">
        <v>11756</v>
      </c>
      <c r="H129" s="79">
        <v>13228</v>
      </c>
      <c r="I129" s="83"/>
    </row>
    <row r="130" spans="1:9" ht="15.75" customHeight="1">
      <c r="A130" s="78" t="s">
        <v>222</v>
      </c>
      <c r="B130" s="79">
        <f t="shared" si="2"/>
        <v>11291</v>
      </c>
      <c r="C130" s="79">
        <v>5431</v>
      </c>
      <c r="D130" s="79">
        <v>5860</v>
      </c>
      <c r="E130" s="80"/>
      <c r="F130" s="79">
        <f t="shared" si="3"/>
        <v>11470</v>
      </c>
      <c r="G130" s="79">
        <v>5518</v>
      </c>
      <c r="H130" s="79">
        <v>5952</v>
      </c>
      <c r="I130" s="83"/>
    </row>
    <row r="131" spans="1:9" ht="15.75" customHeight="1">
      <c r="A131" s="78" t="s">
        <v>223</v>
      </c>
      <c r="B131" s="79">
        <f t="shared" si="2"/>
        <v>6085</v>
      </c>
      <c r="C131" s="79">
        <v>2887</v>
      </c>
      <c r="D131" s="79">
        <v>3198</v>
      </c>
      <c r="E131" s="80"/>
      <c r="F131" s="79">
        <f t="shared" si="3"/>
        <v>6206</v>
      </c>
      <c r="G131" s="79">
        <v>2957</v>
      </c>
      <c r="H131" s="79">
        <v>3249</v>
      </c>
      <c r="I131" s="83"/>
    </row>
    <row r="132" spans="1:9" ht="15.75" customHeight="1">
      <c r="A132" s="78" t="s">
        <v>224</v>
      </c>
      <c r="B132" s="79">
        <f t="shared" si="2"/>
        <v>11240</v>
      </c>
      <c r="C132" s="79">
        <v>5481</v>
      </c>
      <c r="D132" s="79">
        <v>5759</v>
      </c>
      <c r="E132" s="80"/>
      <c r="F132" s="79">
        <f t="shared" si="3"/>
        <v>11347</v>
      </c>
      <c r="G132" s="79">
        <v>5539</v>
      </c>
      <c r="H132" s="79">
        <v>5808</v>
      </c>
      <c r="I132" s="83"/>
    </row>
    <row r="133" spans="1:9" ht="24" customHeight="1">
      <c r="A133" s="75" t="s">
        <v>225</v>
      </c>
      <c r="B133" s="76">
        <f t="shared" si="2"/>
        <v>120958</v>
      </c>
      <c r="C133" s="76">
        <f>SUM(C134:C145)</f>
        <v>60137</v>
      </c>
      <c r="D133" s="76">
        <f>SUM(D134:D145)</f>
        <v>60821</v>
      </c>
      <c r="E133" s="76"/>
      <c r="F133" s="76">
        <f t="shared" si="3"/>
        <v>122130</v>
      </c>
      <c r="G133" s="76">
        <f>SUM(G134:G145)</f>
        <v>60748</v>
      </c>
      <c r="H133" s="76">
        <f>SUM(H134:H145)</f>
        <v>61382</v>
      </c>
      <c r="I133" s="83"/>
    </row>
    <row r="134" spans="1:9" ht="15.75" customHeight="1">
      <c r="A134" s="78" t="s">
        <v>226</v>
      </c>
      <c r="B134" s="79">
        <f t="shared" si="2"/>
        <v>42228</v>
      </c>
      <c r="C134" s="79">
        <v>20193</v>
      </c>
      <c r="D134" s="79">
        <v>22035</v>
      </c>
      <c r="E134" s="80"/>
      <c r="F134" s="79">
        <f t="shared" si="3"/>
        <v>42601</v>
      </c>
      <c r="G134" s="79">
        <v>20370</v>
      </c>
      <c r="H134" s="79">
        <v>22231</v>
      </c>
      <c r="I134" s="83"/>
    </row>
    <row r="135" spans="1:9" ht="15.75" customHeight="1">
      <c r="A135" s="78" t="s">
        <v>227</v>
      </c>
      <c r="B135" s="79">
        <f t="shared" si="2"/>
        <v>5559</v>
      </c>
      <c r="C135" s="79">
        <v>2814</v>
      </c>
      <c r="D135" s="79">
        <v>2745</v>
      </c>
      <c r="E135" s="80"/>
      <c r="F135" s="79">
        <f t="shared" si="3"/>
        <v>5621</v>
      </c>
      <c r="G135" s="79">
        <v>2840</v>
      </c>
      <c r="H135" s="79">
        <v>2781</v>
      </c>
      <c r="I135" s="83"/>
    </row>
    <row r="136" spans="1:9" ht="15.75" customHeight="1">
      <c r="A136" s="78" t="s">
        <v>228</v>
      </c>
      <c r="B136" s="79">
        <f t="shared" si="2"/>
        <v>30330</v>
      </c>
      <c r="C136" s="79">
        <v>15152</v>
      </c>
      <c r="D136" s="79">
        <v>15178</v>
      </c>
      <c r="E136" s="80"/>
      <c r="F136" s="79">
        <f t="shared" si="3"/>
        <v>30652</v>
      </c>
      <c r="G136" s="79">
        <v>15315</v>
      </c>
      <c r="H136" s="79">
        <v>15337</v>
      </c>
      <c r="I136" s="83"/>
    </row>
    <row r="137" spans="1:9" ht="15.75" customHeight="1">
      <c r="A137" s="78" t="s">
        <v>229</v>
      </c>
      <c r="B137" s="79">
        <f t="shared" si="2"/>
        <v>5446</v>
      </c>
      <c r="C137" s="79">
        <v>2801</v>
      </c>
      <c r="D137" s="79">
        <v>2645</v>
      </c>
      <c r="E137" s="80"/>
      <c r="F137" s="79">
        <f t="shared" si="3"/>
        <v>5487</v>
      </c>
      <c r="G137" s="79">
        <v>2825</v>
      </c>
      <c r="H137" s="79">
        <v>2662</v>
      </c>
      <c r="I137" s="83"/>
    </row>
    <row r="138" spans="1:9" ht="15.75" customHeight="1">
      <c r="A138" s="78" t="s">
        <v>210</v>
      </c>
      <c r="B138" s="79">
        <f t="shared" ref="B138:B201" si="4">D138+C138</f>
        <v>7073</v>
      </c>
      <c r="C138" s="79">
        <v>3563</v>
      </c>
      <c r="D138" s="79">
        <v>3510</v>
      </c>
      <c r="E138" s="80"/>
      <c r="F138" s="79">
        <f t="shared" si="3"/>
        <v>7158</v>
      </c>
      <c r="G138" s="79">
        <v>3604</v>
      </c>
      <c r="H138" s="79">
        <v>3554</v>
      </c>
      <c r="I138" s="83"/>
    </row>
    <row r="139" spans="1:9" ht="15.75" customHeight="1">
      <c r="A139" s="78" t="s">
        <v>230</v>
      </c>
      <c r="B139" s="79">
        <f t="shared" si="4"/>
        <v>6171</v>
      </c>
      <c r="C139" s="79">
        <v>3190</v>
      </c>
      <c r="D139" s="79">
        <v>2981</v>
      </c>
      <c r="E139" s="80"/>
      <c r="F139" s="79">
        <f t="shared" ref="F139:F152" si="5">H139+G139</f>
        <v>6219</v>
      </c>
      <c r="G139" s="79">
        <v>3218</v>
      </c>
      <c r="H139" s="79">
        <v>3001</v>
      </c>
      <c r="I139" s="83"/>
    </row>
    <row r="140" spans="1:9" ht="15.75" customHeight="1">
      <c r="A140" s="78" t="s">
        <v>231</v>
      </c>
      <c r="B140" s="79">
        <f t="shared" si="4"/>
        <v>4499</v>
      </c>
      <c r="C140" s="79">
        <v>2332</v>
      </c>
      <c r="D140" s="79">
        <v>2167</v>
      </c>
      <c r="E140" s="80"/>
      <c r="F140" s="79">
        <f t="shared" si="5"/>
        <v>4530</v>
      </c>
      <c r="G140" s="79">
        <v>2350</v>
      </c>
      <c r="H140" s="79">
        <v>2180</v>
      </c>
      <c r="I140" s="83"/>
    </row>
    <row r="141" spans="1:9" ht="15.75" customHeight="1">
      <c r="A141" s="78" t="s">
        <v>232</v>
      </c>
      <c r="B141" s="79">
        <f t="shared" si="4"/>
        <v>8585</v>
      </c>
      <c r="C141" s="79">
        <v>4318</v>
      </c>
      <c r="D141" s="79">
        <v>4267</v>
      </c>
      <c r="E141" s="80"/>
      <c r="F141" s="79">
        <f t="shared" si="5"/>
        <v>8716</v>
      </c>
      <c r="G141" s="79">
        <v>4393</v>
      </c>
      <c r="H141" s="79">
        <v>4323</v>
      </c>
      <c r="I141" s="83"/>
    </row>
    <row r="142" spans="1:9" ht="15.75" customHeight="1">
      <c r="A142" s="78" t="s">
        <v>233</v>
      </c>
      <c r="B142" s="79">
        <f t="shared" si="4"/>
        <v>2161</v>
      </c>
      <c r="C142" s="79">
        <v>1145</v>
      </c>
      <c r="D142" s="79">
        <v>1016</v>
      </c>
      <c r="E142" s="80"/>
      <c r="F142" s="79">
        <f t="shared" si="5"/>
        <v>2186</v>
      </c>
      <c r="G142" s="79">
        <v>1167</v>
      </c>
      <c r="H142" s="79">
        <v>1019</v>
      </c>
      <c r="I142" s="83"/>
    </row>
    <row r="143" spans="1:9" ht="15.75" customHeight="1">
      <c r="A143" s="78" t="s">
        <v>234</v>
      </c>
      <c r="B143" s="79">
        <f t="shared" si="4"/>
        <v>2537</v>
      </c>
      <c r="C143" s="79">
        <v>1336</v>
      </c>
      <c r="D143" s="79">
        <v>1201</v>
      </c>
      <c r="E143" s="80"/>
      <c r="F143" s="79">
        <f t="shared" si="5"/>
        <v>2562</v>
      </c>
      <c r="G143" s="79">
        <v>1350</v>
      </c>
      <c r="H143" s="79">
        <v>1212</v>
      </c>
      <c r="I143" s="83"/>
    </row>
    <row r="144" spans="1:9" ht="15.75" customHeight="1">
      <c r="A144" s="78" t="s">
        <v>235</v>
      </c>
      <c r="B144" s="79">
        <f t="shared" si="4"/>
        <v>4001</v>
      </c>
      <c r="C144" s="79">
        <v>2072</v>
      </c>
      <c r="D144" s="79">
        <v>1929</v>
      </c>
      <c r="E144" s="80"/>
      <c r="F144" s="79">
        <f t="shared" si="5"/>
        <v>4014</v>
      </c>
      <c r="G144" s="79">
        <v>2081</v>
      </c>
      <c r="H144" s="79">
        <v>1933</v>
      </c>
      <c r="I144" s="83"/>
    </row>
    <row r="145" spans="1:9" ht="15.75" customHeight="1">
      <c r="A145" s="78" t="s">
        <v>236</v>
      </c>
      <c r="B145" s="79">
        <f t="shared" si="4"/>
        <v>2368</v>
      </c>
      <c r="C145" s="79">
        <v>1221</v>
      </c>
      <c r="D145" s="79">
        <v>1147</v>
      </c>
      <c r="E145" s="80"/>
      <c r="F145" s="79">
        <f t="shared" si="5"/>
        <v>2384</v>
      </c>
      <c r="G145" s="79">
        <v>1235</v>
      </c>
      <c r="H145" s="79">
        <v>1149</v>
      </c>
      <c r="I145" s="83"/>
    </row>
    <row r="146" spans="1:9" ht="24" customHeight="1">
      <c r="A146" s="75" t="s">
        <v>237</v>
      </c>
      <c r="B146" s="76">
        <f t="shared" si="4"/>
        <v>9616</v>
      </c>
      <c r="C146" s="76">
        <f>SUM(C147:C152)</f>
        <v>4856</v>
      </c>
      <c r="D146" s="76">
        <f>SUM(D147:D152)</f>
        <v>4760</v>
      </c>
      <c r="E146" s="76"/>
      <c r="F146" s="76">
        <f t="shared" si="5"/>
        <v>9673</v>
      </c>
      <c r="G146" s="76">
        <f>SUM(G147:G152)</f>
        <v>4894</v>
      </c>
      <c r="H146" s="76">
        <f>SUM(H147:H152)</f>
        <v>4779</v>
      </c>
      <c r="I146" s="83"/>
    </row>
    <row r="147" spans="1:9" ht="15.75" customHeight="1">
      <c r="A147" s="78" t="s">
        <v>84</v>
      </c>
      <c r="B147" s="79">
        <f t="shared" si="4"/>
        <v>3462</v>
      </c>
      <c r="C147" s="79">
        <v>1688</v>
      </c>
      <c r="D147" s="79">
        <v>1774</v>
      </c>
      <c r="E147" s="80"/>
      <c r="F147" s="79">
        <f t="shared" si="5"/>
        <v>3503</v>
      </c>
      <c r="G147" s="79">
        <v>1715</v>
      </c>
      <c r="H147" s="79">
        <v>1788</v>
      </c>
      <c r="I147" s="83"/>
    </row>
    <row r="148" spans="1:9" ht="15.75" customHeight="1">
      <c r="A148" s="78" t="s">
        <v>238</v>
      </c>
      <c r="B148" s="79">
        <f t="shared" si="4"/>
        <v>1209</v>
      </c>
      <c r="C148" s="79">
        <v>626</v>
      </c>
      <c r="D148" s="79">
        <v>583</v>
      </c>
      <c r="E148" s="80"/>
      <c r="F148" s="79">
        <f t="shared" si="5"/>
        <v>1208</v>
      </c>
      <c r="G148" s="79">
        <v>624</v>
      </c>
      <c r="H148" s="79">
        <v>584</v>
      </c>
      <c r="I148" s="83"/>
    </row>
    <row r="149" spans="1:9" ht="15.75" customHeight="1">
      <c r="A149" s="78" t="s">
        <v>239</v>
      </c>
      <c r="B149" s="79">
        <f t="shared" si="4"/>
        <v>1393</v>
      </c>
      <c r="C149" s="79">
        <v>716</v>
      </c>
      <c r="D149" s="79">
        <v>677</v>
      </c>
      <c r="E149" s="80"/>
      <c r="F149" s="79">
        <f t="shared" si="5"/>
        <v>1401</v>
      </c>
      <c r="G149" s="79">
        <v>727</v>
      </c>
      <c r="H149" s="79">
        <v>674</v>
      </c>
      <c r="I149" s="83"/>
    </row>
    <row r="150" spans="1:9" ht="15.75" customHeight="1">
      <c r="A150" s="78" t="s">
        <v>81</v>
      </c>
      <c r="B150" s="79">
        <f t="shared" si="4"/>
        <v>1227</v>
      </c>
      <c r="C150" s="79">
        <v>633</v>
      </c>
      <c r="D150" s="79">
        <v>594</v>
      </c>
      <c r="E150" s="80"/>
      <c r="F150" s="79">
        <f t="shared" si="5"/>
        <v>1235</v>
      </c>
      <c r="G150" s="79">
        <v>635</v>
      </c>
      <c r="H150" s="79">
        <v>600</v>
      </c>
      <c r="I150" s="83"/>
    </row>
    <row r="151" spans="1:9" ht="15.75" customHeight="1">
      <c r="A151" s="78" t="s">
        <v>88</v>
      </c>
      <c r="B151" s="79">
        <f t="shared" si="4"/>
        <v>1441</v>
      </c>
      <c r="C151" s="79">
        <v>739</v>
      </c>
      <c r="D151" s="79">
        <v>702</v>
      </c>
      <c r="E151" s="80"/>
      <c r="F151" s="79">
        <f t="shared" si="5"/>
        <v>1443</v>
      </c>
      <c r="G151" s="79">
        <v>739</v>
      </c>
      <c r="H151" s="79">
        <v>704</v>
      </c>
      <c r="I151" s="83"/>
    </row>
    <row r="152" spans="1:9" ht="15.75" customHeight="1">
      <c r="A152" s="78" t="s">
        <v>133</v>
      </c>
      <c r="B152" s="79">
        <f>D152+C152</f>
        <v>884</v>
      </c>
      <c r="C152" s="79">
        <v>454</v>
      </c>
      <c r="D152" s="79">
        <v>430</v>
      </c>
      <c r="E152" s="80"/>
      <c r="F152" s="79">
        <f t="shared" si="5"/>
        <v>883</v>
      </c>
      <c r="G152" s="79">
        <v>454</v>
      </c>
      <c r="H152" s="79">
        <v>429</v>
      </c>
      <c r="I152" s="83"/>
    </row>
    <row r="153" spans="1:9" ht="5.25" customHeight="1">
      <c r="A153" s="85"/>
      <c r="B153" s="86"/>
      <c r="C153" s="86"/>
      <c r="D153" s="86"/>
      <c r="E153" s="31"/>
      <c r="F153" s="87"/>
      <c r="G153" s="31"/>
      <c r="H153" s="31"/>
    </row>
    <row r="154" spans="1:9" ht="4.5" customHeight="1"/>
    <row r="155" spans="1:9">
      <c r="A155" s="37" t="s">
        <v>28</v>
      </c>
      <c r="B155" s="37"/>
      <c r="C155" s="37"/>
      <c r="D155" s="37"/>
      <c r="E155" s="37"/>
      <c r="F155" s="37"/>
      <c r="G155" s="37"/>
      <c r="H155" s="37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65" orientation="portrait" r:id="rId1"/>
  <rowBreaks count="2" manualBreakCount="2">
    <brk id="61" max="7" man="1"/>
    <brk id="116" max="7" man="1"/>
  </rowBreaks>
  <colBreaks count="1" manualBreakCount="1">
    <brk id="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A3509-409A-4FE6-A1D0-D7AEE1CD812B}">
  <dimension ref="A2:P541"/>
  <sheetViews>
    <sheetView showGridLines="0" zoomScale="90" zoomScaleNormal="90" workbookViewId="0">
      <selection activeCell="J8" sqref="J8"/>
    </sheetView>
  </sheetViews>
  <sheetFormatPr baseColWidth="10" defaultColWidth="11" defaultRowHeight="12.75"/>
  <cols>
    <col min="1" max="1" width="29.5703125" style="8" customWidth="1"/>
    <col min="2" max="4" width="15" style="8" customWidth="1"/>
    <col min="5" max="5" width="2.42578125" style="8" customWidth="1"/>
    <col min="6" max="8" width="15.5703125" style="8" bestFit="1" customWidth="1"/>
    <col min="9" max="9" width="11.85546875" style="28" bestFit="1" customWidth="1"/>
    <col min="10" max="10" width="11" style="28"/>
    <col min="11" max="256" width="11" style="8"/>
    <col min="257" max="257" width="29.5703125" style="8" customWidth="1"/>
    <col min="258" max="260" width="15" style="8" customWidth="1"/>
    <col min="261" max="261" width="2.42578125" style="8" customWidth="1"/>
    <col min="262" max="264" width="15.5703125" style="8" bestFit="1" customWidth="1"/>
    <col min="265" max="265" width="11.85546875" style="8" bestFit="1" customWidth="1"/>
    <col min="266" max="512" width="11" style="8"/>
    <col min="513" max="513" width="29.5703125" style="8" customWidth="1"/>
    <col min="514" max="516" width="15" style="8" customWidth="1"/>
    <col min="517" max="517" width="2.42578125" style="8" customWidth="1"/>
    <col min="518" max="520" width="15.5703125" style="8" bestFit="1" customWidth="1"/>
    <col min="521" max="521" width="11.85546875" style="8" bestFit="1" customWidth="1"/>
    <col min="522" max="768" width="11" style="8"/>
    <col min="769" max="769" width="29.5703125" style="8" customWidth="1"/>
    <col min="770" max="772" width="15" style="8" customWidth="1"/>
    <col min="773" max="773" width="2.42578125" style="8" customWidth="1"/>
    <col min="774" max="776" width="15.5703125" style="8" bestFit="1" customWidth="1"/>
    <col min="777" max="777" width="11.85546875" style="8" bestFit="1" customWidth="1"/>
    <col min="778" max="1024" width="11" style="8"/>
    <col min="1025" max="1025" width="29.5703125" style="8" customWidth="1"/>
    <col min="1026" max="1028" width="15" style="8" customWidth="1"/>
    <col min="1029" max="1029" width="2.42578125" style="8" customWidth="1"/>
    <col min="1030" max="1032" width="15.5703125" style="8" bestFit="1" customWidth="1"/>
    <col min="1033" max="1033" width="11.85546875" style="8" bestFit="1" customWidth="1"/>
    <col min="1034" max="1280" width="11" style="8"/>
    <col min="1281" max="1281" width="29.5703125" style="8" customWidth="1"/>
    <col min="1282" max="1284" width="15" style="8" customWidth="1"/>
    <col min="1285" max="1285" width="2.42578125" style="8" customWidth="1"/>
    <col min="1286" max="1288" width="15.5703125" style="8" bestFit="1" customWidth="1"/>
    <col min="1289" max="1289" width="11.85546875" style="8" bestFit="1" customWidth="1"/>
    <col min="1290" max="1536" width="11" style="8"/>
    <col min="1537" max="1537" width="29.5703125" style="8" customWidth="1"/>
    <col min="1538" max="1540" width="15" style="8" customWidth="1"/>
    <col min="1541" max="1541" width="2.42578125" style="8" customWidth="1"/>
    <col min="1542" max="1544" width="15.5703125" style="8" bestFit="1" customWidth="1"/>
    <col min="1545" max="1545" width="11.85546875" style="8" bestFit="1" customWidth="1"/>
    <col min="1546" max="1792" width="11" style="8"/>
    <col min="1793" max="1793" width="29.5703125" style="8" customWidth="1"/>
    <col min="1794" max="1796" width="15" style="8" customWidth="1"/>
    <col min="1797" max="1797" width="2.42578125" style="8" customWidth="1"/>
    <col min="1798" max="1800" width="15.5703125" style="8" bestFit="1" customWidth="1"/>
    <col min="1801" max="1801" width="11.85546875" style="8" bestFit="1" customWidth="1"/>
    <col min="1802" max="2048" width="11" style="8"/>
    <col min="2049" max="2049" width="29.5703125" style="8" customWidth="1"/>
    <col min="2050" max="2052" width="15" style="8" customWidth="1"/>
    <col min="2053" max="2053" width="2.42578125" style="8" customWidth="1"/>
    <col min="2054" max="2056" width="15.5703125" style="8" bestFit="1" customWidth="1"/>
    <col min="2057" max="2057" width="11.85546875" style="8" bestFit="1" customWidth="1"/>
    <col min="2058" max="2304" width="11" style="8"/>
    <col min="2305" max="2305" width="29.5703125" style="8" customWidth="1"/>
    <col min="2306" max="2308" width="15" style="8" customWidth="1"/>
    <col min="2309" max="2309" width="2.42578125" style="8" customWidth="1"/>
    <col min="2310" max="2312" width="15.5703125" style="8" bestFit="1" customWidth="1"/>
    <col min="2313" max="2313" width="11.85546875" style="8" bestFit="1" customWidth="1"/>
    <col min="2314" max="2560" width="11" style="8"/>
    <col min="2561" max="2561" width="29.5703125" style="8" customWidth="1"/>
    <col min="2562" max="2564" width="15" style="8" customWidth="1"/>
    <col min="2565" max="2565" width="2.42578125" style="8" customWidth="1"/>
    <col min="2566" max="2568" width="15.5703125" style="8" bestFit="1" customWidth="1"/>
    <col min="2569" max="2569" width="11.85546875" style="8" bestFit="1" customWidth="1"/>
    <col min="2570" max="2816" width="11" style="8"/>
    <col min="2817" max="2817" width="29.5703125" style="8" customWidth="1"/>
    <col min="2818" max="2820" width="15" style="8" customWidth="1"/>
    <col min="2821" max="2821" width="2.42578125" style="8" customWidth="1"/>
    <col min="2822" max="2824" width="15.5703125" style="8" bestFit="1" customWidth="1"/>
    <col min="2825" max="2825" width="11.85546875" style="8" bestFit="1" customWidth="1"/>
    <col min="2826" max="3072" width="11" style="8"/>
    <col min="3073" max="3073" width="29.5703125" style="8" customWidth="1"/>
    <col min="3074" max="3076" width="15" style="8" customWidth="1"/>
    <col min="3077" max="3077" width="2.42578125" style="8" customWidth="1"/>
    <col min="3078" max="3080" width="15.5703125" style="8" bestFit="1" customWidth="1"/>
    <col min="3081" max="3081" width="11.85546875" style="8" bestFit="1" customWidth="1"/>
    <col min="3082" max="3328" width="11" style="8"/>
    <col min="3329" max="3329" width="29.5703125" style="8" customWidth="1"/>
    <col min="3330" max="3332" width="15" style="8" customWidth="1"/>
    <col min="3333" max="3333" width="2.42578125" style="8" customWidth="1"/>
    <col min="3334" max="3336" width="15.5703125" style="8" bestFit="1" customWidth="1"/>
    <col min="3337" max="3337" width="11.85546875" style="8" bestFit="1" customWidth="1"/>
    <col min="3338" max="3584" width="11" style="8"/>
    <col min="3585" max="3585" width="29.5703125" style="8" customWidth="1"/>
    <col min="3586" max="3588" width="15" style="8" customWidth="1"/>
    <col min="3589" max="3589" width="2.42578125" style="8" customWidth="1"/>
    <col min="3590" max="3592" width="15.5703125" style="8" bestFit="1" customWidth="1"/>
    <col min="3593" max="3593" width="11.85546875" style="8" bestFit="1" customWidth="1"/>
    <col min="3594" max="3840" width="11" style="8"/>
    <col min="3841" max="3841" width="29.5703125" style="8" customWidth="1"/>
    <col min="3842" max="3844" width="15" style="8" customWidth="1"/>
    <col min="3845" max="3845" width="2.42578125" style="8" customWidth="1"/>
    <col min="3846" max="3848" width="15.5703125" style="8" bestFit="1" customWidth="1"/>
    <col min="3849" max="3849" width="11.85546875" style="8" bestFit="1" customWidth="1"/>
    <col min="3850" max="4096" width="11" style="8"/>
    <col min="4097" max="4097" width="29.5703125" style="8" customWidth="1"/>
    <col min="4098" max="4100" width="15" style="8" customWidth="1"/>
    <col min="4101" max="4101" width="2.42578125" style="8" customWidth="1"/>
    <col min="4102" max="4104" width="15.5703125" style="8" bestFit="1" customWidth="1"/>
    <col min="4105" max="4105" width="11.85546875" style="8" bestFit="1" customWidth="1"/>
    <col min="4106" max="4352" width="11" style="8"/>
    <col min="4353" max="4353" width="29.5703125" style="8" customWidth="1"/>
    <col min="4354" max="4356" width="15" style="8" customWidth="1"/>
    <col min="4357" max="4357" width="2.42578125" style="8" customWidth="1"/>
    <col min="4358" max="4360" width="15.5703125" style="8" bestFit="1" customWidth="1"/>
    <col min="4361" max="4361" width="11.85546875" style="8" bestFit="1" customWidth="1"/>
    <col min="4362" max="4608" width="11" style="8"/>
    <col min="4609" max="4609" width="29.5703125" style="8" customWidth="1"/>
    <col min="4610" max="4612" width="15" style="8" customWidth="1"/>
    <col min="4613" max="4613" width="2.42578125" style="8" customWidth="1"/>
    <col min="4614" max="4616" width="15.5703125" style="8" bestFit="1" customWidth="1"/>
    <col min="4617" max="4617" width="11.85546875" style="8" bestFit="1" customWidth="1"/>
    <col min="4618" max="4864" width="11" style="8"/>
    <col min="4865" max="4865" width="29.5703125" style="8" customWidth="1"/>
    <col min="4866" max="4868" width="15" style="8" customWidth="1"/>
    <col min="4869" max="4869" width="2.42578125" style="8" customWidth="1"/>
    <col min="4870" max="4872" width="15.5703125" style="8" bestFit="1" customWidth="1"/>
    <col min="4873" max="4873" width="11.85546875" style="8" bestFit="1" customWidth="1"/>
    <col min="4874" max="5120" width="11" style="8"/>
    <col min="5121" max="5121" width="29.5703125" style="8" customWidth="1"/>
    <col min="5122" max="5124" width="15" style="8" customWidth="1"/>
    <col min="5125" max="5125" width="2.42578125" style="8" customWidth="1"/>
    <col min="5126" max="5128" width="15.5703125" style="8" bestFit="1" customWidth="1"/>
    <col min="5129" max="5129" width="11.85546875" style="8" bestFit="1" customWidth="1"/>
    <col min="5130" max="5376" width="11" style="8"/>
    <col min="5377" max="5377" width="29.5703125" style="8" customWidth="1"/>
    <col min="5378" max="5380" width="15" style="8" customWidth="1"/>
    <col min="5381" max="5381" width="2.42578125" style="8" customWidth="1"/>
    <col min="5382" max="5384" width="15.5703125" style="8" bestFit="1" customWidth="1"/>
    <col min="5385" max="5385" width="11.85546875" style="8" bestFit="1" customWidth="1"/>
    <col min="5386" max="5632" width="11" style="8"/>
    <col min="5633" max="5633" width="29.5703125" style="8" customWidth="1"/>
    <col min="5634" max="5636" width="15" style="8" customWidth="1"/>
    <col min="5637" max="5637" width="2.42578125" style="8" customWidth="1"/>
    <col min="5638" max="5640" width="15.5703125" style="8" bestFit="1" customWidth="1"/>
    <col min="5641" max="5641" width="11.85546875" style="8" bestFit="1" customWidth="1"/>
    <col min="5642" max="5888" width="11" style="8"/>
    <col min="5889" max="5889" width="29.5703125" style="8" customWidth="1"/>
    <col min="5890" max="5892" width="15" style="8" customWidth="1"/>
    <col min="5893" max="5893" width="2.42578125" style="8" customWidth="1"/>
    <col min="5894" max="5896" width="15.5703125" style="8" bestFit="1" customWidth="1"/>
    <col min="5897" max="5897" width="11.85546875" style="8" bestFit="1" customWidth="1"/>
    <col min="5898" max="6144" width="11" style="8"/>
    <col min="6145" max="6145" width="29.5703125" style="8" customWidth="1"/>
    <col min="6146" max="6148" width="15" style="8" customWidth="1"/>
    <col min="6149" max="6149" width="2.42578125" style="8" customWidth="1"/>
    <col min="6150" max="6152" width="15.5703125" style="8" bestFit="1" customWidth="1"/>
    <col min="6153" max="6153" width="11.85546875" style="8" bestFit="1" customWidth="1"/>
    <col min="6154" max="6400" width="11" style="8"/>
    <col min="6401" max="6401" width="29.5703125" style="8" customWidth="1"/>
    <col min="6402" max="6404" width="15" style="8" customWidth="1"/>
    <col min="6405" max="6405" width="2.42578125" style="8" customWidth="1"/>
    <col min="6406" max="6408" width="15.5703125" style="8" bestFit="1" customWidth="1"/>
    <col min="6409" max="6409" width="11.85546875" style="8" bestFit="1" customWidth="1"/>
    <col min="6410" max="6656" width="11" style="8"/>
    <col min="6657" max="6657" width="29.5703125" style="8" customWidth="1"/>
    <col min="6658" max="6660" width="15" style="8" customWidth="1"/>
    <col min="6661" max="6661" width="2.42578125" style="8" customWidth="1"/>
    <col min="6662" max="6664" width="15.5703125" style="8" bestFit="1" customWidth="1"/>
    <col min="6665" max="6665" width="11.85546875" style="8" bestFit="1" customWidth="1"/>
    <col min="6666" max="6912" width="11" style="8"/>
    <col min="6913" max="6913" width="29.5703125" style="8" customWidth="1"/>
    <col min="6914" max="6916" width="15" style="8" customWidth="1"/>
    <col min="6917" max="6917" width="2.42578125" style="8" customWidth="1"/>
    <col min="6918" max="6920" width="15.5703125" style="8" bestFit="1" customWidth="1"/>
    <col min="6921" max="6921" width="11.85546875" style="8" bestFit="1" customWidth="1"/>
    <col min="6922" max="7168" width="11" style="8"/>
    <col min="7169" max="7169" width="29.5703125" style="8" customWidth="1"/>
    <col min="7170" max="7172" width="15" style="8" customWidth="1"/>
    <col min="7173" max="7173" width="2.42578125" style="8" customWidth="1"/>
    <col min="7174" max="7176" width="15.5703125" style="8" bestFit="1" customWidth="1"/>
    <col min="7177" max="7177" width="11.85546875" style="8" bestFit="1" customWidth="1"/>
    <col min="7178" max="7424" width="11" style="8"/>
    <col min="7425" max="7425" width="29.5703125" style="8" customWidth="1"/>
    <col min="7426" max="7428" width="15" style="8" customWidth="1"/>
    <col min="7429" max="7429" width="2.42578125" style="8" customWidth="1"/>
    <col min="7430" max="7432" width="15.5703125" style="8" bestFit="1" customWidth="1"/>
    <col min="7433" max="7433" width="11.85546875" style="8" bestFit="1" customWidth="1"/>
    <col min="7434" max="7680" width="11" style="8"/>
    <col min="7681" max="7681" width="29.5703125" style="8" customWidth="1"/>
    <col min="7682" max="7684" width="15" style="8" customWidth="1"/>
    <col min="7685" max="7685" width="2.42578125" style="8" customWidth="1"/>
    <col min="7686" max="7688" width="15.5703125" style="8" bestFit="1" customWidth="1"/>
    <col min="7689" max="7689" width="11.85546875" style="8" bestFit="1" customWidth="1"/>
    <col min="7690" max="7936" width="11" style="8"/>
    <col min="7937" max="7937" width="29.5703125" style="8" customWidth="1"/>
    <col min="7938" max="7940" width="15" style="8" customWidth="1"/>
    <col min="7941" max="7941" width="2.42578125" style="8" customWidth="1"/>
    <col min="7942" max="7944" width="15.5703125" style="8" bestFit="1" customWidth="1"/>
    <col min="7945" max="7945" width="11.85546875" style="8" bestFit="1" customWidth="1"/>
    <col min="7946" max="8192" width="11" style="8"/>
    <col min="8193" max="8193" width="29.5703125" style="8" customWidth="1"/>
    <col min="8194" max="8196" width="15" style="8" customWidth="1"/>
    <col min="8197" max="8197" width="2.42578125" style="8" customWidth="1"/>
    <col min="8198" max="8200" width="15.5703125" style="8" bestFit="1" customWidth="1"/>
    <col min="8201" max="8201" width="11.85546875" style="8" bestFit="1" customWidth="1"/>
    <col min="8202" max="8448" width="11" style="8"/>
    <col min="8449" max="8449" width="29.5703125" style="8" customWidth="1"/>
    <col min="8450" max="8452" width="15" style="8" customWidth="1"/>
    <col min="8453" max="8453" width="2.42578125" style="8" customWidth="1"/>
    <col min="8454" max="8456" width="15.5703125" style="8" bestFit="1" customWidth="1"/>
    <col min="8457" max="8457" width="11.85546875" style="8" bestFit="1" customWidth="1"/>
    <col min="8458" max="8704" width="11" style="8"/>
    <col min="8705" max="8705" width="29.5703125" style="8" customWidth="1"/>
    <col min="8706" max="8708" width="15" style="8" customWidth="1"/>
    <col min="8709" max="8709" width="2.42578125" style="8" customWidth="1"/>
    <col min="8710" max="8712" width="15.5703125" style="8" bestFit="1" customWidth="1"/>
    <col min="8713" max="8713" width="11.85546875" style="8" bestFit="1" customWidth="1"/>
    <col min="8714" max="8960" width="11" style="8"/>
    <col min="8961" max="8961" width="29.5703125" style="8" customWidth="1"/>
    <col min="8962" max="8964" width="15" style="8" customWidth="1"/>
    <col min="8965" max="8965" width="2.42578125" style="8" customWidth="1"/>
    <col min="8966" max="8968" width="15.5703125" style="8" bestFit="1" customWidth="1"/>
    <col min="8969" max="8969" width="11.85546875" style="8" bestFit="1" customWidth="1"/>
    <col min="8970" max="9216" width="11" style="8"/>
    <col min="9217" max="9217" width="29.5703125" style="8" customWidth="1"/>
    <col min="9218" max="9220" width="15" style="8" customWidth="1"/>
    <col min="9221" max="9221" width="2.42578125" style="8" customWidth="1"/>
    <col min="9222" max="9224" width="15.5703125" style="8" bestFit="1" customWidth="1"/>
    <col min="9225" max="9225" width="11.85546875" style="8" bestFit="1" customWidth="1"/>
    <col min="9226" max="9472" width="11" style="8"/>
    <col min="9473" max="9473" width="29.5703125" style="8" customWidth="1"/>
    <col min="9474" max="9476" width="15" style="8" customWidth="1"/>
    <col min="9477" max="9477" width="2.42578125" style="8" customWidth="1"/>
    <col min="9478" max="9480" width="15.5703125" style="8" bestFit="1" customWidth="1"/>
    <col min="9481" max="9481" width="11.85546875" style="8" bestFit="1" customWidth="1"/>
    <col min="9482" max="9728" width="11" style="8"/>
    <col min="9729" max="9729" width="29.5703125" style="8" customWidth="1"/>
    <col min="9730" max="9732" width="15" style="8" customWidth="1"/>
    <col min="9733" max="9733" width="2.42578125" style="8" customWidth="1"/>
    <col min="9734" max="9736" width="15.5703125" style="8" bestFit="1" customWidth="1"/>
    <col min="9737" max="9737" width="11.85546875" style="8" bestFit="1" customWidth="1"/>
    <col min="9738" max="9984" width="11" style="8"/>
    <col min="9985" max="9985" width="29.5703125" style="8" customWidth="1"/>
    <col min="9986" max="9988" width="15" style="8" customWidth="1"/>
    <col min="9989" max="9989" width="2.42578125" style="8" customWidth="1"/>
    <col min="9990" max="9992" width="15.5703125" style="8" bestFit="1" customWidth="1"/>
    <col min="9993" max="9993" width="11.85546875" style="8" bestFit="1" customWidth="1"/>
    <col min="9994" max="10240" width="11" style="8"/>
    <col min="10241" max="10241" width="29.5703125" style="8" customWidth="1"/>
    <col min="10242" max="10244" width="15" style="8" customWidth="1"/>
    <col min="10245" max="10245" width="2.42578125" style="8" customWidth="1"/>
    <col min="10246" max="10248" width="15.5703125" style="8" bestFit="1" customWidth="1"/>
    <col min="10249" max="10249" width="11.85546875" style="8" bestFit="1" customWidth="1"/>
    <col min="10250" max="10496" width="11" style="8"/>
    <col min="10497" max="10497" width="29.5703125" style="8" customWidth="1"/>
    <col min="10498" max="10500" width="15" style="8" customWidth="1"/>
    <col min="10501" max="10501" width="2.42578125" style="8" customWidth="1"/>
    <col min="10502" max="10504" width="15.5703125" style="8" bestFit="1" customWidth="1"/>
    <col min="10505" max="10505" width="11.85546875" style="8" bestFit="1" customWidth="1"/>
    <col min="10506" max="10752" width="11" style="8"/>
    <col min="10753" max="10753" width="29.5703125" style="8" customWidth="1"/>
    <col min="10754" max="10756" width="15" style="8" customWidth="1"/>
    <col min="10757" max="10757" width="2.42578125" style="8" customWidth="1"/>
    <col min="10758" max="10760" width="15.5703125" style="8" bestFit="1" customWidth="1"/>
    <col min="10761" max="10761" width="11.85546875" style="8" bestFit="1" customWidth="1"/>
    <col min="10762" max="11008" width="11" style="8"/>
    <col min="11009" max="11009" width="29.5703125" style="8" customWidth="1"/>
    <col min="11010" max="11012" width="15" style="8" customWidth="1"/>
    <col min="11013" max="11013" width="2.42578125" style="8" customWidth="1"/>
    <col min="11014" max="11016" width="15.5703125" style="8" bestFit="1" customWidth="1"/>
    <col min="11017" max="11017" width="11.85546875" style="8" bestFit="1" customWidth="1"/>
    <col min="11018" max="11264" width="11" style="8"/>
    <col min="11265" max="11265" width="29.5703125" style="8" customWidth="1"/>
    <col min="11266" max="11268" width="15" style="8" customWidth="1"/>
    <col min="11269" max="11269" width="2.42578125" style="8" customWidth="1"/>
    <col min="11270" max="11272" width="15.5703125" style="8" bestFit="1" customWidth="1"/>
    <col min="11273" max="11273" width="11.85546875" style="8" bestFit="1" customWidth="1"/>
    <col min="11274" max="11520" width="11" style="8"/>
    <col min="11521" max="11521" width="29.5703125" style="8" customWidth="1"/>
    <col min="11522" max="11524" width="15" style="8" customWidth="1"/>
    <col min="11525" max="11525" width="2.42578125" style="8" customWidth="1"/>
    <col min="11526" max="11528" width="15.5703125" style="8" bestFit="1" customWidth="1"/>
    <col min="11529" max="11529" width="11.85546875" style="8" bestFit="1" customWidth="1"/>
    <col min="11530" max="11776" width="11" style="8"/>
    <col min="11777" max="11777" width="29.5703125" style="8" customWidth="1"/>
    <col min="11778" max="11780" width="15" style="8" customWidth="1"/>
    <col min="11781" max="11781" width="2.42578125" style="8" customWidth="1"/>
    <col min="11782" max="11784" width="15.5703125" style="8" bestFit="1" customWidth="1"/>
    <col min="11785" max="11785" width="11.85546875" style="8" bestFit="1" customWidth="1"/>
    <col min="11786" max="12032" width="11" style="8"/>
    <col min="12033" max="12033" width="29.5703125" style="8" customWidth="1"/>
    <col min="12034" max="12036" width="15" style="8" customWidth="1"/>
    <col min="12037" max="12037" width="2.42578125" style="8" customWidth="1"/>
    <col min="12038" max="12040" width="15.5703125" style="8" bestFit="1" customWidth="1"/>
    <col min="12041" max="12041" width="11.85546875" style="8" bestFit="1" customWidth="1"/>
    <col min="12042" max="12288" width="11" style="8"/>
    <col min="12289" max="12289" width="29.5703125" style="8" customWidth="1"/>
    <col min="12290" max="12292" width="15" style="8" customWidth="1"/>
    <col min="12293" max="12293" width="2.42578125" style="8" customWidth="1"/>
    <col min="12294" max="12296" width="15.5703125" style="8" bestFit="1" customWidth="1"/>
    <col min="12297" max="12297" width="11.85546875" style="8" bestFit="1" customWidth="1"/>
    <col min="12298" max="12544" width="11" style="8"/>
    <col min="12545" max="12545" width="29.5703125" style="8" customWidth="1"/>
    <col min="12546" max="12548" width="15" style="8" customWidth="1"/>
    <col min="12549" max="12549" width="2.42578125" style="8" customWidth="1"/>
    <col min="12550" max="12552" width="15.5703125" style="8" bestFit="1" customWidth="1"/>
    <col min="12553" max="12553" width="11.85546875" style="8" bestFit="1" customWidth="1"/>
    <col min="12554" max="12800" width="11" style="8"/>
    <col min="12801" max="12801" width="29.5703125" style="8" customWidth="1"/>
    <col min="12802" max="12804" width="15" style="8" customWidth="1"/>
    <col min="12805" max="12805" width="2.42578125" style="8" customWidth="1"/>
    <col min="12806" max="12808" width="15.5703125" style="8" bestFit="1" customWidth="1"/>
    <col min="12809" max="12809" width="11.85546875" style="8" bestFit="1" customWidth="1"/>
    <col min="12810" max="13056" width="11" style="8"/>
    <col min="13057" max="13057" width="29.5703125" style="8" customWidth="1"/>
    <col min="13058" max="13060" width="15" style="8" customWidth="1"/>
    <col min="13061" max="13061" width="2.42578125" style="8" customWidth="1"/>
    <col min="13062" max="13064" width="15.5703125" style="8" bestFit="1" customWidth="1"/>
    <col min="13065" max="13065" width="11.85546875" style="8" bestFit="1" customWidth="1"/>
    <col min="13066" max="13312" width="11" style="8"/>
    <col min="13313" max="13313" width="29.5703125" style="8" customWidth="1"/>
    <col min="13314" max="13316" width="15" style="8" customWidth="1"/>
    <col min="13317" max="13317" width="2.42578125" style="8" customWidth="1"/>
    <col min="13318" max="13320" width="15.5703125" style="8" bestFit="1" customWidth="1"/>
    <col min="13321" max="13321" width="11.85546875" style="8" bestFit="1" customWidth="1"/>
    <col min="13322" max="13568" width="11" style="8"/>
    <col min="13569" max="13569" width="29.5703125" style="8" customWidth="1"/>
    <col min="13570" max="13572" width="15" style="8" customWidth="1"/>
    <col min="13573" max="13573" width="2.42578125" style="8" customWidth="1"/>
    <col min="13574" max="13576" width="15.5703125" style="8" bestFit="1" customWidth="1"/>
    <col min="13577" max="13577" width="11.85546875" style="8" bestFit="1" customWidth="1"/>
    <col min="13578" max="13824" width="11" style="8"/>
    <col min="13825" max="13825" width="29.5703125" style="8" customWidth="1"/>
    <col min="13826" max="13828" width="15" style="8" customWidth="1"/>
    <col min="13829" max="13829" width="2.42578125" style="8" customWidth="1"/>
    <col min="13830" max="13832" width="15.5703125" style="8" bestFit="1" customWidth="1"/>
    <col min="13833" max="13833" width="11.85546875" style="8" bestFit="1" customWidth="1"/>
    <col min="13834" max="14080" width="11" style="8"/>
    <col min="14081" max="14081" width="29.5703125" style="8" customWidth="1"/>
    <col min="14082" max="14084" width="15" style="8" customWidth="1"/>
    <col min="14085" max="14085" width="2.42578125" style="8" customWidth="1"/>
    <col min="14086" max="14088" width="15.5703125" style="8" bestFit="1" customWidth="1"/>
    <col min="14089" max="14089" width="11.85546875" style="8" bestFit="1" customWidth="1"/>
    <col min="14090" max="14336" width="11" style="8"/>
    <col min="14337" max="14337" width="29.5703125" style="8" customWidth="1"/>
    <col min="14338" max="14340" width="15" style="8" customWidth="1"/>
    <col min="14341" max="14341" width="2.42578125" style="8" customWidth="1"/>
    <col min="14342" max="14344" width="15.5703125" style="8" bestFit="1" customWidth="1"/>
    <col min="14345" max="14345" width="11.85546875" style="8" bestFit="1" customWidth="1"/>
    <col min="14346" max="14592" width="11" style="8"/>
    <col min="14593" max="14593" width="29.5703125" style="8" customWidth="1"/>
    <col min="14594" max="14596" width="15" style="8" customWidth="1"/>
    <col min="14597" max="14597" width="2.42578125" style="8" customWidth="1"/>
    <col min="14598" max="14600" width="15.5703125" style="8" bestFit="1" customWidth="1"/>
    <col min="14601" max="14601" width="11.85546875" style="8" bestFit="1" customWidth="1"/>
    <col min="14602" max="14848" width="11" style="8"/>
    <col min="14849" max="14849" width="29.5703125" style="8" customWidth="1"/>
    <col min="14850" max="14852" width="15" style="8" customWidth="1"/>
    <col min="14853" max="14853" width="2.42578125" style="8" customWidth="1"/>
    <col min="14854" max="14856" width="15.5703125" style="8" bestFit="1" customWidth="1"/>
    <col min="14857" max="14857" width="11.85546875" style="8" bestFit="1" customWidth="1"/>
    <col min="14858" max="15104" width="11" style="8"/>
    <col min="15105" max="15105" width="29.5703125" style="8" customWidth="1"/>
    <col min="15106" max="15108" width="15" style="8" customWidth="1"/>
    <col min="15109" max="15109" width="2.42578125" style="8" customWidth="1"/>
    <col min="15110" max="15112" width="15.5703125" style="8" bestFit="1" customWidth="1"/>
    <col min="15113" max="15113" width="11.85546875" style="8" bestFit="1" customWidth="1"/>
    <col min="15114" max="15360" width="11" style="8"/>
    <col min="15361" max="15361" width="29.5703125" style="8" customWidth="1"/>
    <col min="15362" max="15364" width="15" style="8" customWidth="1"/>
    <col min="15365" max="15365" width="2.42578125" style="8" customWidth="1"/>
    <col min="15366" max="15368" width="15.5703125" style="8" bestFit="1" customWidth="1"/>
    <col min="15369" max="15369" width="11.85546875" style="8" bestFit="1" customWidth="1"/>
    <col min="15370" max="15616" width="11" style="8"/>
    <col min="15617" max="15617" width="29.5703125" style="8" customWidth="1"/>
    <col min="15618" max="15620" width="15" style="8" customWidth="1"/>
    <col min="15621" max="15621" width="2.42578125" style="8" customWidth="1"/>
    <col min="15622" max="15624" width="15.5703125" style="8" bestFit="1" customWidth="1"/>
    <col min="15625" max="15625" width="11.85546875" style="8" bestFit="1" customWidth="1"/>
    <col min="15626" max="15872" width="11" style="8"/>
    <col min="15873" max="15873" width="29.5703125" style="8" customWidth="1"/>
    <col min="15874" max="15876" width="15" style="8" customWidth="1"/>
    <col min="15877" max="15877" width="2.42578125" style="8" customWidth="1"/>
    <col min="15878" max="15880" width="15.5703125" style="8" bestFit="1" customWidth="1"/>
    <col min="15881" max="15881" width="11.85546875" style="8" bestFit="1" customWidth="1"/>
    <col min="15882" max="16128" width="11" style="8"/>
    <col min="16129" max="16129" width="29.5703125" style="8" customWidth="1"/>
    <col min="16130" max="16132" width="15" style="8" customWidth="1"/>
    <col min="16133" max="16133" width="2.42578125" style="8" customWidth="1"/>
    <col min="16134" max="16136" width="15.5703125" style="8" bestFit="1" customWidth="1"/>
    <col min="16137" max="16137" width="11.85546875" style="8" bestFit="1" customWidth="1"/>
    <col min="16138" max="16384" width="11" style="8"/>
  </cols>
  <sheetData>
    <row r="2" spans="1:16" ht="18" customHeight="1">
      <c r="A2" s="7" t="s">
        <v>240</v>
      </c>
      <c r="B2" s="7"/>
      <c r="C2" s="7"/>
      <c r="D2" s="7"/>
      <c r="E2" s="7"/>
      <c r="F2" s="7"/>
      <c r="G2" s="7"/>
      <c r="H2" s="7"/>
    </row>
    <row r="3" spans="1:16" ht="18" customHeight="1">
      <c r="A3" s="38" t="s">
        <v>241</v>
      </c>
      <c r="B3" s="38"/>
      <c r="C3" s="38"/>
      <c r="D3" s="38"/>
      <c r="E3" s="38"/>
      <c r="F3" s="38"/>
      <c r="G3" s="38"/>
      <c r="H3" s="38"/>
    </row>
    <row r="4" spans="1:16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  <c r="I4" s="88"/>
      <c r="J4" s="88"/>
      <c r="K4" s="52"/>
      <c r="L4" s="53"/>
      <c r="M4" s="53"/>
      <c r="N4" s="53"/>
      <c r="O4" s="53"/>
      <c r="P4" s="53"/>
    </row>
    <row r="5" spans="1:16" s="39" customFormat="1" ht="18" customHeight="1">
      <c r="A5" s="38" t="s">
        <v>117</v>
      </c>
      <c r="B5" s="38"/>
      <c r="C5" s="38"/>
      <c r="D5" s="38"/>
      <c r="E5" s="38"/>
      <c r="F5" s="38"/>
      <c r="G5" s="38"/>
      <c r="H5" s="38"/>
      <c r="I5" s="88"/>
      <c r="J5" s="88"/>
      <c r="K5" s="52"/>
      <c r="L5" s="53"/>
      <c r="M5" s="53"/>
      <c r="N5" s="53"/>
      <c r="O5" s="53"/>
      <c r="P5" s="53"/>
    </row>
    <row r="6" spans="1:16" s="42" customFormat="1" ht="20.25" customHeight="1">
      <c r="A6" s="40" t="s">
        <v>118</v>
      </c>
      <c r="B6" s="89" t="s">
        <v>10</v>
      </c>
      <c r="C6" s="89"/>
      <c r="D6" s="89"/>
      <c r="E6" s="89"/>
      <c r="F6" s="89"/>
      <c r="G6" s="89"/>
      <c r="H6" s="89"/>
      <c r="I6" s="90"/>
      <c r="J6" s="90"/>
    </row>
    <row r="7" spans="1:16" s="42" customFormat="1" ht="16.5" customHeight="1">
      <c r="A7" s="43"/>
      <c r="B7" s="44" t="s">
        <v>12</v>
      </c>
      <c r="C7" s="44"/>
      <c r="D7" s="44"/>
      <c r="E7" s="44"/>
      <c r="F7" s="44" t="s">
        <v>13</v>
      </c>
      <c r="G7" s="44"/>
      <c r="H7" s="44"/>
      <c r="I7" s="90"/>
      <c r="J7" s="90"/>
    </row>
    <row r="8" spans="1:16" s="42" customFormat="1" ht="20.25" customHeight="1">
      <c r="A8" s="45"/>
      <c r="B8" s="46" t="s">
        <v>34</v>
      </c>
      <c r="C8" s="46" t="s">
        <v>17</v>
      </c>
      <c r="D8" s="72" t="s">
        <v>18</v>
      </c>
      <c r="E8" s="72"/>
      <c r="F8" s="46" t="s">
        <v>34</v>
      </c>
      <c r="G8" s="46" t="s">
        <v>17</v>
      </c>
      <c r="H8" s="46" t="s">
        <v>18</v>
      </c>
      <c r="I8" s="90"/>
      <c r="J8" s="90"/>
    </row>
    <row r="9" spans="1:16" ht="24" customHeight="1">
      <c r="A9" s="91" t="s">
        <v>242</v>
      </c>
      <c r="B9" s="92">
        <f>B10+B25+B40+B48+B53+B62+B71+B79+B85+B91+B105+B113+B119+B128+B133+B138</f>
        <v>711349</v>
      </c>
      <c r="C9" s="92">
        <f>C10+C25+C40+C48+C53+C62+C71+C79+C85+C91+C105+C113+C119+C128+C133+C138</f>
        <v>357418</v>
      </c>
      <c r="D9" s="92">
        <f>D10+D25+D40+D48+D53+D62+D71+D79+D85+D91+D105+D113+D119+D128+D133+D138</f>
        <v>353931</v>
      </c>
      <c r="E9" s="92"/>
      <c r="F9" s="92">
        <f>F10+F25+F40+F48+F53+F62+F71+F79+F85+F91+F105+F113+F119+F128+F133+F138</f>
        <v>718640</v>
      </c>
      <c r="G9" s="92">
        <f>G10+G25+G40+G48+G53+G62+G71+G79+G85+G91+G105+G113+G119+G128+G133+G138</f>
        <v>360767</v>
      </c>
      <c r="H9" s="92">
        <f>H10+H25+H40+H48+H53+H62+H71+H79+H85+H91+H105+H113+H119+H128+H133+H138</f>
        <v>357873</v>
      </c>
      <c r="I9" s="90"/>
      <c r="J9" s="90"/>
    </row>
    <row r="10" spans="1:16" ht="21.75" customHeight="1">
      <c r="A10" s="75" t="s">
        <v>243</v>
      </c>
      <c r="B10" s="76">
        <f t="shared" ref="B10:B22" si="0">C10+D10</f>
        <v>225598</v>
      </c>
      <c r="C10" s="76">
        <f>SUM(C11:C24)</f>
        <v>114157</v>
      </c>
      <c r="D10" s="76">
        <f>SUM(D11:D24)</f>
        <v>111441</v>
      </c>
      <c r="E10" s="76"/>
      <c r="F10" s="76">
        <f>G10+H10</f>
        <v>227638</v>
      </c>
      <c r="G10" s="76">
        <f>SUM(G11:G24)</f>
        <v>115000</v>
      </c>
      <c r="H10" s="76">
        <f>SUM(H11:H24)</f>
        <v>112638</v>
      </c>
      <c r="I10" s="90"/>
      <c r="J10" s="90"/>
    </row>
    <row r="11" spans="1:16" ht="16.5" customHeight="1">
      <c r="A11" s="78" t="s">
        <v>20</v>
      </c>
      <c r="B11" s="79">
        <f t="shared" si="0"/>
        <v>41601</v>
      </c>
      <c r="C11" s="79">
        <v>19999</v>
      </c>
      <c r="D11" s="79">
        <v>21602</v>
      </c>
      <c r="E11" s="80"/>
      <c r="F11" s="79">
        <f t="shared" ref="F11:F74" si="1">G11+H11</f>
        <v>41829</v>
      </c>
      <c r="G11" s="79">
        <v>20120</v>
      </c>
      <c r="H11" s="79">
        <v>21709</v>
      </c>
      <c r="I11" s="90"/>
      <c r="J11" s="90"/>
    </row>
    <row r="12" spans="1:16" ht="16.5" customHeight="1">
      <c r="A12" s="78" t="s">
        <v>19</v>
      </c>
      <c r="B12" s="79">
        <f t="shared" si="0"/>
        <v>35754</v>
      </c>
      <c r="C12" s="79">
        <v>17445</v>
      </c>
      <c r="D12" s="79">
        <v>18309</v>
      </c>
      <c r="E12" s="80"/>
      <c r="F12" s="79">
        <f t="shared" si="1"/>
        <v>35996</v>
      </c>
      <c r="G12" s="79">
        <v>17555</v>
      </c>
      <c r="H12" s="79">
        <v>18441</v>
      </c>
      <c r="I12" s="90"/>
      <c r="J12" s="90"/>
    </row>
    <row r="13" spans="1:16" ht="16.5" customHeight="1">
      <c r="A13" s="78" t="s">
        <v>244</v>
      </c>
      <c r="B13" s="79">
        <f t="shared" si="0"/>
        <v>5754</v>
      </c>
      <c r="C13" s="79">
        <v>2886</v>
      </c>
      <c r="D13" s="79">
        <v>2868</v>
      </c>
      <c r="E13" s="80"/>
      <c r="F13" s="79">
        <f t="shared" si="1"/>
        <v>5804</v>
      </c>
      <c r="G13" s="79">
        <v>2918</v>
      </c>
      <c r="H13" s="79">
        <v>2886</v>
      </c>
      <c r="I13" s="90"/>
      <c r="J13" s="90"/>
    </row>
    <row r="14" spans="1:16" ht="16.5" customHeight="1">
      <c r="A14" s="78" t="s">
        <v>133</v>
      </c>
      <c r="B14" s="79">
        <f t="shared" si="0"/>
        <v>23507</v>
      </c>
      <c r="C14" s="79">
        <v>11833</v>
      </c>
      <c r="D14" s="79">
        <v>11674</v>
      </c>
      <c r="E14" s="80"/>
      <c r="F14" s="79">
        <f t="shared" si="1"/>
        <v>23642</v>
      </c>
      <c r="G14" s="79">
        <v>11887</v>
      </c>
      <c r="H14" s="79">
        <v>11755</v>
      </c>
      <c r="I14" s="93"/>
    </row>
    <row r="15" spans="1:16" ht="16.5" customHeight="1">
      <c r="A15" s="78" t="s">
        <v>245</v>
      </c>
      <c r="B15" s="79">
        <f t="shared" si="0"/>
        <v>18917</v>
      </c>
      <c r="C15" s="79">
        <v>9579</v>
      </c>
      <c r="D15" s="79">
        <v>9338</v>
      </c>
      <c r="E15" s="80"/>
      <c r="F15" s="79">
        <f t="shared" si="1"/>
        <v>19276</v>
      </c>
      <c r="G15" s="79">
        <v>9753</v>
      </c>
      <c r="H15" s="79">
        <v>9523</v>
      </c>
      <c r="I15" s="93"/>
    </row>
    <row r="16" spans="1:16" ht="16.5" customHeight="1">
      <c r="A16" s="78" t="s">
        <v>81</v>
      </c>
      <c r="B16" s="79">
        <f t="shared" si="0"/>
        <v>13439</v>
      </c>
      <c r="C16" s="79">
        <v>6760</v>
      </c>
      <c r="D16" s="79">
        <v>6679</v>
      </c>
      <c r="E16" s="80"/>
      <c r="F16" s="79">
        <f t="shared" si="1"/>
        <v>13621</v>
      </c>
      <c r="G16" s="79">
        <v>6848</v>
      </c>
      <c r="H16" s="79">
        <v>6773</v>
      </c>
      <c r="I16" s="93"/>
    </row>
    <row r="17" spans="1:9" ht="16.5" customHeight="1">
      <c r="A17" s="78" t="s">
        <v>211</v>
      </c>
      <c r="B17" s="79">
        <f t="shared" si="0"/>
        <v>6483</v>
      </c>
      <c r="C17" s="79">
        <v>3234</v>
      </c>
      <c r="D17" s="79">
        <v>3249</v>
      </c>
      <c r="E17" s="80"/>
      <c r="F17" s="79">
        <f t="shared" si="1"/>
        <v>6764</v>
      </c>
      <c r="G17" s="79">
        <v>3364</v>
      </c>
      <c r="H17" s="79">
        <v>3400</v>
      </c>
      <c r="I17" s="93"/>
    </row>
    <row r="18" spans="1:9" ht="16.5" customHeight="1">
      <c r="A18" s="78" t="s">
        <v>80</v>
      </c>
      <c r="B18" s="79">
        <f t="shared" si="0"/>
        <v>23611</v>
      </c>
      <c r="C18" s="79">
        <v>14230</v>
      </c>
      <c r="D18" s="79">
        <v>9381</v>
      </c>
      <c r="E18" s="80"/>
      <c r="F18" s="79">
        <f t="shared" si="1"/>
        <v>23709</v>
      </c>
      <c r="G18" s="79">
        <v>14129</v>
      </c>
      <c r="H18" s="79">
        <v>9580</v>
      </c>
      <c r="I18" s="93"/>
    </row>
    <row r="19" spans="1:9" ht="16.5" customHeight="1">
      <c r="A19" s="78" t="s">
        <v>246</v>
      </c>
      <c r="B19" s="79">
        <f t="shared" si="0"/>
        <v>8977</v>
      </c>
      <c r="C19" s="79">
        <v>4476</v>
      </c>
      <c r="D19" s="79">
        <v>4501</v>
      </c>
      <c r="E19" s="80"/>
      <c r="F19" s="79">
        <f t="shared" si="1"/>
        <v>9053</v>
      </c>
      <c r="G19" s="79">
        <v>4521</v>
      </c>
      <c r="H19" s="79">
        <v>4532</v>
      </c>
      <c r="I19" s="93"/>
    </row>
    <row r="20" spans="1:9" ht="16.5" customHeight="1">
      <c r="A20" s="78" t="s">
        <v>37</v>
      </c>
      <c r="B20" s="79">
        <f t="shared" si="0"/>
        <v>21876</v>
      </c>
      <c r="C20" s="79">
        <v>10790</v>
      </c>
      <c r="D20" s="79">
        <v>11086</v>
      </c>
      <c r="E20" s="80"/>
      <c r="F20" s="79">
        <f t="shared" si="1"/>
        <v>22116</v>
      </c>
      <c r="G20" s="79">
        <v>10902</v>
      </c>
      <c r="H20" s="79">
        <v>11214</v>
      </c>
      <c r="I20" s="93"/>
    </row>
    <row r="21" spans="1:9" ht="16.5" customHeight="1">
      <c r="A21" s="78" t="s">
        <v>247</v>
      </c>
      <c r="B21" s="79">
        <f t="shared" si="0"/>
        <v>6499</v>
      </c>
      <c r="C21" s="79">
        <v>3330</v>
      </c>
      <c r="D21" s="79">
        <v>3169</v>
      </c>
      <c r="E21" s="80"/>
      <c r="F21" s="79">
        <f t="shared" si="1"/>
        <v>6569</v>
      </c>
      <c r="G21" s="79">
        <v>3362</v>
      </c>
      <c r="H21" s="79">
        <v>3207</v>
      </c>
      <c r="I21" s="93"/>
    </row>
    <row r="22" spans="1:9" ht="16.5" customHeight="1">
      <c r="A22" s="78" t="s">
        <v>248</v>
      </c>
      <c r="B22" s="79">
        <f t="shared" si="0"/>
        <v>11629</v>
      </c>
      <c r="C22" s="79">
        <v>5806</v>
      </c>
      <c r="D22" s="79">
        <v>5823</v>
      </c>
      <c r="E22" s="80"/>
      <c r="F22" s="79">
        <f t="shared" si="1"/>
        <v>11626</v>
      </c>
      <c r="G22" s="79">
        <v>5821</v>
      </c>
      <c r="H22" s="79">
        <v>5805</v>
      </c>
      <c r="I22" s="93"/>
    </row>
    <row r="23" spans="1:9" ht="16.5" customHeight="1">
      <c r="A23" s="78" t="s">
        <v>249</v>
      </c>
      <c r="B23" s="79">
        <f>D23+C23</f>
        <v>5532</v>
      </c>
      <c r="C23" s="79">
        <v>2791</v>
      </c>
      <c r="D23" s="79">
        <v>2741</v>
      </c>
      <c r="E23" s="80"/>
      <c r="F23" s="79">
        <f>H23+G23</f>
        <v>5591</v>
      </c>
      <c r="G23" s="79">
        <v>2816</v>
      </c>
      <c r="H23" s="79">
        <v>2775</v>
      </c>
      <c r="I23" s="93"/>
    </row>
    <row r="24" spans="1:9" ht="16.5" customHeight="1">
      <c r="A24" s="78" t="s">
        <v>85</v>
      </c>
      <c r="B24" s="79">
        <f>C24+D24</f>
        <v>2019</v>
      </c>
      <c r="C24" s="79">
        <v>998</v>
      </c>
      <c r="D24" s="79">
        <v>1021</v>
      </c>
      <c r="E24" s="80"/>
      <c r="F24" s="79">
        <f t="shared" si="1"/>
        <v>2042</v>
      </c>
      <c r="G24" s="79">
        <v>1004</v>
      </c>
      <c r="H24" s="79">
        <v>1038</v>
      </c>
      <c r="I24" s="93"/>
    </row>
    <row r="25" spans="1:9" ht="23.25" customHeight="1">
      <c r="A25" s="75" t="s">
        <v>250</v>
      </c>
      <c r="B25" s="76">
        <f>C25+D25</f>
        <v>71185</v>
      </c>
      <c r="C25" s="76">
        <f>SUM(C26:C39)</f>
        <v>35198</v>
      </c>
      <c r="D25" s="76">
        <f>SUM(D26:D39)</f>
        <v>35987</v>
      </c>
      <c r="E25" s="76"/>
      <c r="F25" s="76">
        <f>G25+H25</f>
        <v>71920</v>
      </c>
      <c r="G25" s="76">
        <f>SUM(G26:G39)</f>
        <v>35548</v>
      </c>
      <c r="H25" s="76">
        <f>SUM(H26:H39)</f>
        <v>36372</v>
      </c>
      <c r="I25" s="93"/>
    </row>
    <row r="26" spans="1:9" ht="16.5" customHeight="1">
      <c r="A26" s="78" t="s">
        <v>55</v>
      </c>
      <c r="B26" s="79">
        <f t="shared" ref="B26:B89" si="2">C26+D26</f>
        <v>11297</v>
      </c>
      <c r="C26" s="79">
        <v>5261</v>
      </c>
      <c r="D26" s="79">
        <v>6036</v>
      </c>
      <c r="E26" s="80"/>
      <c r="F26" s="79">
        <f t="shared" ref="F26:F39" si="3">G26+H26</f>
        <v>11326</v>
      </c>
      <c r="G26" s="79">
        <v>5263</v>
      </c>
      <c r="H26" s="79">
        <v>6063</v>
      </c>
      <c r="I26" s="93"/>
    </row>
    <row r="27" spans="1:9" ht="16.5" customHeight="1">
      <c r="A27" s="78" t="s">
        <v>147</v>
      </c>
      <c r="B27" s="79">
        <f t="shared" si="2"/>
        <v>4401</v>
      </c>
      <c r="C27" s="79">
        <v>2239</v>
      </c>
      <c r="D27" s="79">
        <v>2162</v>
      </c>
      <c r="E27" s="80"/>
      <c r="F27" s="79">
        <f t="shared" si="3"/>
        <v>4475</v>
      </c>
      <c r="G27" s="79">
        <v>2262</v>
      </c>
      <c r="H27" s="79">
        <v>2213</v>
      </c>
      <c r="I27" s="93"/>
    </row>
    <row r="28" spans="1:9" ht="16.5" customHeight="1">
      <c r="A28" s="78" t="s">
        <v>200</v>
      </c>
      <c r="B28" s="79">
        <f t="shared" si="2"/>
        <v>10038</v>
      </c>
      <c r="C28" s="79">
        <v>4868</v>
      </c>
      <c r="D28" s="79">
        <v>5170</v>
      </c>
      <c r="E28" s="80"/>
      <c r="F28" s="79">
        <f t="shared" si="3"/>
        <v>10127</v>
      </c>
      <c r="G28" s="79">
        <v>4899</v>
      </c>
      <c r="H28" s="79">
        <v>5228</v>
      </c>
      <c r="I28" s="93"/>
    </row>
    <row r="29" spans="1:9" ht="16.5" customHeight="1">
      <c r="A29" s="78" t="s">
        <v>251</v>
      </c>
      <c r="B29" s="79">
        <f t="shared" si="2"/>
        <v>6836</v>
      </c>
      <c r="C29" s="79">
        <v>3366</v>
      </c>
      <c r="D29" s="79">
        <v>3470</v>
      </c>
      <c r="E29" s="80"/>
      <c r="F29" s="79">
        <f t="shared" si="3"/>
        <v>6923</v>
      </c>
      <c r="G29" s="79">
        <v>3408</v>
      </c>
      <c r="H29" s="79">
        <v>3515</v>
      </c>
      <c r="I29" s="93"/>
    </row>
    <row r="30" spans="1:9" ht="16.5" customHeight="1">
      <c r="A30" s="78" t="s">
        <v>252</v>
      </c>
      <c r="B30" s="79">
        <f t="shared" si="2"/>
        <v>3523</v>
      </c>
      <c r="C30" s="79">
        <v>1831</v>
      </c>
      <c r="D30" s="79">
        <v>1692</v>
      </c>
      <c r="E30" s="80"/>
      <c r="F30" s="79">
        <f t="shared" si="3"/>
        <v>3567</v>
      </c>
      <c r="G30" s="79">
        <v>1851</v>
      </c>
      <c r="H30" s="79">
        <v>1716</v>
      </c>
      <c r="I30" s="93"/>
    </row>
    <row r="31" spans="1:9" ht="16.5" customHeight="1">
      <c r="A31" s="78" t="s">
        <v>253</v>
      </c>
      <c r="B31" s="79">
        <f t="shared" si="2"/>
        <v>7636</v>
      </c>
      <c r="C31" s="79">
        <v>3768</v>
      </c>
      <c r="D31" s="79">
        <v>3868</v>
      </c>
      <c r="E31" s="80"/>
      <c r="F31" s="79">
        <f t="shared" si="3"/>
        <v>7691</v>
      </c>
      <c r="G31" s="79">
        <v>3805</v>
      </c>
      <c r="H31" s="79">
        <v>3886</v>
      </c>
      <c r="I31" s="93"/>
    </row>
    <row r="32" spans="1:9" ht="16.5" customHeight="1">
      <c r="A32" s="78" t="s">
        <v>81</v>
      </c>
      <c r="B32" s="79">
        <f t="shared" si="2"/>
        <v>3663</v>
      </c>
      <c r="C32" s="79">
        <v>1813</v>
      </c>
      <c r="D32" s="79">
        <v>1850</v>
      </c>
      <c r="E32" s="80"/>
      <c r="F32" s="79">
        <f t="shared" si="3"/>
        <v>3704</v>
      </c>
      <c r="G32" s="79">
        <v>1832</v>
      </c>
      <c r="H32" s="79">
        <v>1872</v>
      </c>
      <c r="I32" s="93"/>
    </row>
    <row r="33" spans="1:9" ht="16.5" customHeight="1">
      <c r="A33" s="78" t="s">
        <v>254</v>
      </c>
      <c r="B33" s="79">
        <f t="shared" si="2"/>
        <v>4274</v>
      </c>
      <c r="C33" s="79">
        <v>2161</v>
      </c>
      <c r="D33" s="79">
        <v>2113</v>
      </c>
      <c r="E33" s="80"/>
      <c r="F33" s="79">
        <f t="shared" si="3"/>
        <v>4344</v>
      </c>
      <c r="G33" s="79">
        <v>2195</v>
      </c>
      <c r="H33" s="79">
        <v>2149</v>
      </c>
      <c r="I33" s="93"/>
    </row>
    <row r="34" spans="1:9" ht="16.5" customHeight="1">
      <c r="A34" s="78" t="s">
        <v>255</v>
      </c>
      <c r="B34" s="79">
        <f t="shared" si="2"/>
        <v>4873</v>
      </c>
      <c r="C34" s="79">
        <v>2364</v>
      </c>
      <c r="D34" s="79">
        <v>2509</v>
      </c>
      <c r="E34" s="80"/>
      <c r="F34" s="79">
        <f t="shared" si="3"/>
        <v>4910</v>
      </c>
      <c r="G34" s="79">
        <v>2400</v>
      </c>
      <c r="H34" s="79">
        <v>2510</v>
      </c>
      <c r="I34" s="93"/>
    </row>
    <row r="35" spans="1:9" ht="16.5" customHeight="1">
      <c r="A35" s="78" t="s">
        <v>256</v>
      </c>
      <c r="B35" s="79">
        <f t="shared" si="2"/>
        <v>2215</v>
      </c>
      <c r="C35" s="79">
        <v>1106</v>
      </c>
      <c r="D35" s="79">
        <v>1109</v>
      </c>
      <c r="E35" s="80"/>
      <c r="F35" s="79">
        <f t="shared" si="3"/>
        <v>2263</v>
      </c>
      <c r="G35" s="79">
        <v>1129</v>
      </c>
      <c r="H35" s="79">
        <v>1134</v>
      </c>
      <c r="I35" s="93"/>
    </row>
    <row r="36" spans="1:9" ht="16.5" customHeight="1">
      <c r="A36" s="78" t="s">
        <v>187</v>
      </c>
      <c r="B36" s="79">
        <f t="shared" si="2"/>
        <v>2200</v>
      </c>
      <c r="C36" s="79">
        <v>1097</v>
      </c>
      <c r="D36" s="79">
        <v>1103</v>
      </c>
      <c r="E36" s="80"/>
      <c r="F36" s="79">
        <f t="shared" si="3"/>
        <v>2230</v>
      </c>
      <c r="G36" s="79">
        <v>1118</v>
      </c>
      <c r="H36" s="79">
        <v>1112</v>
      </c>
      <c r="I36" s="93"/>
    </row>
    <row r="37" spans="1:9" ht="16.5" customHeight="1">
      <c r="A37" s="78" t="s">
        <v>257</v>
      </c>
      <c r="B37" s="79">
        <f t="shared" si="2"/>
        <v>302</v>
      </c>
      <c r="C37" s="79">
        <v>168</v>
      </c>
      <c r="D37" s="79">
        <v>134</v>
      </c>
      <c r="E37" s="80"/>
      <c r="F37" s="79">
        <f t="shared" si="3"/>
        <v>298</v>
      </c>
      <c r="G37" s="79">
        <v>164</v>
      </c>
      <c r="H37" s="79">
        <v>134</v>
      </c>
      <c r="I37" s="93"/>
    </row>
    <row r="38" spans="1:9" ht="16.5" customHeight="1">
      <c r="A38" s="78" t="s">
        <v>258</v>
      </c>
      <c r="B38" s="79">
        <f t="shared" si="2"/>
        <v>6562</v>
      </c>
      <c r="C38" s="79">
        <v>3395</v>
      </c>
      <c r="D38" s="79">
        <v>3167</v>
      </c>
      <c r="E38" s="80"/>
      <c r="F38" s="79">
        <f t="shared" si="3"/>
        <v>6659</v>
      </c>
      <c r="G38" s="79">
        <v>3440</v>
      </c>
      <c r="H38" s="79">
        <v>3219</v>
      </c>
      <c r="I38" s="93"/>
    </row>
    <row r="39" spans="1:9" ht="16.5" customHeight="1">
      <c r="A39" s="78" t="s">
        <v>156</v>
      </c>
      <c r="B39" s="79">
        <f t="shared" si="2"/>
        <v>3365</v>
      </c>
      <c r="C39" s="79">
        <v>1761</v>
      </c>
      <c r="D39" s="79">
        <v>1604</v>
      </c>
      <c r="E39" s="80"/>
      <c r="F39" s="79">
        <f t="shared" si="3"/>
        <v>3403</v>
      </c>
      <c r="G39" s="79">
        <v>1782</v>
      </c>
      <c r="H39" s="79">
        <v>1621</v>
      </c>
      <c r="I39" s="93"/>
    </row>
    <row r="40" spans="1:9" ht="19.5" customHeight="1">
      <c r="A40" s="75" t="s">
        <v>259</v>
      </c>
      <c r="B40" s="76">
        <f t="shared" si="2"/>
        <v>59415</v>
      </c>
      <c r="C40" s="76">
        <f>SUM(C41:C47)</f>
        <v>29309</v>
      </c>
      <c r="D40" s="76">
        <f>SUM(D41:D47)</f>
        <v>30106</v>
      </c>
      <c r="E40" s="76"/>
      <c r="F40" s="76">
        <f t="shared" si="1"/>
        <v>60106</v>
      </c>
      <c r="G40" s="76">
        <f>SUM(G41:G47)</f>
        <v>29613</v>
      </c>
      <c r="H40" s="76">
        <f>SUM(H41:H47)</f>
        <v>30493</v>
      </c>
      <c r="I40" s="93"/>
    </row>
    <row r="41" spans="1:9" ht="16.5" customHeight="1">
      <c r="A41" s="78" t="s">
        <v>56</v>
      </c>
      <c r="B41" s="79">
        <f t="shared" si="2"/>
        <v>15458</v>
      </c>
      <c r="C41" s="79">
        <v>7443</v>
      </c>
      <c r="D41" s="79">
        <v>8015</v>
      </c>
      <c r="E41" s="80"/>
      <c r="F41" s="79">
        <f t="shared" si="1"/>
        <v>15560</v>
      </c>
      <c r="G41" s="79">
        <v>7458</v>
      </c>
      <c r="H41" s="79">
        <v>8102</v>
      </c>
      <c r="I41" s="93"/>
    </row>
    <row r="42" spans="1:9" ht="16.5" customHeight="1">
      <c r="A42" s="78" t="s">
        <v>81</v>
      </c>
      <c r="B42" s="79">
        <f t="shared" si="2"/>
        <v>4813</v>
      </c>
      <c r="C42" s="79">
        <v>2402</v>
      </c>
      <c r="D42" s="79">
        <v>2411</v>
      </c>
      <c r="E42" s="80"/>
      <c r="F42" s="79">
        <f t="shared" si="1"/>
        <v>4866</v>
      </c>
      <c r="G42" s="79">
        <v>2436</v>
      </c>
      <c r="H42" s="79">
        <v>2430</v>
      </c>
      <c r="I42" s="93"/>
    </row>
    <row r="43" spans="1:9" ht="16.5" customHeight="1">
      <c r="A43" s="78" t="s">
        <v>19</v>
      </c>
      <c r="B43" s="79">
        <f t="shared" si="2"/>
        <v>7626</v>
      </c>
      <c r="C43" s="79">
        <v>3806</v>
      </c>
      <c r="D43" s="79">
        <v>3820</v>
      </c>
      <c r="E43" s="80"/>
      <c r="F43" s="79">
        <f t="shared" si="1"/>
        <v>7741</v>
      </c>
      <c r="G43" s="79">
        <v>3851</v>
      </c>
      <c r="H43" s="79">
        <v>3890</v>
      </c>
      <c r="I43" s="93"/>
    </row>
    <row r="44" spans="1:9" ht="16.5" customHeight="1">
      <c r="A44" s="78" t="s">
        <v>260</v>
      </c>
      <c r="B44" s="79">
        <f t="shared" si="2"/>
        <v>9513</v>
      </c>
      <c r="C44" s="79">
        <v>4649</v>
      </c>
      <c r="D44" s="79">
        <v>4864</v>
      </c>
      <c r="E44" s="80"/>
      <c r="F44" s="79">
        <f t="shared" si="1"/>
        <v>9596</v>
      </c>
      <c r="G44" s="79">
        <v>4690</v>
      </c>
      <c r="H44" s="79">
        <v>4906</v>
      </c>
      <c r="I44" s="93"/>
    </row>
    <row r="45" spans="1:9" ht="16.5" customHeight="1">
      <c r="A45" s="78" t="s">
        <v>261</v>
      </c>
      <c r="B45" s="79">
        <f t="shared" si="2"/>
        <v>6329</v>
      </c>
      <c r="C45" s="79">
        <v>3161</v>
      </c>
      <c r="D45" s="79">
        <v>3168</v>
      </c>
      <c r="E45" s="80"/>
      <c r="F45" s="79">
        <f t="shared" si="1"/>
        <v>6400</v>
      </c>
      <c r="G45" s="79">
        <v>3193</v>
      </c>
      <c r="H45" s="79">
        <v>3207</v>
      </c>
      <c r="I45" s="93"/>
    </row>
    <row r="46" spans="1:9" ht="16.5" customHeight="1">
      <c r="A46" s="78" t="s">
        <v>262</v>
      </c>
      <c r="B46" s="79">
        <f t="shared" si="2"/>
        <v>9142</v>
      </c>
      <c r="C46" s="79">
        <v>4560</v>
      </c>
      <c r="D46" s="79">
        <v>4582</v>
      </c>
      <c r="E46" s="80"/>
      <c r="F46" s="79">
        <f t="shared" si="1"/>
        <v>9320</v>
      </c>
      <c r="G46" s="79">
        <v>4660</v>
      </c>
      <c r="H46" s="79">
        <v>4660</v>
      </c>
      <c r="I46" s="93"/>
    </row>
    <row r="47" spans="1:9" ht="16.5" customHeight="1">
      <c r="A47" s="78" t="s">
        <v>263</v>
      </c>
      <c r="B47" s="79">
        <f t="shared" si="2"/>
        <v>6534</v>
      </c>
      <c r="C47" s="79">
        <v>3288</v>
      </c>
      <c r="D47" s="79">
        <v>3246</v>
      </c>
      <c r="E47" s="80"/>
      <c r="F47" s="79">
        <f t="shared" si="1"/>
        <v>6623</v>
      </c>
      <c r="G47" s="79">
        <v>3325</v>
      </c>
      <c r="H47" s="79">
        <v>3298</v>
      </c>
      <c r="I47" s="93"/>
    </row>
    <row r="48" spans="1:9" ht="19.5" customHeight="1">
      <c r="A48" s="75" t="s">
        <v>264</v>
      </c>
      <c r="B48" s="76">
        <f t="shared" si="2"/>
        <v>5275</v>
      </c>
      <c r="C48" s="76">
        <f>SUM(C49:C52)</f>
        <v>2711</v>
      </c>
      <c r="D48" s="76">
        <f>SUM(D49:D52)</f>
        <v>2564</v>
      </c>
      <c r="E48" s="76"/>
      <c r="F48" s="76">
        <f t="shared" si="1"/>
        <v>5329</v>
      </c>
      <c r="G48" s="76">
        <f>SUM(G49:G52)</f>
        <v>2734</v>
      </c>
      <c r="H48" s="76">
        <f>SUM(H49:H52)</f>
        <v>2595</v>
      </c>
      <c r="I48" s="93"/>
    </row>
    <row r="49" spans="1:9" ht="16.5" customHeight="1">
      <c r="A49" s="78" t="s">
        <v>57</v>
      </c>
      <c r="B49" s="79">
        <f t="shared" si="2"/>
        <v>2662</v>
      </c>
      <c r="C49" s="79">
        <v>1345</v>
      </c>
      <c r="D49" s="79">
        <v>1317</v>
      </c>
      <c r="E49" s="80"/>
      <c r="F49" s="79">
        <f t="shared" si="1"/>
        <v>2669</v>
      </c>
      <c r="G49" s="79">
        <v>1344</v>
      </c>
      <c r="H49" s="79">
        <v>1325</v>
      </c>
      <c r="I49" s="93"/>
    </row>
    <row r="50" spans="1:9" ht="16.5" customHeight="1">
      <c r="A50" s="78" t="s">
        <v>265</v>
      </c>
      <c r="B50" s="79">
        <f t="shared" si="2"/>
        <v>492</v>
      </c>
      <c r="C50" s="79">
        <v>273</v>
      </c>
      <c r="D50" s="79">
        <v>219</v>
      </c>
      <c r="E50" s="80"/>
      <c r="F50" s="79">
        <f t="shared" si="1"/>
        <v>495</v>
      </c>
      <c r="G50" s="79">
        <v>274</v>
      </c>
      <c r="H50" s="79">
        <v>221</v>
      </c>
      <c r="I50" s="93"/>
    </row>
    <row r="51" spans="1:9" ht="16.5" customHeight="1">
      <c r="A51" s="78" t="s">
        <v>266</v>
      </c>
      <c r="B51" s="79">
        <f t="shared" si="2"/>
        <v>975</v>
      </c>
      <c r="C51" s="79">
        <v>488</v>
      </c>
      <c r="D51" s="79">
        <v>487</v>
      </c>
      <c r="E51" s="80"/>
      <c r="F51" s="79">
        <f t="shared" si="1"/>
        <v>986</v>
      </c>
      <c r="G51" s="79">
        <v>494</v>
      </c>
      <c r="H51" s="79">
        <v>492</v>
      </c>
      <c r="I51" s="93"/>
    </row>
    <row r="52" spans="1:9" ht="16.5" customHeight="1">
      <c r="A52" s="78" t="s">
        <v>267</v>
      </c>
      <c r="B52" s="79">
        <f t="shared" si="2"/>
        <v>1146</v>
      </c>
      <c r="C52" s="79">
        <v>605</v>
      </c>
      <c r="D52" s="79">
        <v>541</v>
      </c>
      <c r="E52" s="80"/>
      <c r="F52" s="79">
        <f t="shared" si="1"/>
        <v>1179</v>
      </c>
      <c r="G52" s="79">
        <v>622</v>
      </c>
      <c r="H52" s="79">
        <v>557</v>
      </c>
      <c r="I52" s="93"/>
    </row>
    <row r="53" spans="1:9" ht="21.75" customHeight="1">
      <c r="A53" s="75" t="s">
        <v>268</v>
      </c>
      <c r="B53" s="76">
        <f t="shared" si="2"/>
        <v>22967</v>
      </c>
      <c r="C53" s="76">
        <f>SUM(C54:C61)</f>
        <v>11502</v>
      </c>
      <c r="D53" s="76">
        <f>SUM(D54:D61)</f>
        <v>11465</v>
      </c>
      <c r="E53" s="76"/>
      <c r="F53" s="76">
        <f t="shared" si="1"/>
        <v>23231</v>
      </c>
      <c r="G53" s="76">
        <f>SUM(G54:G61)</f>
        <v>11629</v>
      </c>
      <c r="H53" s="76">
        <f>SUM(H54:H61)</f>
        <v>11602</v>
      </c>
      <c r="I53" s="93"/>
    </row>
    <row r="54" spans="1:9" ht="16.5" customHeight="1">
      <c r="A54" s="78" t="s">
        <v>58</v>
      </c>
      <c r="B54" s="79">
        <f t="shared" si="2"/>
        <v>7452</v>
      </c>
      <c r="C54" s="79">
        <v>3605</v>
      </c>
      <c r="D54" s="79">
        <v>3847</v>
      </c>
      <c r="E54" s="80"/>
      <c r="F54" s="79">
        <f t="shared" si="1"/>
        <v>7539</v>
      </c>
      <c r="G54" s="79">
        <v>3652</v>
      </c>
      <c r="H54" s="79">
        <v>3887</v>
      </c>
      <c r="I54" s="93"/>
    </row>
    <row r="55" spans="1:9" ht="16.5" customHeight="1">
      <c r="A55" s="78" t="s">
        <v>269</v>
      </c>
      <c r="B55" s="79">
        <f t="shared" si="2"/>
        <v>3463</v>
      </c>
      <c r="C55" s="79">
        <v>1758</v>
      </c>
      <c r="D55" s="79">
        <v>1705</v>
      </c>
      <c r="E55" s="80"/>
      <c r="F55" s="79">
        <f t="shared" si="1"/>
        <v>3498</v>
      </c>
      <c r="G55" s="79">
        <v>1774</v>
      </c>
      <c r="H55" s="79">
        <v>1724</v>
      </c>
      <c r="I55" s="93"/>
    </row>
    <row r="56" spans="1:9" ht="16.5" customHeight="1">
      <c r="A56" s="78" t="s">
        <v>212</v>
      </c>
      <c r="B56" s="79">
        <f t="shared" si="2"/>
        <v>2631</v>
      </c>
      <c r="C56" s="79">
        <v>1348</v>
      </c>
      <c r="D56" s="79">
        <v>1283</v>
      </c>
      <c r="E56" s="80"/>
      <c r="F56" s="79">
        <f t="shared" si="1"/>
        <v>2658</v>
      </c>
      <c r="G56" s="79">
        <v>1362</v>
      </c>
      <c r="H56" s="79">
        <v>1296</v>
      </c>
      <c r="I56" s="93"/>
    </row>
    <row r="57" spans="1:9" ht="16.5" customHeight="1">
      <c r="A57" s="78" t="s">
        <v>81</v>
      </c>
      <c r="B57" s="79">
        <f t="shared" si="2"/>
        <v>2392</v>
      </c>
      <c r="C57" s="79">
        <v>1232</v>
      </c>
      <c r="D57" s="79">
        <v>1160</v>
      </c>
      <c r="E57" s="80"/>
      <c r="F57" s="79">
        <f t="shared" si="1"/>
        <v>2430</v>
      </c>
      <c r="G57" s="79">
        <v>1252</v>
      </c>
      <c r="H57" s="79">
        <v>1178</v>
      </c>
      <c r="I57" s="93"/>
    </row>
    <row r="58" spans="1:9" ht="16.5" customHeight="1">
      <c r="A58" s="78" t="s">
        <v>187</v>
      </c>
      <c r="B58" s="79">
        <f t="shared" si="2"/>
        <v>3022</v>
      </c>
      <c r="C58" s="79">
        <v>1543</v>
      </c>
      <c r="D58" s="79">
        <v>1479</v>
      </c>
      <c r="E58" s="80"/>
      <c r="F58" s="79">
        <f t="shared" si="1"/>
        <v>3042</v>
      </c>
      <c r="G58" s="79">
        <v>1556</v>
      </c>
      <c r="H58" s="79">
        <v>1486</v>
      </c>
      <c r="I58" s="93"/>
    </row>
    <row r="59" spans="1:9" ht="16.5" customHeight="1">
      <c r="A59" s="78" t="s">
        <v>19</v>
      </c>
      <c r="B59" s="79">
        <f t="shared" si="2"/>
        <v>1408</v>
      </c>
      <c r="C59" s="79">
        <v>704</v>
      </c>
      <c r="D59" s="79">
        <v>704</v>
      </c>
      <c r="E59" s="80"/>
      <c r="F59" s="79">
        <f t="shared" si="1"/>
        <v>1428</v>
      </c>
      <c r="G59" s="79">
        <v>718</v>
      </c>
      <c r="H59" s="79">
        <v>710</v>
      </c>
      <c r="I59" s="93"/>
    </row>
    <row r="60" spans="1:9" ht="16.5" customHeight="1">
      <c r="A60" s="78" t="s">
        <v>270</v>
      </c>
      <c r="B60" s="79">
        <f t="shared" si="2"/>
        <v>1889</v>
      </c>
      <c r="C60" s="79">
        <v>947</v>
      </c>
      <c r="D60" s="79">
        <v>942</v>
      </c>
      <c r="E60" s="80"/>
      <c r="F60" s="79">
        <f t="shared" si="1"/>
        <v>1921</v>
      </c>
      <c r="G60" s="79">
        <v>952</v>
      </c>
      <c r="H60" s="79">
        <v>969</v>
      </c>
      <c r="I60" s="93"/>
    </row>
    <row r="61" spans="1:9" ht="16.5" customHeight="1">
      <c r="A61" s="78" t="s">
        <v>271</v>
      </c>
      <c r="B61" s="79">
        <f t="shared" si="2"/>
        <v>710</v>
      </c>
      <c r="C61" s="79">
        <v>365</v>
      </c>
      <c r="D61" s="79">
        <v>345</v>
      </c>
      <c r="E61" s="80"/>
      <c r="F61" s="79">
        <f t="shared" si="1"/>
        <v>715</v>
      </c>
      <c r="G61" s="79">
        <v>363</v>
      </c>
      <c r="H61" s="79">
        <v>352</v>
      </c>
      <c r="I61" s="93"/>
    </row>
    <row r="62" spans="1:9" ht="21.75" customHeight="1">
      <c r="A62" s="75" t="s">
        <v>272</v>
      </c>
      <c r="B62" s="76">
        <f t="shared" si="2"/>
        <v>34269</v>
      </c>
      <c r="C62" s="76">
        <f>SUM(C63:C70)</f>
        <v>16915</v>
      </c>
      <c r="D62" s="76">
        <f>SUM(D63:D70)</f>
        <v>17354</v>
      </c>
      <c r="E62" s="76"/>
      <c r="F62" s="76">
        <f t="shared" si="1"/>
        <v>34559</v>
      </c>
      <c r="G62" s="76">
        <f>SUM(G63:G70)</f>
        <v>17053</v>
      </c>
      <c r="H62" s="76">
        <f>SUM(H63:H70)</f>
        <v>17506</v>
      </c>
      <c r="I62" s="93"/>
    </row>
    <row r="63" spans="1:9" ht="16.5" customHeight="1">
      <c r="A63" s="78" t="s">
        <v>59</v>
      </c>
      <c r="B63" s="79">
        <f t="shared" si="2"/>
        <v>13220</v>
      </c>
      <c r="C63" s="79">
        <v>6338</v>
      </c>
      <c r="D63" s="79">
        <v>6882</v>
      </c>
      <c r="E63" s="80"/>
      <c r="F63" s="79">
        <f t="shared" si="1"/>
        <v>13309</v>
      </c>
      <c r="G63" s="79">
        <v>6364</v>
      </c>
      <c r="H63" s="79">
        <v>6945</v>
      </c>
      <c r="I63" s="93"/>
    </row>
    <row r="64" spans="1:9" ht="16.5" customHeight="1">
      <c r="A64" s="78" t="s">
        <v>135</v>
      </c>
      <c r="B64" s="79">
        <f t="shared" si="2"/>
        <v>2898</v>
      </c>
      <c r="C64" s="79">
        <v>1472</v>
      </c>
      <c r="D64" s="79">
        <v>1426</v>
      </c>
      <c r="E64" s="80"/>
      <c r="F64" s="79">
        <f t="shared" si="1"/>
        <v>2929</v>
      </c>
      <c r="G64" s="79">
        <v>1488</v>
      </c>
      <c r="H64" s="79">
        <v>1441</v>
      </c>
      <c r="I64" s="93"/>
    </row>
    <row r="65" spans="1:9" ht="16.5" customHeight="1">
      <c r="A65" s="78" t="s">
        <v>19</v>
      </c>
      <c r="B65" s="79">
        <f t="shared" si="2"/>
        <v>2411</v>
      </c>
      <c r="C65" s="79">
        <v>1229</v>
      </c>
      <c r="D65" s="79">
        <v>1182</v>
      </c>
      <c r="E65" s="80"/>
      <c r="F65" s="79">
        <f t="shared" si="1"/>
        <v>2424</v>
      </c>
      <c r="G65" s="79">
        <v>1236</v>
      </c>
      <c r="H65" s="79">
        <v>1188</v>
      </c>
      <c r="I65" s="93"/>
    </row>
    <row r="66" spans="1:9" ht="16.5" customHeight="1">
      <c r="A66" s="78" t="s">
        <v>273</v>
      </c>
      <c r="B66" s="79">
        <f t="shared" si="2"/>
        <v>3696</v>
      </c>
      <c r="C66" s="79">
        <v>1857</v>
      </c>
      <c r="D66" s="79">
        <v>1839</v>
      </c>
      <c r="E66" s="80"/>
      <c r="F66" s="79">
        <f t="shared" si="1"/>
        <v>3726</v>
      </c>
      <c r="G66" s="79">
        <v>1871</v>
      </c>
      <c r="H66" s="79">
        <v>1855</v>
      </c>
      <c r="I66" s="93"/>
    </row>
    <row r="67" spans="1:9" ht="16.5" customHeight="1">
      <c r="A67" s="78" t="s">
        <v>207</v>
      </c>
      <c r="B67" s="79">
        <f t="shared" si="2"/>
        <v>2667</v>
      </c>
      <c r="C67" s="79">
        <v>1301</v>
      </c>
      <c r="D67" s="79">
        <v>1366</v>
      </c>
      <c r="E67" s="80"/>
      <c r="F67" s="79">
        <f t="shared" si="1"/>
        <v>2695</v>
      </c>
      <c r="G67" s="79">
        <v>1319</v>
      </c>
      <c r="H67" s="79">
        <v>1376</v>
      </c>
      <c r="I67" s="93"/>
    </row>
    <row r="68" spans="1:9" ht="16.5" customHeight="1">
      <c r="A68" s="78" t="s">
        <v>200</v>
      </c>
      <c r="B68" s="79">
        <f t="shared" si="2"/>
        <v>2619</v>
      </c>
      <c r="C68" s="79">
        <v>1301</v>
      </c>
      <c r="D68" s="79">
        <v>1318</v>
      </c>
      <c r="E68" s="80"/>
      <c r="F68" s="79">
        <f t="shared" si="1"/>
        <v>2650</v>
      </c>
      <c r="G68" s="79">
        <v>1326</v>
      </c>
      <c r="H68" s="79">
        <v>1324</v>
      </c>
      <c r="I68" s="93"/>
    </row>
    <row r="69" spans="1:9" ht="16.5" customHeight="1">
      <c r="A69" s="78" t="s">
        <v>274</v>
      </c>
      <c r="B69" s="79">
        <f t="shared" si="2"/>
        <v>3073</v>
      </c>
      <c r="C69" s="79">
        <v>1583</v>
      </c>
      <c r="D69" s="79">
        <v>1490</v>
      </c>
      <c r="E69" s="80"/>
      <c r="F69" s="79">
        <f t="shared" si="1"/>
        <v>3106</v>
      </c>
      <c r="G69" s="79">
        <v>1602</v>
      </c>
      <c r="H69" s="79">
        <v>1504</v>
      </c>
      <c r="I69" s="93"/>
    </row>
    <row r="70" spans="1:9" ht="16.5" customHeight="1">
      <c r="A70" s="78" t="s">
        <v>275</v>
      </c>
      <c r="B70" s="79">
        <f t="shared" si="2"/>
        <v>3685</v>
      </c>
      <c r="C70" s="79">
        <v>1834</v>
      </c>
      <c r="D70" s="79">
        <v>1851</v>
      </c>
      <c r="E70" s="80"/>
      <c r="F70" s="79">
        <f t="shared" si="1"/>
        <v>3720</v>
      </c>
      <c r="G70" s="79">
        <v>1847</v>
      </c>
      <c r="H70" s="79">
        <v>1873</v>
      </c>
      <c r="I70" s="93"/>
    </row>
    <row r="71" spans="1:9" ht="21.75" customHeight="1">
      <c r="A71" s="75" t="s">
        <v>276</v>
      </c>
      <c r="B71" s="76">
        <f t="shared" si="2"/>
        <v>30605</v>
      </c>
      <c r="C71" s="76">
        <f>SUM(C72:C78)</f>
        <v>15084</v>
      </c>
      <c r="D71" s="76">
        <f>SUM(D72:D78)</f>
        <v>15521</v>
      </c>
      <c r="E71" s="76"/>
      <c r="F71" s="76">
        <f t="shared" si="1"/>
        <v>30818</v>
      </c>
      <c r="G71" s="76">
        <f>SUM(G72:G78)</f>
        <v>15201</v>
      </c>
      <c r="H71" s="76">
        <f>SUM(H72:H78)</f>
        <v>15617</v>
      </c>
      <c r="I71" s="93"/>
    </row>
    <row r="72" spans="1:9" ht="16.5" customHeight="1">
      <c r="A72" s="78" t="s">
        <v>60</v>
      </c>
      <c r="B72" s="79">
        <f t="shared" si="2"/>
        <v>4673</v>
      </c>
      <c r="C72" s="79">
        <v>2255</v>
      </c>
      <c r="D72" s="79">
        <v>2418</v>
      </c>
      <c r="E72" s="80"/>
      <c r="F72" s="79">
        <f t="shared" si="1"/>
        <v>4681</v>
      </c>
      <c r="G72" s="79">
        <v>2253</v>
      </c>
      <c r="H72" s="79">
        <v>2428</v>
      </c>
      <c r="I72" s="93"/>
    </row>
    <row r="73" spans="1:9" ht="16.5" customHeight="1">
      <c r="A73" s="78" t="s">
        <v>277</v>
      </c>
      <c r="B73" s="79">
        <f t="shared" si="2"/>
        <v>8310</v>
      </c>
      <c r="C73" s="79">
        <v>4136</v>
      </c>
      <c r="D73" s="79">
        <v>4174</v>
      </c>
      <c r="E73" s="80"/>
      <c r="F73" s="79">
        <f t="shared" si="1"/>
        <v>8390</v>
      </c>
      <c r="G73" s="79">
        <v>4181</v>
      </c>
      <c r="H73" s="79">
        <v>4209</v>
      </c>
      <c r="I73" s="93"/>
    </row>
    <row r="74" spans="1:9" ht="16.5" customHeight="1">
      <c r="A74" s="78" t="s">
        <v>98</v>
      </c>
      <c r="B74" s="79">
        <f t="shared" si="2"/>
        <v>5693</v>
      </c>
      <c r="C74" s="79">
        <v>2792</v>
      </c>
      <c r="D74" s="79">
        <v>2901</v>
      </c>
      <c r="E74" s="80"/>
      <c r="F74" s="79">
        <f t="shared" si="1"/>
        <v>5760</v>
      </c>
      <c r="G74" s="79">
        <v>2825</v>
      </c>
      <c r="H74" s="79">
        <v>2935</v>
      </c>
      <c r="I74" s="93"/>
    </row>
    <row r="75" spans="1:9" ht="16.5" customHeight="1">
      <c r="A75" s="78" t="s">
        <v>147</v>
      </c>
      <c r="B75" s="79">
        <f t="shared" si="2"/>
        <v>1886</v>
      </c>
      <c r="C75" s="79">
        <v>937</v>
      </c>
      <c r="D75" s="79">
        <v>949</v>
      </c>
      <c r="E75" s="80"/>
      <c r="F75" s="79">
        <f t="shared" ref="F75:F138" si="4">G75+H75</f>
        <v>1888</v>
      </c>
      <c r="G75" s="79">
        <v>947</v>
      </c>
      <c r="H75" s="79">
        <v>941</v>
      </c>
      <c r="I75" s="93"/>
    </row>
    <row r="76" spans="1:9" ht="16.5" customHeight="1">
      <c r="A76" s="78" t="s">
        <v>278</v>
      </c>
      <c r="B76" s="79">
        <f t="shared" si="2"/>
        <v>1660</v>
      </c>
      <c r="C76" s="79">
        <v>850</v>
      </c>
      <c r="D76" s="79">
        <v>810</v>
      </c>
      <c r="E76" s="80"/>
      <c r="F76" s="79">
        <f t="shared" si="4"/>
        <v>1665</v>
      </c>
      <c r="G76" s="79">
        <v>852</v>
      </c>
      <c r="H76" s="79">
        <v>813</v>
      </c>
      <c r="I76" s="93"/>
    </row>
    <row r="77" spans="1:9" ht="16.5" customHeight="1">
      <c r="A77" s="78" t="s">
        <v>279</v>
      </c>
      <c r="B77" s="79">
        <f t="shared" si="2"/>
        <v>5205</v>
      </c>
      <c r="C77" s="79">
        <v>2516</v>
      </c>
      <c r="D77" s="79">
        <v>2689</v>
      </c>
      <c r="E77" s="80"/>
      <c r="F77" s="79">
        <f t="shared" si="4"/>
        <v>5227</v>
      </c>
      <c r="G77" s="79">
        <v>2530</v>
      </c>
      <c r="H77" s="79">
        <v>2697</v>
      </c>
      <c r="I77" s="93"/>
    </row>
    <row r="78" spans="1:9" ht="16.5" customHeight="1">
      <c r="A78" s="78" t="s">
        <v>280</v>
      </c>
      <c r="B78" s="79">
        <f t="shared" si="2"/>
        <v>3178</v>
      </c>
      <c r="C78" s="79">
        <v>1598</v>
      </c>
      <c r="D78" s="79">
        <v>1580</v>
      </c>
      <c r="E78" s="80"/>
      <c r="F78" s="79">
        <f t="shared" si="4"/>
        <v>3207</v>
      </c>
      <c r="G78" s="79">
        <v>1613</v>
      </c>
      <c r="H78" s="79">
        <v>1594</v>
      </c>
      <c r="I78" s="93"/>
    </row>
    <row r="79" spans="1:9" ht="20.25" customHeight="1">
      <c r="A79" s="75" t="s">
        <v>281</v>
      </c>
      <c r="B79" s="76">
        <f t="shared" si="2"/>
        <v>24625</v>
      </c>
      <c r="C79" s="76">
        <f>SUM(C80:C84)</f>
        <v>12226</v>
      </c>
      <c r="D79" s="76">
        <f>SUM(D80:D84)</f>
        <v>12399</v>
      </c>
      <c r="E79" s="76"/>
      <c r="F79" s="76">
        <f t="shared" si="4"/>
        <v>24861</v>
      </c>
      <c r="G79" s="76">
        <f>SUM(G80:G84)</f>
        <v>12338</v>
      </c>
      <c r="H79" s="76">
        <f>SUM(H80:H84)</f>
        <v>12523</v>
      </c>
      <c r="I79" s="93"/>
    </row>
    <row r="80" spans="1:9" ht="16.5" customHeight="1">
      <c r="A80" s="78" t="s">
        <v>210</v>
      </c>
      <c r="B80" s="79">
        <f t="shared" si="2"/>
        <v>8179</v>
      </c>
      <c r="C80" s="79">
        <v>4001</v>
      </c>
      <c r="D80" s="79">
        <v>4178</v>
      </c>
      <c r="E80" s="80"/>
      <c r="F80" s="79">
        <f t="shared" si="4"/>
        <v>8252</v>
      </c>
      <c r="G80" s="79">
        <v>4035</v>
      </c>
      <c r="H80" s="79">
        <v>4217</v>
      </c>
      <c r="I80" s="93"/>
    </row>
    <row r="81" spans="1:9" ht="16.5" customHeight="1">
      <c r="A81" s="78" t="s">
        <v>200</v>
      </c>
      <c r="B81" s="79">
        <f t="shared" si="2"/>
        <v>2811</v>
      </c>
      <c r="C81" s="79">
        <v>1400</v>
      </c>
      <c r="D81" s="79">
        <v>1411</v>
      </c>
      <c r="E81" s="80"/>
      <c r="F81" s="79">
        <f t="shared" si="4"/>
        <v>2846</v>
      </c>
      <c r="G81" s="79">
        <v>1410</v>
      </c>
      <c r="H81" s="79">
        <v>1436</v>
      </c>
      <c r="I81" s="93"/>
    </row>
    <row r="82" spans="1:9" ht="16.5" customHeight="1">
      <c r="A82" s="78" t="s">
        <v>80</v>
      </c>
      <c r="B82" s="79">
        <f t="shared" si="2"/>
        <v>4206</v>
      </c>
      <c r="C82" s="79">
        <v>2124</v>
      </c>
      <c r="D82" s="79">
        <v>2082</v>
      </c>
      <c r="E82" s="80"/>
      <c r="F82" s="79">
        <f t="shared" si="4"/>
        <v>4237</v>
      </c>
      <c r="G82" s="79">
        <v>2146</v>
      </c>
      <c r="H82" s="79">
        <v>2091</v>
      </c>
      <c r="I82" s="93"/>
    </row>
    <row r="83" spans="1:9" ht="16.5" customHeight="1">
      <c r="A83" s="78" t="s">
        <v>282</v>
      </c>
      <c r="B83" s="79">
        <f t="shared" si="2"/>
        <v>7198</v>
      </c>
      <c r="C83" s="79">
        <v>3610</v>
      </c>
      <c r="D83" s="79">
        <v>3588</v>
      </c>
      <c r="E83" s="80"/>
      <c r="F83" s="79">
        <f t="shared" si="4"/>
        <v>7260</v>
      </c>
      <c r="G83" s="79">
        <v>3638</v>
      </c>
      <c r="H83" s="79">
        <v>3622</v>
      </c>
      <c r="I83" s="93"/>
    </row>
    <row r="84" spans="1:9" ht="16.5" customHeight="1">
      <c r="A84" s="78" t="s">
        <v>283</v>
      </c>
      <c r="B84" s="79">
        <f t="shared" si="2"/>
        <v>2231</v>
      </c>
      <c r="C84" s="79">
        <v>1091</v>
      </c>
      <c r="D84" s="79">
        <v>1140</v>
      </c>
      <c r="E84" s="80"/>
      <c r="F84" s="79">
        <f t="shared" si="4"/>
        <v>2266</v>
      </c>
      <c r="G84" s="79">
        <v>1109</v>
      </c>
      <c r="H84" s="79">
        <v>1157</v>
      </c>
      <c r="I84" s="93"/>
    </row>
    <row r="85" spans="1:9" ht="16.5" customHeight="1">
      <c r="A85" s="75" t="s">
        <v>284</v>
      </c>
      <c r="B85" s="76">
        <f t="shared" si="2"/>
        <v>17595</v>
      </c>
      <c r="C85" s="76">
        <f>SUM(C86:C90)</f>
        <v>8767</v>
      </c>
      <c r="D85" s="76">
        <f>SUM(D86:D90)</f>
        <v>8828</v>
      </c>
      <c r="E85" s="76"/>
      <c r="F85" s="76">
        <f t="shared" si="4"/>
        <v>17774</v>
      </c>
      <c r="G85" s="76">
        <f>SUM(G86:G90)</f>
        <v>8847</v>
      </c>
      <c r="H85" s="76">
        <f>SUM(H86:H90)</f>
        <v>8927</v>
      </c>
      <c r="I85" s="93"/>
    </row>
    <row r="86" spans="1:9" ht="16.5" customHeight="1">
      <c r="A86" s="78" t="s">
        <v>62</v>
      </c>
      <c r="B86" s="79">
        <f t="shared" si="2"/>
        <v>8606</v>
      </c>
      <c r="C86" s="79">
        <v>4166</v>
      </c>
      <c r="D86" s="79">
        <v>4440</v>
      </c>
      <c r="E86" s="80"/>
      <c r="F86" s="79">
        <f t="shared" si="4"/>
        <v>8686</v>
      </c>
      <c r="G86" s="79">
        <v>4208</v>
      </c>
      <c r="H86" s="79">
        <v>4478</v>
      </c>
      <c r="I86" s="93"/>
    </row>
    <row r="87" spans="1:9" ht="16.5" customHeight="1">
      <c r="A87" s="78" t="s">
        <v>285</v>
      </c>
      <c r="B87" s="79">
        <f t="shared" si="2"/>
        <v>1757</v>
      </c>
      <c r="C87" s="79">
        <v>875</v>
      </c>
      <c r="D87" s="79">
        <v>882</v>
      </c>
      <c r="E87" s="80"/>
      <c r="F87" s="79">
        <f t="shared" si="4"/>
        <v>1795</v>
      </c>
      <c r="G87" s="79">
        <v>897</v>
      </c>
      <c r="H87" s="79">
        <v>898</v>
      </c>
      <c r="I87" s="93"/>
    </row>
    <row r="88" spans="1:9" ht="16.5" customHeight="1">
      <c r="A88" s="78" t="s">
        <v>286</v>
      </c>
      <c r="B88" s="79">
        <f t="shared" si="2"/>
        <v>1059</v>
      </c>
      <c r="C88" s="79">
        <v>543</v>
      </c>
      <c r="D88" s="79">
        <v>516</v>
      </c>
      <c r="E88" s="80"/>
      <c r="F88" s="79">
        <f t="shared" si="4"/>
        <v>1065</v>
      </c>
      <c r="G88" s="79">
        <v>542</v>
      </c>
      <c r="H88" s="79">
        <v>523</v>
      </c>
      <c r="I88" s="93"/>
    </row>
    <row r="89" spans="1:9" ht="16.5" customHeight="1">
      <c r="A89" s="78" t="s">
        <v>287</v>
      </c>
      <c r="B89" s="79">
        <f t="shared" si="2"/>
        <v>4778</v>
      </c>
      <c r="C89" s="79">
        <v>2439</v>
      </c>
      <c r="D89" s="79">
        <v>2339</v>
      </c>
      <c r="E89" s="80"/>
      <c r="F89" s="79">
        <f t="shared" si="4"/>
        <v>4816</v>
      </c>
      <c r="G89" s="79">
        <v>2451</v>
      </c>
      <c r="H89" s="79">
        <v>2365</v>
      </c>
      <c r="I89" s="93"/>
    </row>
    <row r="90" spans="1:9" ht="16.5" customHeight="1">
      <c r="A90" s="78" t="s">
        <v>288</v>
      </c>
      <c r="B90" s="79">
        <f t="shared" ref="B90:B138" si="5">C90+D90</f>
        <v>1395</v>
      </c>
      <c r="C90" s="79">
        <v>744</v>
      </c>
      <c r="D90" s="79">
        <v>651</v>
      </c>
      <c r="E90" s="80"/>
      <c r="F90" s="79">
        <f t="shared" si="4"/>
        <v>1412</v>
      </c>
      <c r="G90" s="79">
        <v>749</v>
      </c>
      <c r="H90" s="79">
        <v>663</v>
      </c>
      <c r="I90" s="93"/>
    </row>
    <row r="91" spans="1:9" ht="21" customHeight="1">
      <c r="A91" s="75" t="s">
        <v>289</v>
      </c>
      <c r="B91" s="76">
        <f t="shared" si="5"/>
        <v>125738</v>
      </c>
      <c r="C91" s="76">
        <f>SUM(C92:C104)</f>
        <v>63418</v>
      </c>
      <c r="D91" s="76">
        <f>SUM(D92:D104)</f>
        <v>62320</v>
      </c>
      <c r="E91" s="76"/>
      <c r="F91" s="76">
        <f t="shared" si="4"/>
        <v>127223</v>
      </c>
      <c r="G91" s="76">
        <f>SUM(G92:G104)</f>
        <v>64104</v>
      </c>
      <c r="H91" s="76">
        <f>SUM(H92:H104)</f>
        <v>63119</v>
      </c>
      <c r="I91" s="93"/>
    </row>
    <row r="92" spans="1:9" ht="16.5" customHeight="1">
      <c r="A92" s="78" t="s">
        <v>290</v>
      </c>
      <c r="B92" s="79">
        <f t="shared" si="5"/>
        <v>36364</v>
      </c>
      <c r="C92" s="79">
        <v>17681</v>
      </c>
      <c r="D92" s="79">
        <v>18683</v>
      </c>
      <c r="E92" s="80"/>
      <c r="F92" s="79">
        <f t="shared" si="4"/>
        <v>36682</v>
      </c>
      <c r="G92" s="79">
        <v>17836</v>
      </c>
      <c r="H92" s="79">
        <v>18846</v>
      </c>
      <c r="I92" s="93"/>
    </row>
    <row r="93" spans="1:9" ht="16.5" customHeight="1">
      <c r="A93" s="78" t="s">
        <v>291</v>
      </c>
      <c r="B93" s="79">
        <f t="shared" si="5"/>
        <v>12493</v>
      </c>
      <c r="C93" s="79">
        <v>6293</v>
      </c>
      <c r="D93" s="79">
        <v>6200</v>
      </c>
      <c r="E93" s="80"/>
      <c r="F93" s="79">
        <f t="shared" si="4"/>
        <v>12662</v>
      </c>
      <c r="G93" s="79">
        <v>6375</v>
      </c>
      <c r="H93" s="79">
        <v>6287</v>
      </c>
      <c r="I93" s="93"/>
    </row>
    <row r="94" spans="1:9" ht="16.5" customHeight="1">
      <c r="A94" s="78" t="s">
        <v>292</v>
      </c>
      <c r="B94" s="79">
        <f t="shared" si="5"/>
        <v>328</v>
      </c>
      <c r="C94" s="79">
        <v>180</v>
      </c>
      <c r="D94" s="79">
        <v>148</v>
      </c>
      <c r="E94" s="80"/>
      <c r="F94" s="79">
        <f t="shared" si="4"/>
        <v>330</v>
      </c>
      <c r="G94" s="79">
        <v>179</v>
      </c>
      <c r="H94" s="79">
        <v>151</v>
      </c>
      <c r="I94" s="93"/>
    </row>
    <row r="95" spans="1:9" ht="16.5" customHeight="1">
      <c r="A95" s="78" t="s">
        <v>293</v>
      </c>
      <c r="B95" s="79">
        <f t="shared" si="5"/>
        <v>16537</v>
      </c>
      <c r="C95" s="79">
        <v>8350</v>
      </c>
      <c r="D95" s="79">
        <v>8187</v>
      </c>
      <c r="E95" s="80"/>
      <c r="F95" s="79">
        <f t="shared" si="4"/>
        <v>16741</v>
      </c>
      <c r="G95" s="79">
        <v>8458</v>
      </c>
      <c r="H95" s="79">
        <v>8283</v>
      </c>
      <c r="I95" s="93"/>
    </row>
    <row r="96" spans="1:9" ht="16.5" customHeight="1">
      <c r="A96" s="78" t="s">
        <v>294</v>
      </c>
      <c r="B96" s="79">
        <f t="shared" si="5"/>
        <v>7236</v>
      </c>
      <c r="C96" s="79">
        <v>3654</v>
      </c>
      <c r="D96" s="79">
        <v>3582</v>
      </c>
      <c r="E96" s="80"/>
      <c r="F96" s="79">
        <f t="shared" si="4"/>
        <v>7285</v>
      </c>
      <c r="G96" s="79">
        <v>3666</v>
      </c>
      <c r="H96" s="79">
        <v>3619</v>
      </c>
      <c r="I96" s="93"/>
    </row>
    <row r="97" spans="1:9" ht="16.5" customHeight="1">
      <c r="A97" s="78" t="s">
        <v>295</v>
      </c>
      <c r="B97" s="79">
        <f t="shared" si="5"/>
        <v>11003</v>
      </c>
      <c r="C97" s="79">
        <v>5690</v>
      </c>
      <c r="D97" s="79">
        <v>5313</v>
      </c>
      <c r="E97" s="80"/>
      <c r="F97" s="79">
        <f t="shared" si="4"/>
        <v>11181</v>
      </c>
      <c r="G97" s="79">
        <v>5781</v>
      </c>
      <c r="H97" s="79">
        <v>5400</v>
      </c>
      <c r="I97" s="93"/>
    </row>
    <row r="98" spans="1:9" ht="16.5" customHeight="1">
      <c r="A98" s="78" t="s">
        <v>296</v>
      </c>
      <c r="B98" s="79">
        <f t="shared" si="5"/>
        <v>12366</v>
      </c>
      <c r="C98" s="79">
        <v>6358</v>
      </c>
      <c r="D98" s="79">
        <v>6008</v>
      </c>
      <c r="E98" s="80"/>
      <c r="F98" s="79">
        <f t="shared" si="4"/>
        <v>12578</v>
      </c>
      <c r="G98" s="79">
        <v>6462</v>
      </c>
      <c r="H98" s="79">
        <v>6116</v>
      </c>
      <c r="I98" s="93"/>
    </row>
    <row r="99" spans="1:9" ht="16.5" customHeight="1">
      <c r="A99" s="78" t="s">
        <v>297</v>
      </c>
      <c r="B99" s="79">
        <f t="shared" si="5"/>
        <v>5099</v>
      </c>
      <c r="C99" s="79">
        <v>2608</v>
      </c>
      <c r="D99" s="79">
        <v>2491</v>
      </c>
      <c r="E99" s="80"/>
      <c r="F99" s="79">
        <f t="shared" si="4"/>
        <v>5155</v>
      </c>
      <c r="G99" s="79">
        <v>2626</v>
      </c>
      <c r="H99" s="79">
        <v>2529</v>
      </c>
      <c r="I99" s="93"/>
    </row>
    <row r="100" spans="1:9" ht="16.5" customHeight="1">
      <c r="A100" s="78" t="s">
        <v>298</v>
      </c>
      <c r="B100" s="79">
        <f t="shared" si="5"/>
        <v>4893</v>
      </c>
      <c r="C100" s="79">
        <v>2554</v>
      </c>
      <c r="D100" s="79">
        <v>2339</v>
      </c>
      <c r="E100" s="80"/>
      <c r="F100" s="79">
        <f t="shared" si="4"/>
        <v>4950</v>
      </c>
      <c r="G100" s="79">
        <v>2577</v>
      </c>
      <c r="H100" s="79">
        <v>2373</v>
      </c>
      <c r="I100" s="93"/>
    </row>
    <row r="101" spans="1:9" ht="16.5" customHeight="1">
      <c r="A101" s="78" t="s">
        <v>299</v>
      </c>
      <c r="B101" s="79">
        <f t="shared" si="5"/>
        <v>1155</v>
      </c>
      <c r="C101" s="79">
        <v>593</v>
      </c>
      <c r="D101" s="79">
        <v>562</v>
      </c>
      <c r="E101" s="80"/>
      <c r="F101" s="79">
        <f t="shared" si="4"/>
        <v>1167</v>
      </c>
      <c r="G101" s="79">
        <v>596</v>
      </c>
      <c r="H101" s="79">
        <v>571</v>
      </c>
      <c r="I101" s="93"/>
    </row>
    <row r="102" spans="1:9" ht="16.5" customHeight="1">
      <c r="A102" s="78" t="s">
        <v>300</v>
      </c>
      <c r="B102" s="79">
        <f t="shared" si="5"/>
        <v>5812</v>
      </c>
      <c r="C102" s="79">
        <v>3050</v>
      </c>
      <c r="D102" s="79">
        <v>2762</v>
      </c>
      <c r="E102" s="80"/>
      <c r="F102" s="79">
        <f t="shared" si="4"/>
        <v>5899</v>
      </c>
      <c r="G102" s="79">
        <v>3087</v>
      </c>
      <c r="H102" s="79">
        <v>2812</v>
      </c>
      <c r="I102" s="93"/>
    </row>
    <row r="103" spans="1:9" ht="16.5" customHeight="1">
      <c r="A103" s="78" t="s">
        <v>162</v>
      </c>
      <c r="B103" s="79">
        <f t="shared" si="5"/>
        <v>2466</v>
      </c>
      <c r="C103" s="79">
        <v>1284</v>
      </c>
      <c r="D103" s="79">
        <v>1182</v>
      </c>
      <c r="E103" s="80"/>
      <c r="F103" s="79">
        <f t="shared" si="4"/>
        <v>2491</v>
      </c>
      <c r="G103" s="79">
        <v>1288</v>
      </c>
      <c r="H103" s="79">
        <v>1203</v>
      </c>
      <c r="I103" s="93"/>
    </row>
    <row r="104" spans="1:9" ht="16.5" customHeight="1">
      <c r="A104" s="78" t="s">
        <v>301</v>
      </c>
      <c r="B104" s="79">
        <f t="shared" si="5"/>
        <v>9986</v>
      </c>
      <c r="C104" s="79">
        <v>5123</v>
      </c>
      <c r="D104" s="79">
        <v>4863</v>
      </c>
      <c r="E104" s="80"/>
      <c r="F104" s="79">
        <f t="shared" si="4"/>
        <v>10102</v>
      </c>
      <c r="G104" s="79">
        <v>5173</v>
      </c>
      <c r="H104" s="79">
        <v>4929</v>
      </c>
      <c r="I104" s="93"/>
    </row>
    <row r="105" spans="1:9" ht="20.25" customHeight="1">
      <c r="A105" s="75" t="s">
        <v>302</v>
      </c>
      <c r="B105" s="76">
        <f t="shared" si="5"/>
        <v>9585</v>
      </c>
      <c r="C105" s="76">
        <f>SUM(C106:C112)</f>
        <v>4738</v>
      </c>
      <c r="D105" s="76">
        <f>SUM(D106:D112)</f>
        <v>4847</v>
      </c>
      <c r="E105" s="76"/>
      <c r="F105" s="76">
        <f t="shared" si="4"/>
        <v>9665</v>
      </c>
      <c r="G105" s="76">
        <f>SUM(G106:G112)</f>
        <v>4776</v>
      </c>
      <c r="H105" s="76">
        <f>SUM(H106:H112)</f>
        <v>4889</v>
      </c>
      <c r="I105" s="93"/>
    </row>
    <row r="106" spans="1:9" ht="16.5" customHeight="1">
      <c r="A106" s="78" t="s">
        <v>64</v>
      </c>
      <c r="B106" s="79">
        <f t="shared" si="5"/>
        <v>3870</v>
      </c>
      <c r="C106" s="79">
        <v>1846</v>
      </c>
      <c r="D106" s="79">
        <v>2024</v>
      </c>
      <c r="E106" s="80"/>
      <c r="F106" s="79">
        <f t="shared" si="4"/>
        <v>3901</v>
      </c>
      <c r="G106" s="79">
        <v>1873</v>
      </c>
      <c r="H106" s="79">
        <v>2028</v>
      </c>
      <c r="I106" s="93"/>
    </row>
    <row r="107" spans="1:9" ht="16.5" customHeight="1">
      <c r="A107" s="78" t="s">
        <v>303</v>
      </c>
      <c r="B107" s="79">
        <f t="shared" si="5"/>
        <v>1257</v>
      </c>
      <c r="C107" s="79">
        <v>613</v>
      </c>
      <c r="D107" s="79">
        <v>644</v>
      </c>
      <c r="E107" s="80"/>
      <c r="F107" s="79">
        <f t="shared" si="4"/>
        <v>1265</v>
      </c>
      <c r="G107" s="79">
        <v>618</v>
      </c>
      <c r="H107" s="79">
        <v>647</v>
      </c>
      <c r="I107" s="93"/>
    </row>
    <row r="108" spans="1:9" ht="16.5" customHeight="1">
      <c r="A108" s="78" t="s">
        <v>304</v>
      </c>
      <c r="B108" s="79">
        <f t="shared" si="5"/>
        <v>986</v>
      </c>
      <c r="C108" s="79">
        <v>517</v>
      </c>
      <c r="D108" s="79">
        <v>469</v>
      </c>
      <c r="E108" s="80"/>
      <c r="F108" s="79">
        <f t="shared" si="4"/>
        <v>1000</v>
      </c>
      <c r="G108" s="79">
        <v>518</v>
      </c>
      <c r="H108" s="79">
        <v>482</v>
      </c>
      <c r="I108" s="93"/>
    </row>
    <row r="109" spans="1:9" ht="16.5" customHeight="1">
      <c r="A109" s="78" t="s">
        <v>173</v>
      </c>
      <c r="B109" s="79">
        <f t="shared" si="5"/>
        <v>583</v>
      </c>
      <c r="C109" s="79">
        <v>301</v>
      </c>
      <c r="D109" s="79">
        <v>282</v>
      </c>
      <c r="E109" s="80"/>
      <c r="F109" s="79">
        <f t="shared" si="4"/>
        <v>592</v>
      </c>
      <c r="G109" s="79">
        <v>305</v>
      </c>
      <c r="H109" s="79">
        <v>287</v>
      </c>
      <c r="I109" s="93"/>
    </row>
    <row r="110" spans="1:9" ht="16.5" customHeight="1">
      <c r="A110" s="78" t="s">
        <v>305</v>
      </c>
      <c r="B110" s="79">
        <f t="shared" si="5"/>
        <v>1049</v>
      </c>
      <c r="C110" s="79">
        <v>526</v>
      </c>
      <c r="D110" s="79">
        <v>523</v>
      </c>
      <c r="E110" s="80"/>
      <c r="F110" s="79">
        <f t="shared" si="4"/>
        <v>1053</v>
      </c>
      <c r="G110" s="79">
        <v>525</v>
      </c>
      <c r="H110" s="79">
        <v>528</v>
      </c>
      <c r="I110" s="93"/>
    </row>
    <row r="111" spans="1:9" ht="16.5" customHeight="1">
      <c r="A111" s="78" t="s">
        <v>125</v>
      </c>
      <c r="B111" s="79">
        <f t="shared" si="5"/>
        <v>450</v>
      </c>
      <c r="C111" s="79">
        <v>236</v>
      </c>
      <c r="D111" s="79">
        <v>214</v>
      </c>
      <c r="E111" s="80"/>
      <c r="F111" s="79">
        <f t="shared" si="4"/>
        <v>450</v>
      </c>
      <c r="G111" s="79">
        <v>235</v>
      </c>
      <c r="H111" s="79">
        <v>215</v>
      </c>
      <c r="I111" s="93"/>
    </row>
    <row r="112" spans="1:9" ht="16.5" customHeight="1">
      <c r="A112" s="78" t="s">
        <v>306</v>
      </c>
      <c r="B112" s="79">
        <f t="shared" si="5"/>
        <v>1390</v>
      </c>
      <c r="C112" s="79">
        <v>699</v>
      </c>
      <c r="D112" s="79">
        <v>691</v>
      </c>
      <c r="E112" s="80"/>
      <c r="F112" s="79">
        <f t="shared" si="4"/>
        <v>1404</v>
      </c>
      <c r="G112" s="79">
        <v>702</v>
      </c>
      <c r="H112" s="79">
        <v>702</v>
      </c>
      <c r="I112" s="93"/>
    </row>
    <row r="113" spans="1:9" ht="21.75" customHeight="1">
      <c r="A113" s="75" t="s">
        <v>307</v>
      </c>
      <c r="B113" s="76">
        <f t="shared" si="5"/>
        <v>15796</v>
      </c>
      <c r="C113" s="76">
        <f>SUM(C114:C118)</f>
        <v>7853</v>
      </c>
      <c r="D113" s="76">
        <f>SUM(D114:D118)</f>
        <v>7943</v>
      </c>
      <c r="E113" s="76"/>
      <c r="F113" s="76">
        <f t="shared" si="4"/>
        <v>15981</v>
      </c>
      <c r="G113" s="76">
        <f>SUM(G114:G118)</f>
        <v>7938</v>
      </c>
      <c r="H113" s="76">
        <f>SUM(H114:H118)</f>
        <v>8043</v>
      </c>
      <c r="I113" s="93"/>
    </row>
    <row r="114" spans="1:9" ht="16.5" customHeight="1">
      <c r="A114" s="78" t="s">
        <v>308</v>
      </c>
      <c r="B114" s="79">
        <f t="shared" si="5"/>
        <v>6779</v>
      </c>
      <c r="C114" s="79">
        <v>3316</v>
      </c>
      <c r="D114" s="79">
        <v>3463</v>
      </c>
      <c r="E114" s="80"/>
      <c r="F114" s="79">
        <f t="shared" si="4"/>
        <v>6861</v>
      </c>
      <c r="G114" s="79">
        <v>3357</v>
      </c>
      <c r="H114" s="79">
        <v>3504</v>
      </c>
      <c r="I114" s="93"/>
    </row>
    <row r="115" spans="1:9" ht="16.5" customHeight="1">
      <c r="A115" s="78" t="s">
        <v>309</v>
      </c>
      <c r="B115" s="79">
        <f t="shared" si="5"/>
        <v>4614</v>
      </c>
      <c r="C115" s="79">
        <v>2301</v>
      </c>
      <c r="D115" s="79">
        <v>2313</v>
      </c>
      <c r="E115" s="80"/>
      <c r="F115" s="79">
        <f t="shared" si="4"/>
        <v>4649</v>
      </c>
      <c r="G115" s="79">
        <v>2311</v>
      </c>
      <c r="H115" s="79">
        <v>2338</v>
      </c>
      <c r="I115" s="93"/>
    </row>
    <row r="116" spans="1:9" ht="16.5" customHeight="1">
      <c r="A116" s="78" t="s">
        <v>310</v>
      </c>
      <c r="B116" s="79">
        <f t="shared" si="5"/>
        <v>191</v>
      </c>
      <c r="C116" s="79">
        <v>104</v>
      </c>
      <c r="D116" s="79">
        <v>87</v>
      </c>
      <c r="E116" s="80"/>
      <c r="F116" s="79">
        <f t="shared" si="4"/>
        <v>193</v>
      </c>
      <c r="G116" s="79">
        <v>106</v>
      </c>
      <c r="H116" s="79">
        <v>87</v>
      </c>
      <c r="I116" s="93"/>
    </row>
    <row r="117" spans="1:9" ht="16.5" customHeight="1">
      <c r="A117" s="78" t="s">
        <v>210</v>
      </c>
      <c r="B117" s="79">
        <f t="shared" si="5"/>
        <v>2546</v>
      </c>
      <c r="C117" s="79">
        <v>1283</v>
      </c>
      <c r="D117" s="79">
        <v>1263</v>
      </c>
      <c r="E117" s="80"/>
      <c r="F117" s="79">
        <f t="shared" si="4"/>
        <v>2591</v>
      </c>
      <c r="G117" s="79">
        <v>1306</v>
      </c>
      <c r="H117" s="79">
        <v>1285</v>
      </c>
      <c r="I117" s="93"/>
    </row>
    <row r="118" spans="1:9" ht="16.5" customHeight="1">
      <c r="A118" s="78" t="s">
        <v>311</v>
      </c>
      <c r="B118" s="79">
        <f t="shared" si="5"/>
        <v>1666</v>
      </c>
      <c r="C118" s="79">
        <v>849</v>
      </c>
      <c r="D118" s="79">
        <v>817</v>
      </c>
      <c r="E118" s="80"/>
      <c r="F118" s="79">
        <f t="shared" si="4"/>
        <v>1687</v>
      </c>
      <c r="G118" s="79">
        <v>858</v>
      </c>
      <c r="H118" s="79">
        <v>829</v>
      </c>
      <c r="I118" s="93"/>
    </row>
    <row r="119" spans="1:9" ht="18.75" customHeight="1">
      <c r="A119" s="75" t="s">
        <v>312</v>
      </c>
      <c r="B119" s="76">
        <f t="shared" si="5"/>
        <v>33898</v>
      </c>
      <c r="C119" s="76">
        <f>SUM(C120:C127)</f>
        <v>17375</v>
      </c>
      <c r="D119" s="76">
        <f>SUM(D120:D127)</f>
        <v>16523</v>
      </c>
      <c r="E119" s="76"/>
      <c r="F119" s="76">
        <f t="shared" si="4"/>
        <v>34285</v>
      </c>
      <c r="G119" s="76">
        <f>SUM(G120:G127)</f>
        <v>17575</v>
      </c>
      <c r="H119" s="76">
        <f>SUM(H120:H127)</f>
        <v>16710</v>
      </c>
      <c r="I119" s="93"/>
    </row>
    <row r="120" spans="1:9" ht="16.5" customHeight="1">
      <c r="A120" s="78" t="s">
        <v>66</v>
      </c>
      <c r="B120" s="79">
        <f t="shared" si="5"/>
        <v>9632</v>
      </c>
      <c r="C120" s="79">
        <v>4855</v>
      </c>
      <c r="D120" s="79">
        <v>4777</v>
      </c>
      <c r="E120" s="80"/>
      <c r="F120" s="79">
        <f t="shared" si="4"/>
        <v>9760</v>
      </c>
      <c r="G120" s="79">
        <v>4944</v>
      </c>
      <c r="H120" s="79">
        <v>4816</v>
      </c>
      <c r="I120" s="93"/>
    </row>
    <row r="121" spans="1:9" ht="16.5" customHeight="1">
      <c r="A121" s="78" t="s">
        <v>313</v>
      </c>
      <c r="B121" s="79">
        <f t="shared" si="5"/>
        <v>4001</v>
      </c>
      <c r="C121" s="79">
        <v>2064</v>
      </c>
      <c r="D121" s="79">
        <v>1937</v>
      </c>
      <c r="E121" s="80"/>
      <c r="F121" s="79">
        <f t="shared" si="4"/>
        <v>4014</v>
      </c>
      <c r="G121" s="79">
        <v>2062</v>
      </c>
      <c r="H121" s="79">
        <v>1952</v>
      </c>
      <c r="I121" s="93"/>
    </row>
    <row r="122" spans="1:9" ht="16.5" customHeight="1">
      <c r="A122" s="78" t="s">
        <v>314</v>
      </c>
      <c r="B122" s="79">
        <f t="shared" si="5"/>
        <v>5519</v>
      </c>
      <c r="C122" s="79">
        <v>2806</v>
      </c>
      <c r="D122" s="79">
        <v>2713</v>
      </c>
      <c r="E122" s="80"/>
      <c r="F122" s="79">
        <f t="shared" si="4"/>
        <v>5596</v>
      </c>
      <c r="G122" s="79">
        <v>2840</v>
      </c>
      <c r="H122" s="79">
        <v>2756</v>
      </c>
      <c r="I122" s="93"/>
    </row>
    <row r="123" spans="1:9" ht="16.5" customHeight="1">
      <c r="A123" s="78" t="s">
        <v>315</v>
      </c>
      <c r="B123" s="79">
        <f t="shared" si="5"/>
        <v>3852</v>
      </c>
      <c r="C123" s="79">
        <v>1981</v>
      </c>
      <c r="D123" s="79">
        <v>1871</v>
      </c>
      <c r="E123" s="80"/>
      <c r="F123" s="79">
        <f t="shared" si="4"/>
        <v>3893</v>
      </c>
      <c r="G123" s="79">
        <v>2003</v>
      </c>
      <c r="H123" s="79">
        <v>1890</v>
      </c>
      <c r="I123" s="93"/>
    </row>
    <row r="124" spans="1:9" ht="16.5" customHeight="1">
      <c r="A124" s="78" t="s">
        <v>316</v>
      </c>
      <c r="B124" s="79">
        <f t="shared" si="5"/>
        <v>2867</v>
      </c>
      <c r="C124" s="79">
        <v>1459</v>
      </c>
      <c r="D124" s="79">
        <v>1408</v>
      </c>
      <c r="E124" s="80"/>
      <c r="F124" s="79">
        <f t="shared" si="4"/>
        <v>2901</v>
      </c>
      <c r="G124" s="79">
        <v>1474</v>
      </c>
      <c r="H124" s="79">
        <v>1427</v>
      </c>
      <c r="I124" s="93"/>
    </row>
    <row r="125" spans="1:9" ht="16.5" customHeight="1">
      <c r="A125" s="78" t="s">
        <v>317</v>
      </c>
      <c r="B125" s="79">
        <f t="shared" si="5"/>
        <v>2107</v>
      </c>
      <c r="C125" s="79">
        <v>1108</v>
      </c>
      <c r="D125" s="79">
        <v>999</v>
      </c>
      <c r="E125" s="80"/>
      <c r="F125" s="79">
        <f t="shared" si="4"/>
        <v>2135</v>
      </c>
      <c r="G125" s="79">
        <v>1125</v>
      </c>
      <c r="H125" s="79">
        <v>1010</v>
      </c>
      <c r="I125" s="93"/>
    </row>
    <row r="126" spans="1:9" ht="16.5" customHeight="1">
      <c r="A126" s="78" t="s">
        <v>318</v>
      </c>
      <c r="B126" s="79">
        <f t="shared" si="5"/>
        <v>2694</v>
      </c>
      <c r="C126" s="79">
        <v>1438</v>
      </c>
      <c r="D126" s="79">
        <v>1256</v>
      </c>
      <c r="E126" s="80"/>
      <c r="F126" s="79">
        <f t="shared" si="4"/>
        <v>2733</v>
      </c>
      <c r="G126" s="79">
        <v>1453</v>
      </c>
      <c r="H126" s="79">
        <v>1280</v>
      </c>
      <c r="I126" s="93"/>
    </row>
    <row r="127" spans="1:9" ht="16.5" customHeight="1">
      <c r="A127" s="78" t="s">
        <v>319</v>
      </c>
      <c r="B127" s="79">
        <f t="shared" si="5"/>
        <v>3226</v>
      </c>
      <c r="C127" s="79">
        <v>1664</v>
      </c>
      <c r="D127" s="79">
        <v>1562</v>
      </c>
      <c r="E127" s="80"/>
      <c r="F127" s="79">
        <f t="shared" si="4"/>
        <v>3253</v>
      </c>
      <c r="G127" s="79">
        <v>1674</v>
      </c>
      <c r="H127" s="79">
        <v>1579</v>
      </c>
      <c r="I127" s="93"/>
    </row>
    <row r="128" spans="1:9" ht="18" customHeight="1">
      <c r="A128" s="75" t="s">
        <v>320</v>
      </c>
      <c r="B128" s="76">
        <f t="shared" si="5"/>
        <v>14961</v>
      </c>
      <c r="C128" s="76">
        <f>SUM(C129:C132)</f>
        <v>7927</v>
      </c>
      <c r="D128" s="76">
        <f>SUM(D129:D132)</f>
        <v>7034</v>
      </c>
      <c r="E128" s="76"/>
      <c r="F128" s="76">
        <f t="shared" si="4"/>
        <v>15166</v>
      </c>
      <c r="G128" s="76">
        <f>SUM(G129:G132)</f>
        <v>8021</v>
      </c>
      <c r="H128" s="76">
        <f>SUM(H129:H132)</f>
        <v>7145</v>
      </c>
      <c r="I128" s="93"/>
    </row>
    <row r="129" spans="1:9" ht="16.5" customHeight="1">
      <c r="A129" s="78" t="s">
        <v>67</v>
      </c>
      <c r="B129" s="79">
        <f t="shared" si="5"/>
        <v>8560</v>
      </c>
      <c r="C129" s="79">
        <v>4492</v>
      </c>
      <c r="D129" s="79">
        <v>4068</v>
      </c>
      <c r="E129" s="80"/>
      <c r="F129" s="79">
        <f t="shared" si="4"/>
        <v>8703</v>
      </c>
      <c r="G129" s="79">
        <v>4551</v>
      </c>
      <c r="H129" s="79">
        <v>4152</v>
      </c>
      <c r="I129" s="93"/>
    </row>
    <row r="130" spans="1:9" ht="16.5" customHeight="1">
      <c r="A130" s="78" t="s">
        <v>321</v>
      </c>
      <c r="B130" s="79">
        <f t="shared" si="5"/>
        <v>1179</v>
      </c>
      <c r="C130" s="79">
        <v>629</v>
      </c>
      <c r="D130" s="79">
        <v>550</v>
      </c>
      <c r="E130" s="80"/>
      <c r="F130" s="79">
        <f t="shared" si="4"/>
        <v>1191</v>
      </c>
      <c r="G130" s="79">
        <v>639</v>
      </c>
      <c r="H130" s="79">
        <v>552</v>
      </c>
      <c r="I130" s="93"/>
    </row>
    <row r="131" spans="1:9" ht="16.5" customHeight="1">
      <c r="A131" s="78" t="s">
        <v>322</v>
      </c>
      <c r="B131" s="79">
        <f t="shared" si="5"/>
        <v>3575</v>
      </c>
      <c r="C131" s="79">
        <v>1907</v>
      </c>
      <c r="D131" s="79">
        <v>1668</v>
      </c>
      <c r="E131" s="80"/>
      <c r="F131" s="79">
        <f t="shared" si="4"/>
        <v>3613</v>
      </c>
      <c r="G131" s="79">
        <v>1928</v>
      </c>
      <c r="H131" s="79">
        <v>1685</v>
      </c>
      <c r="I131" s="93"/>
    </row>
    <row r="132" spans="1:9" ht="16.5" customHeight="1">
      <c r="A132" s="78" t="s">
        <v>323</v>
      </c>
      <c r="B132" s="79">
        <f t="shared" si="5"/>
        <v>1647</v>
      </c>
      <c r="C132" s="79">
        <v>899</v>
      </c>
      <c r="D132" s="79">
        <v>748</v>
      </c>
      <c r="E132" s="80"/>
      <c r="F132" s="79">
        <f t="shared" si="4"/>
        <v>1659</v>
      </c>
      <c r="G132" s="79">
        <v>903</v>
      </c>
      <c r="H132" s="79">
        <v>756</v>
      </c>
      <c r="I132" s="93"/>
    </row>
    <row r="133" spans="1:9" ht="22.5" customHeight="1">
      <c r="A133" s="75" t="s">
        <v>324</v>
      </c>
      <c r="B133" s="76">
        <f t="shared" si="5"/>
        <v>12536</v>
      </c>
      <c r="C133" s="76">
        <f>SUM(C134:C137)</f>
        <v>6469</v>
      </c>
      <c r="D133" s="76">
        <f>SUM(D134:D137)</f>
        <v>6067</v>
      </c>
      <c r="E133" s="76"/>
      <c r="F133" s="76">
        <f t="shared" si="4"/>
        <v>12648</v>
      </c>
      <c r="G133" s="76">
        <f>SUM(G134:G137)</f>
        <v>6546</v>
      </c>
      <c r="H133" s="76">
        <f>SUM(H134:H137)</f>
        <v>6102</v>
      </c>
      <c r="I133" s="93"/>
    </row>
    <row r="134" spans="1:9" ht="16.5" customHeight="1">
      <c r="A134" s="78" t="s">
        <v>80</v>
      </c>
      <c r="B134" s="79">
        <f t="shared" si="5"/>
        <v>6430</v>
      </c>
      <c r="C134" s="79">
        <v>3269</v>
      </c>
      <c r="D134" s="79">
        <v>3161</v>
      </c>
      <c r="E134" s="80"/>
      <c r="F134" s="79">
        <f t="shared" si="4"/>
        <v>6481</v>
      </c>
      <c r="G134" s="79">
        <v>3307</v>
      </c>
      <c r="H134" s="79">
        <v>3174</v>
      </c>
      <c r="I134" s="93"/>
    </row>
    <row r="135" spans="1:9" ht="16.5" customHeight="1">
      <c r="A135" s="78" t="s">
        <v>292</v>
      </c>
      <c r="B135" s="79">
        <f t="shared" si="5"/>
        <v>1147</v>
      </c>
      <c r="C135" s="79">
        <v>611</v>
      </c>
      <c r="D135" s="79">
        <v>536</v>
      </c>
      <c r="E135" s="80"/>
      <c r="F135" s="79">
        <f t="shared" si="4"/>
        <v>1171</v>
      </c>
      <c r="G135" s="79">
        <v>620</v>
      </c>
      <c r="H135" s="79">
        <v>551</v>
      </c>
      <c r="I135" s="93"/>
    </row>
    <row r="136" spans="1:9" ht="16.5" customHeight="1">
      <c r="A136" s="78" t="s">
        <v>325</v>
      </c>
      <c r="B136" s="79">
        <f t="shared" si="5"/>
        <v>558</v>
      </c>
      <c r="C136" s="79">
        <v>308</v>
      </c>
      <c r="D136" s="79">
        <v>250</v>
      </c>
      <c r="E136" s="80"/>
      <c r="F136" s="79">
        <f t="shared" si="4"/>
        <v>562</v>
      </c>
      <c r="G136" s="79">
        <v>309</v>
      </c>
      <c r="H136" s="79">
        <v>253</v>
      </c>
      <c r="I136" s="93"/>
    </row>
    <row r="137" spans="1:9" ht="16.5" customHeight="1">
      <c r="A137" s="78" t="s">
        <v>326</v>
      </c>
      <c r="B137" s="79">
        <f t="shared" si="5"/>
        <v>4401</v>
      </c>
      <c r="C137" s="79">
        <v>2281</v>
      </c>
      <c r="D137" s="79">
        <v>2120</v>
      </c>
      <c r="E137" s="80"/>
      <c r="F137" s="79">
        <f t="shared" si="4"/>
        <v>4434</v>
      </c>
      <c r="G137" s="79">
        <v>2310</v>
      </c>
      <c r="H137" s="79">
        <v>2124</v>
      </c>
      <c r="I137" s="93"/>
    </row>
    <row r="138" spans="1:9" ht="21" customHeight="1">
      <c r="A138" s="75" t="s">
        <v>327</v>
      </c>
      <c r="B138" s="76">
        <f t="shared" si="5"/>
        <v>7301</v>
      </c>
      <c r="C138" s="76">
        <f>SUM(C139:C141)</f>
        <v>3769</v>
      </c>
      <c r="D138" s="76">
        <f>SUM(D139:D141)</f>
        <v>3532</v>
      </c>
      <c r="E138" s="76"/>
      <c r="F138" s="76">
        <f t="shared" si="4"/>
        <v>7436</v>
      </c>
      <c r="G138" s="76">
        <f>SUM(G139:G141)</f>
        <v>3844</v>
      </c>
      <c r="H138" s="76">
        <f>SUM(H139:H141)</f>
        <v>3592</v>
      </c>
      <c r="I138" s="93"/>
    </row>
    <row r="139" spans="1:9" ht="16.5" customHeight="1">
      <c r="A139" s="78" t="s">
        <v>69</v>
      </c>
      <c r="B139" s="79">
        <f>C139+D139</f>
        <v>2588</v>
      </c>
      <c r="C139" s="79">
        <v>1341</v>
      </c>
      <c r="D139" s="79">
        <v>1247</v>
      </c>
      <c r="E139" s="80"/>
      <c r="F139" s="79">
        <f>G139+H139</f>
        <v>2625</v>
      </c>
      <c r="G139" s="79">
        <v>1355</v>
      </c>
      <c r="H139" s="79">
        <v>1270</v>
      </c>
      <c r="I139" s="93"/>
    </row>
    <row r="140" spans="1:9" ht="16.5" customHeight="1">
      <c r="A140" s="78" t="s">
        <v>328</v>
      </c>
      <c r="B140" s="79">
        <f>C140+D140</f>
        <v>2899</v>
      </c>
      <c r="C140" s="79">
        <v>1496</v>
      </c>
      <c r="D140" s="79">
        <v>1403</v>
      </c>
      <c r="E140" s="80"/>
      <c r="F140" s="79">
        <f>G140+H140</f>
        <v>2946</v>
      </c>
      <c r="G140" s="79">
        <v>1531</v>
      </c>
      <c r="H140" s="79">
        <v>1415</v>
      </c>
      <c r="I140" s="93"/>
    </row>
    <row r="141" spans="1:9" ht="16.5" customHeight="1">
      <c r="A141" s="78" t="s">
        <v>329</v>
      </c>
      <c r="B141" s="79">
        <f>C141+D141</f>
        <v>1814</v>
      </c>
      <c r="C141" s="79">
        <v>932</v>
      </c>
      <c r="D141" s="79">
        <v>882</v>
      </c>
      <c r="E141" s="80"/>
      <c r="F141" s="79">
        <f>G141+H141</f>
        <v>1865</v>
      </c>
      <c r="G141" s="79">
        <v>958</v>
      </c>
      <c r="H141" s="79">
        <v>907</v>
      </c>
      <c r="I141" s="93"/>
    </row>
    <row r="142" spans="1:9" ht="6.75" customHeight="1">
      <c r="A142" s="94"/>
      <c r="B142" s="94"/>
      <c r="C142" s="94"/>
      <c r="D142" s="94"/>
      <c r="E142" s="94"/>
      <c r="F142" s="94"/>
      <c r="G142" s="94"/>
      <c r="H142" s="94"/>
      <c r="I142" s="93"/>
    </row>
    <row r="143" spans="1:9" ht="14.25">
      <c r="A143" s="37" t="s">
        <v>28</v>
      </c>
      <c r="I143" s="93"/>
    </row>
    <row r="144" spans="1:9" ht="14.25">
      <c r="A144" s="80"/>
      <c r="B144" s="80"/>
      <c r="C144" s="80"/>
      <c r="D144" s="80"/>
      <c r="E144" s="80"/>
      <c r="F144" s="80"/>
      <c r="G144" s="80"/>
      <c r="H144" s="80"/>
      <c r="I144" s="93"/>
    </row>
    <row r="145" spans="1:9" ht="14.25">
      <c r="A145" s="80"/>
      <c r="B145" s="80"/>
      <c r="C145" s="80"/>
      <c r="D145" s="80"/>
      <c r="E145" s="80"/>
      <c r="F145" s="80"/>
      <c r="G145" s="80"/>
      <c r="H145" s="80"/>
      <c r="I145" s="93"/>
    </row>
    <row r="146" spans="1:9" ht="14.25">
      <c r="A146" s="80"/>
      <c r="B146" s="80"/>
      <c r="C146" s="80"/>
      <c r="D146" s="80"/>
      <c r="E146" s="80"/>
      <c r="F146" s="80"/>
      <c r="G146" s="80"/>
      <c r="H146" s="80"/>
      <c r="I146" s="93"/>
    </row>
    <row r="147" spans="1:9" ht="14.25">
      <c r="A147" s="80"/>
      <c r="B147" s="80"/>
      <c r="C147" s="80"/>
      <c r="D147" s="80"/>
      <c r="E147" s="80"/>
      <c r="F147" s="80"/>
      <c r="G147" s="80"/>
      <c r="H147" s="80"/>
      <c r="I147" s="93"/>
    </row>
    <row r="148" spans="1:9" ht="14.25">
      <c r="A148" s="80"/>
      <c r="B148" s="80"/>
      <c r="C148" s="80"/>
      <c r="D148" s="80"/>
      <c r="E148" s="80"/>
      <c r="F148" s="80"/>
      <c r="G148" s="80"/>
      <c r="H148" s="80"/>
      <c r="I148" s="93"/>
    </row>
    <row r="149" spans="1:9" ht="14.25">
      <c r="A149" s="80"/>
      <c r="B149" s="80"/>
      <c r="C149" s="80"/>
      <c r="D149" s="80"/>
      <c r="E149" s="80"/>
      <c r="F149" s="80"/>
      <c r="G149" s="80"/>
      <c r="H149" s="80"/>
      <c r="I149" s="93"/>
    </row>
    <row r="150" spans="1:9" ht="14.25">
      <c r="A150" s="80"/>
      <c r="B150" s="80"/>
      <c r="C150" s="80"/>
      <c r="D150" s="80"/>
      <c r="E150" s="80"/>
      <c r="F150" s="80"/>
      <c r="G150" s="80"/>
      <c r="H150" s="80"/>
      <c r="I150" s="93"/>
    </row>
    <row r="151" spans="1:9" ht="14.25">
      <c r="A151" s="80"/>
      <c r="B151" s="80"/>
      <c r="C151" s="80"/>
      <c r="D151" s="80"/>
      <c r="E151" s="80"/>
      <c r="F151" s="80"/>
      <c r="G151" s="80"/>
      <c r="H151" s="80"/>
      <c r="I151" s="93"/>
    </row>
    <row r="152" spans="1:9" ht="14.25">
      <c r="A152" s="80"/>
      <c r="B152" s="80"/>
      <c r="C152" s="80"/>
      <c r="D152" s="80"/>
      <c r="E152" s="80"/>
      <c r="F152" s="80"/>
      <c r="G152" s="80"/>
      <c r="H152" s="80"/>
      <c r="I152" s="93"/>
    </row>
    <row r="153" spans="1:9" ht="14.25">
      <c r="A153" s="80"/>
      <c r="B153" s="80"/>
      <c r="C153" s="80"/>
      <c r="D153" s="80"/>
      <c r="E153" s="80"/>
      <c r="F153" s="80"/>
      <c r="G153" s="80"/>
      <c r="H153" s="80"/>
      <c r="I153" s="93"/>
    </row>
    <row r="154" spans="1:9" ht="14.25">
      <c r="A154" s="80"/>
      <c r="B154" s="80"/>
      <c r="C154" s="80"/>
      <c r="D154" s="80"/>
      <c r="E154" s="80"/>
      <c r="F154" s="80"/>
      <c r="G154" s="80"/>
      <c r="H154" s="80"/>
      <c r="I154" s="93"/>
    </row>
    <row r="155" spans="1:9" ht="14.25">
      <c r="A155" s="80"/>
      <c r="B155" s="80"/>
      <c r="C155" s="80"/>
      <c r="D155" s="80"/>
      <c r="E155" s="80"/>
      <c r="F155" s="80"/>
      <c r="G155" s="80"/>
      <c r="H155" s="80"/>
      <c r="I155" s="93"/>
    </row>
    <row r="156" spans="1:9" ht="14.25">
      <c r="A156" s="80"/>
      <c r="B156" s="80"/>
      <c r="C156" s="80"/>
      <c r="D156" s="80"/>
      <c r="E156" s="80"/>
      <c r="F156" s="80"/>
      <c r="G156" s="80"/>
      <c r="H156" s="80"/>
      <c r="I156" s="93"/>
    </row>
    <row r="157" spans="1:9" ht="14.25">
      <c r="A157" s="80"/>
      <c r="B157" s="80"/>
      <c r="C157" s="80"/>
      <c r="D157" s="80"/>
      <c r="E157" s="80"/>
      <c r="F157" s="80"/>
      <c r="G157" s="80"/>
      <c r="H157" s="80"/>
      <c r="I157" s="93"/>
    </row>
    <row r="158" spans="1:9" ht="14.25">
      <c r="A158" s="80"/>
      <c r="B158" s="80"/>
      <c r="C158" s="80"/>
      <c r="D158" s="80"/>
      <c r="E158" s="80"/>
      <c r="F158" s="80"/>
      <c r="G158" s="80"/>
      <c r="H158" s="80"/>
      <c r="I158" s="93"/>
    </row>
    <row r="159" spans="1:9" ht="14.25">
      <c r="A159" s="80"/>
      <c r="B159" s="80"/>
      <c r="C159" s="80"/>
      <c r="D159" s="80"/>
      <c r="E159" s="80"/>
      <c r="F159" s="80"/>
      <c r="G159" s="80"/>
      <c r="H159" s="80"/>
      <c r="I159" s="93"/>
    </row>
    <row r="160" spans="1:9" ht="14.25">
      <c r="A160" s="80"/>
      <c r="B160" s="80"/>
      <c r="C160" s="80"/>
      <c r="D160" s="80"/>
      <c r="E160" s="80"/>
      <c r="F160" s="80"/>
      <c r="G160" s="80"/>
      <c r="H160" s="80"/>
      <c r="I160" s="93"/>
    </row>
    <row r="161" spans="1:9" ht="14.25">
      <c r="A161" s="80"/>
      <c r="B161" s="80"/>
      <c r="C161" s="80"/>
      <c r="D161" s="80"/>
      <c r="E161" s="80"/>
      <c r="F161" s="80"/>
      <c r="G161" s="80"/>
      <c r="H161" s="80"/>
      <c r="I161" s="93"/>
    </row>
    <row r="162" spans="1:9" ht="14.25">
      <c r="A162" s="80"/>
      <c r="B162" s="80"/>
      <c r="C162" s="80"/>
      <c r="D162" s="80"/>
      <c r="E162" s="80"/>
      <c r="F162" s="80"/>
      <c r="G162" s="80"/>
      <c r="H162" s="80"/>
      <c r="I162" s="93"/>
    </row>
    <row r="163" spans="1:9" ht="14.25">
      <c r="A163" s="80"/>
      <c r="B163" s="80"/>
      <c r="C163" s="80"/>
      <c r="D163" s="80"/>
      <c r="E163" s="80"/>
      <c r="F163" s="80"/>
      <c r="G163" s="80"/>
      <c r="H163" s="80"/>
      <c r="I163" s="93"/>
    </row>
    <row r="164" spans="1:9" ht="14.25">
      <c r="A164" s="80"/>
      <c r="B164" s="80"/>
      <c r="C164" s="80"/>
      <c r="D164" s="80"/>
      <c r="E164" s="80"/>
      <c r="F164" s="80"/>
      <c r="G164" s="80"/>
      <c r="H164" s="80"/>
      <c r="I164" s="93"/>
    </row>
    <row r="165" spans="1:9" ht="14.25">
      <c r="A165" s="80"/>
      <c r="B165" s="80"/>
      <c r="C165" s="80"/>
      <c r="D165" s="80"/>
      <c r="E165" s="80"/>
      <c r="F165" s="80"/>
      <c r="G165" s="80"/>
      <c r="H165" s="80"/>
      <c r="I165" s="93"/>
    </row>
    <row r="166" spans="1:9" ht="14.25">
      <c r="A166" s="80"/>
      <c r="B166" s="80"/>
      <c r="C166" s="80"/>
      <c r="D166" s="80"/>
      <c r="E166" s="80"/>
      <c r="F166" s="80"/>
      <c r="G166" s="80"/>
      <c r="H166" s="80"/>
      <c r="I166" s="93"/>
    </row>
    <row r="167" spans="1:9" ht="14.25">
      <c r="A167" s="80"/>
      <c r="B167" s="80"/>
      <c r="C167" s="80"/>
      <c r="D167" s="80"/>
      <c r="E167" s="80"/>
      <c r="F167" s="80"/>
      <c r="G167" s="80"/>
      <c r="H167" s="80"/>
      <c r="I167" s="93"/>
    </row>
    <row r="168" spans="1:9" ht="14.25">
      <c r="A168" s="80"/>
      <c r="B168" s="80"/>
      <c r="C168" s="80"/>
      <c r="D168" s="80"/>
      <c r="E168" s="80"/>
      <c r="F168" s="80"/>
      <c r="G168" s="80"/>
      <c r="H168" s="80"/>
      <c r="I168" s="93"/>
    </row>
    <row r="169" spans="1:9" ht="14.25">
      <c r="A169" s="80"/>
      <c r="B169" s="80"/>
      <c r="C169" s="80"/>
      <c r="D169" s="80"/>
      <c r="E169" s="80"/>
      <c r="F169" s="80"/>
      <c r="G169" s="80"/>
      <c r="H169" s="80"/>
      <c r="I169" s="93"/>
    </row>
    <row r="170" spans="1:9" ht="14.25">
      <c r="A170" s="80"/>
      <c r="B170" s="80"/>
      <c r="C170" s="80"/>
      <c r="D170" s="80"/>
      <c r="E170" s="80"/>
      <c r="F170" s="80"/>
      <c r="G170" s="80"/>
      <c r="H170" s="80"/>
      <c r="I170" s="93"/>
    </row>
    <row r="171" spans="1:9" ht="14.25">
      <c r="A171" s="80"/>
      <c r="B171" s="80"/>
      <c r="C171" s="80"/>
      <c r="D171" s="80"/>
      <c r="E171" s="80"/>
      <c r="F171" s="80"/>
      <c r="G171" s="80"/>
      <c r="H171" s="80"/>
      <c r="I171" s="93"/>
    </row>
    <row r="172" spans="1:9" ht="14.25">
      <c r="A172" s="80"/>
      <c r="B172" s="80"/>
      <c r="C172" s="80"/>
      <c r="D172" s="80"/>
      <c r="E172" s="80"/>
      <c r="F172" s="80"/>
      <c r="G172" s="80"/>
      <c r="H172" s="80"/>
      <c r="I172" s="93"/>
    </row>
    <row r="173" spans="1:9" ht="14.25">
      <c r="A173" s="80"/>
      <c r="B173" s="80"/>
      <c r="C173" s="80"/>
      <c r="D173" s="80"/>
      <c r="E173" s="80"/>
      <c r="F173" s="80"/>
      <c r="G173" s="80"/>
      <c r="H173" s="80"/>
      <c r="I173" s="93"/>
    </row>
    <row r="174" spans="1:9" ht="14.25">
      <c r="A174" s="80"/>
      <c r="B174" s="80"/>
      <c r="C174" s="80"/>
      <c r="D174" s="80"/>
      <c r="E174" s="80"/>
      <c r="F174" s="80"/>
      <c r="G174" s="80"/>
      <c r="H174" s="80"/>
      <c r="I174" s="93"/>
    </row>
    <row r="175" spans="1:9" ht="14.25">
      <c r="A175" s="80"/>
      <c r="B175" s="80"/>
      <c r="C175" s="80"/>
      <c r="D175" s="80"/>
      <c r="E175" s="80"/>
      <c r="F175" s="80"/>
      <c r="G175" s="80"/>
      <c r="H175" s="80"/>
      <c r="I175" s="93"/>
    </row>
    <row r="176" spans="1:9" ht="14.25">
      <c r="A176" s="80"/>
      <c r="B176" s="80"/>
      <c r="C176" s="80"/>
      <c r="D176" s="80"/>
      <c r="E176" s="80"/>
      <c r="F176" s="80"/>
      <c r="G176" s="80"/>
      <c r="H176" s="80"/>
      <c r="I176" s="93"/>
    </row>
    <row r="177" spans="1:9" ht="14.25">
      <c r="A177" s="80"/>
      <c r="B177" s="80"/>
      <c r="C177" s="80"/>
      <c r="D177" s="80"/>
      <c r="E177" s="80"/>
      <c r="F177" s="80"/>
      <c r="G177" s="80"/>
      <c r="H177" s="80"/>
      <c r="I177" s="93"/>
    </row>
    <row r="178" spans="1:9" ht="14.25">
      <c r="A178" s="80"/>
      <c r="B178" s="80"/>
      <c r="C178" s="80"/>
      <c r="D178" s="80"/>
      <c r="E178" s="80"/>
      <c r="F178" s="80"/>
      <c r="G178" s="80"/>
      <c r="H178" s="80"/>
      <c r="I178" s="93"/>
    </row>
    <row r="179" spans="1:9" ht="14.25">
      <c r="A179" s="80"/>
      <c r="B179" s="80"/>
      <c r="C179" s="80"/>
      <c r="D179" s="80"/>
      <c r="E179" s="80"/>
      <c r="F179" s="80"/>
      <c r="G179" s="80"/>
      <c r="H179" s="80"/>
      <c r="I179" s="93"/>
    </row>
    <row r="180" spans="1:9" ht="14.25">
      <c r="A180" s="80"/>
      <c r="B180" s="80"/>
      <c r="C180" s="80"/>
      <c r="D180" s="80"/>
      <c r="E180" s="80"/>
      <c r="F180" s="80"/>
      <c r="G180" s="80"/>
      <c r="H180" s="80"/>
      <c r="I180" s="93"/>
    </row>
    <row r="181" spans="1:9" ht="14.25">
      <c r="A181" s="80"/>
      <c r="B181" s="80"/>
      <c r="C181" s="80"/>
      <c r="D181" s="80"/>
      <c r="E181" s="80"/>
      <c r="F181" s="80"/>
      <c r="G181" s="80"/>
      <c r="H181" s="80"/>
      <c r="I181" s="93"/>
    </row>
    <row r="182" spans="1:9" ht="14.25">
      <c r="A182" s="80"/>
      <c r="B182" s="80"/>
      <c r="C182" s="80"/>
      <c r="D182" s="80"/>
      <c r="E182" s="80"/>
      <c r="F182" s="80"/>
      <c r="G182" s="80"/>
      <c r="H182" s="80"/>
      <c r="I182" s="93"/>
    </row>
    <row r="183" spans="1:9" ht="14.25">
      <c r="A183" s="80"/>
      <c r="B183" s="80"/>
      <c r="C183" s="80"/>
      <c r="D183" s="80"/>
      <c r="E183" s="80"/>
      <c r="F183" s="80"/>
      <c r="G183" s="80"/>
      <c r="H183" s="80"/>
      <c r="I183" s="93"/>
    </row>
    <row r="184" spans="1:9" ht="14.25">
      <c r="A184" s="80"/>
      <c r="B184" s="80"/>
      <c r="C184" s="80"/>
      <c r="D184" s="80"/>
      <c r="E184" s="80"/>
      <c r="F184" s="80"/>
      <c r="G184" s="80"/>
      <c r="H184" s="80"/>
      <c r="I184" s="93"/>
    </row>
    <row r="185" spans="1:9" ht="14.25">
      <c r="A185" s="80"/>
      <c r="B185" s="80"/>
      <c r="C185" s="80"/>
      <c r="D185" s="80"/>
      <c r="E185" s="80"/>
      <c r="F185" s="80"/>
      <c r="G185" s="80"/>
      <c r="H185" s="80"/>
      <c r="I185" s="93"/>
    </row>
    <row r="186" spans="1:9" ht="14.25">
      <c r="A186" s="80"/>
      <c r="B186" s="80"/>
      <c r="C186" s="80"/>
      <c r="D186" s="80"/>
      <c r="E186" s="80"/>
      <c r="F186" s="80"/>
      <c r="G186" s="80"/>
      <c r="H186" s="80"/>
      <c r="I186" s="93"/>
    </row>
    <row r="187" spans="1:9" ht="14.25">
      <c r="A187" s="80"/>
      <c r="B187" s="80"/>
      <c r="C187" s="80"/>
      <c r="D187" s="80"/>
      <c r="E187" s="80"/>
      <c r="F187" s="80"/>
      <c r="G187" s="80"/>
      <c r="H187" s="80"/>
      <c r="I187" s="93"/>
    </row>
    <row r="188" spans="1:9" ht="14.25">
      <c r="A188" s="80"/>
      <c r="B188" s="80"/>
      <c r="C188" s="80"/>
      <c r="D188" s="80"/>
      <c r="E188" s="80"/>
      <c r="F188" s="80"/>
      <c r="G188" s="80"/>
      <c r="H188" s="80"/>
      <c r="I188" s="93"/>
    </row>
    <row r="189" spans="1:9" ht="14.25">
      <c r="A189" s="80"/>
      <c r="B189" s="80"/>
      <c r="C189" s="80"/>
      <c r="D189" s="80"/>
      <c r="E189" s="80"/>
      <c r="F189" s="80"/>
      <c r="G189" s="80"/>
      <c r="H189" s="80"/>
      <c r="I189" s="93"/>
    </row>
    <row r="190" spans="1:9" ht="14.25">
      <c r="A190" s="80"/>
      <c r="B190" s="80"/>
      <c r="C190" s="80"/>
      <c r="D190" s="80"/>
      <c r="E190" s="80"/>
      <c r="F190" s="80"/>
      <c r="G190" s="80"/>
      <c r="H190" s="80"/>
      <c r="I190" s="93"/>
    </row>
    <row r="191" spans="1:9" ht="14.25">
      <c r="A191" s="80"/>
      <c r="B191" s="80"/>
      <c r="C191" s="80"/>
      <c r="D191" s="80"/>
      <c r="E191" s="80"/>
      <c r="F191" s="80"/>
      <c r="G191" s="80"/>
      <c r="H191" s="80"/>
      <c r="I191" s="93"/>
    </row>
    <row r="192" spans="1:9" ht="14.25">
      <c r="A192" s="80"/>
      <c r="B192" s="80"/>
      <c r="C192" s="80"/>
      <c r="D192" s="80"/>
      <c r="E192" s="80"/>
      <c r="F192" s="80"/>
      <c r="G192" s="80"/>
      <c r="H192" s="80"/>
      <c r="I192" s="93"/>
    </row>
    <row r="193" spans="1:9" ht="14.25">
      <c r="A193" s="80"/>
      <c r="B193" s="80"/>
      <c r="C193" s="80"/>
      <c r="D193" s="80"/>
      <c r="E193" s="80"/>
      <c r="F193" s="80"/>
      <c r="G193" s="80"/>
      <c r="H193" s="80"/>
      <c r="I193" s="93"/>
    </row>
    <row r="194" spans="1:9" ht="14.25">
      <c r="A194" s="80"/>
      <c r="B194" s="80"/>
      <c r="C194" s="80"/>
      <c r="D194" s="80"/>
      <c r="E194" s="80"/>
      <c r="F194" s="80"/>
      <c r="G194" s="80"/>
      <c r="H194" s="80"/>
      <c r="I194" s="93"/>
    </row>
    <row r="195" spans="1:9" ht="14.25">
      <c r="A195" s="80"/>
      <c r="B195" s="80"/>
      <c r="C195" s="80"/>
      <c r="D195" s="80"/>
      <c r="E195" s="80"/>
      <c r="F195" s="80"/>
      <c r="G195" s="80"/>
      <c r="H195" s="80"/>
      <c r="I195" s="93"/>
    </row>
    <row r="196" spans="1:9" ht="14.25">
      <c r="A196" s="80"/>
      <c r="B196" s="80"/>
      <c r="C196" s="80"/>
      <c r="D196" s="80"/>
      <c r="E196" s="80"/>
      <c r="F196" s="80"/>
      <c r="G196" s="80"/>
      <c r="H196" s="80"/>
      <c r="I196" s="93"/>
    </row>
    <row r="197" spans="1:9" ht="14.25">
      <c r="A197" s="80"/>
      <c r="B197" s="80"/>
      <c r="C197" s="80"/>
      <c r="D197" s="80"/>
      <c r="E197" s="80"/>
      <c r="F197" s="80"/>
      <c r="G197" s="80"/>
      <c r="H197" s="80"/>
      <c r="I197" s="93"/>
    </row>
    <row r="198" spans="1:9" ht="14.25">
      <c r="A198" s="80"/>
      <c r="B198" s="80"/>
      <c r="C198" s="80"/>
      <c r="D198" s="80"/>
      <c r="E198" s="80"/>
      <c r="F198" s="80"/>
      <c r="G198" s="80"/>
      <c r="H198" s="80"/>
      <c r="I198" s="93"/>
    </row>
    <row r="199" spans="1:9" ht="14.25">
      <c r="A199" s="80"/>
      <c r="B199" s="80"/>
      <c r="C199" s="80"/>
      <c r="D199" s="80"/>
      <c r="E199" s="80"/>
      <c r="F199" s="80"/>
      <c r="G199" s="80"/>
      <c r="H199" s="80"/>
      <c r="I199" s="93"/>
    </row>
    <row r="200" spans="1:9" ht="14.25">
      <c r="A200" s="80"/>
      <c r="B200" s="80"/>
      <c r="C200" s="80"/>
      <c r="D200" s="80"/>
      <c r="E200" s="80"/>
      <c r="F200" s="80"/>
      <c r="G200" s="80"/>
      <c r="H200" s="80"/>
      <c r="I200" s="93"/>
    </row>
    <row r="201" spans="1:9" ht="14.25">
      <c r="A201" s="80"/>
      <c r="B201" s="80"/>
      <c r="C201" s="80"/>
      <c r="D201" s="80"/>
      <c r="E201" s="80"/>
      <c r="F201" s="80"/>
      <c r="G201" s="80"/>
      <c r="H201" s="80"/>
      <c r="I201" s="93"/>
    </row>
    <row r="202" spans="1:9" ht="14.25">
      <c r="A202" s="80"/>
      <c r="B202" s="80"/>
      <c r="C202" s="80"/>
      <c r="D202" s="80"/>
      <c r="E202" s="80"/>
      <c r="F202" s="80"/>
      <c r="G202" s="80"/>
      <c r="H202" s="80"/>
      <c r="I202" s="93"/>
    </row>
    <row r="203" spans="1:9" ht="14.25">
      <c r="A203" s="80"/>
      <c r="B203" s="80"/>
      <c r="C203" s="80"/>
      <c r="D203" s="80"/>
      <c r="E203" s="80"/>
      <c r="F203" s="80"/>
      <c r="G203" s="80"/>
      <c r="H203" s="80"/>
      <c r="I203" s="93"/>
    </row>
    <row r="204" spans="1:9" ht="14.25">
      <c r="A204" s="80"/>
      <c r="B204" s="80"/>
      <c r="C204" s="80"/>
      <c r="D204" s="80"/>
      <c r="E204" s="80"/>
      <c r="F204" s="80"/>
      <c r="G204" s="80"/>
      <c r="H204" s="80"/>
      <c r="I204" s="93"/>
    </row>
    <row r="205" spans="1:9" ht="14.25">
      <c r="A205" s="80"/>
      <c r="B205" s="80"/>
      <c r="C205" s="80"/>
      <c r="D205" s="80"/>
      <c r="E205" s="80"/>
      <c r="F205" s="80"/>
      <c r="G205" s="80"/>
      <c r="H205" s="80"/>
      <c r="I205" s="93"/>
    </row>
    <row r="206" spans="1:9" ht="14.25">
      <c r="A206" s="80"/>
      <c r="B206" s="80"/>
      <c r="C206" s="80"/>
      <c r="D206" s="80"/>
      <c r="E206" s="80"/>
      <c r="F206" s="80"/>
      <c r="G206" s="80"/>
      <c r="H206" s="80"/>
      <c r="I206" s="93"/>
    </row>
    <row r="207" spans="1:9" ht="14.25">
      <c r="A207" s="80"/>
      <c r="B207" s="80"/>
      <c r="C207" s="80"/>
      <c r="D207" s="80"/>
      <c r="E207" s="80"/>
      <c r="F207" s="80"/>
      <c r="G207" s="80"/>
      <c r="H207" s="80"/>
      <c r="I207" s="93"/>
    </row>
    <row r="208" spans="1:9" ht="14.25">
      <c r="A208" s="80"/>
      <c r="B208" s="80"/>
      <c r="C208" s="80"/>
      <c r="D208" s="80"/>
      <c r="E208" s="80"/>
      <c r="F208" s="80"/>
      <c r="G208" s="80"/>
      <c r="H208" s="80"/>
      <c r="I208" s="93"/>
    </row>
    <row r="209" spans="1:9" ht="14.25">
      <c r="A209" s="80"/>
      <c r="B209" s="80"/>
      <c r="C209" s="80"/>
      <c r="D209" s="80"/>
      <c r="E209" s="80"/>
      <c r="F209" s="80"/>
      <c r="G209" s="80"/>
      <c r="H209" s="80"/>
      <c r="I209" s="93"/>
    </row>
    <row r="210" spans="1:9" ht="14.25">
      <c r="A210" s="80"/>
      <c r="B210" s="80"/>
      <c r="C210" s="80"/>
      <c r="D210" s="80"/>
      <c r="E210" s="80"/>
      <c r="F210" s="80"/>
      <c r="G210" s="80"/>
      <c r="H210" s="80"/>
      <c r="I210" s="93"/>
    </row>
    <row r="211" spans="1:9" ht="14.25">
      <c r="A211" s="80"/>
      <c r="B211" s="80"/>
      <c r="C211" s="80"/>
      <c r="D211" s="80"/>
      <c r="E211" s="80"/>
      <c r="F211" s="80"/>
      <c r="G211" s="80"/>
      <c r="H211" s="80"/>
      <c r="I211" s="93"/>
    </row>
    <row r="212" spans="1:9" ht="14.25">
      <c r="A212" s="80"/>
      <c r="B212" s="80"/>
      <c r="C212" s="80"/>
      <c r="D212" s="80"/>
      <c r="E212" s="80"/>
      <c r="F212" s="80"/>
      <c r="G212" s="80"/>
      <c r="H212" s="80"/>
      <c r="I212" s="93"/>
    </row>
    <row r="213" spans="1:9" ht="14.25">
      <c r="A213" s="80"/>
      <c r="B213" s="80"/>
      <c r="C213" s="80"/>
      <c r="D213" s="80"/>
      <c r="E213" s="80"/>
      <c r="F213" s="80"/>
      <c r="G213" s="80"/>
      <c r="H213" s="80"/>
      <c r="I213" s="93"/>
    </row>
    <row r="214" spans="1:9" ht="14.25">
      <c r="A214" s="80"/>
      <c r="B214" s="80"/>
      <c r="C214" s="80"/>
      <c r="D214" s="80"/>
      <c r="E214" s="80"/>
      <c r="F214" s="80"/>
      <c r="G214" s="80"/>
      <c r="H214" s="80"/>
      <c r="I214" s="93"/>
    </row>
    <row r="215" spans="1:9" ht="14.25">
      <c r="A215" s="80"/>
      <c r="B215" s="80"/>
      <c r="C215" s="80"/>
      <c r="D215" s="80"/>
      <c r="E215" s="80"/>
      <c r="F215" s="80"/>
      <c r="G215" s="80"/>
      <c r="H215" s="80"/>
      <c r="I215" s="93"/>
    </row>
    <row r="216" spans="1:9" ht="14.25">
      <c r="A216" s="80"/>
      <c r="B216" s="80"/>
      <c r="C216" s="80"/>
      <c r="D216" s="80"/>
      <c r="E216" s="80"/>
      <c r="F216" s="80"/>
      <c r="G216" s="80"/>
      <c r="H216" s="80"/>
      <c r="I216" s="93"/>
    </row>
    <row r="217" spans="1:9" ht="14.25">
      <c r="A217" s="80"/>
      <c r="B217" s="80"/>
      <c r="C217" s="80"/>
      <c r="D217" s="80"/>
      <c r="E217" s="80"/>
      <c r="F217" s="80"/>
      <c r="G217" s="80"/>
      <c r="H217" s="80"/>
      <c r="I217" s="93"/>
    </row>
    <row r="218" spans="1:9" ht="14.25">
      <c r="A218" s="80"/>
      <c r="B218" s="80"/>
      <c r="C218" s="80"/>
      <c r="D218" s="80"/>
      <c r="E218" s="80"/>
      <c r="F218" s="80"/>
      <c r="G218" s="80"/>
      <c r="H218" s="80"/>
      <c r="I218" s="93"/>
    </row>
    <row r="219" spans="1:9" ht="14.25">
      <c r="A219" s="80"/>
      <c r="B219" s="80"/>
      <c r="C219" s="80"/>
      <c r="D219" s="80"/>
      <c r="E219" s="80"/>
      <c r="F219" s="80"/>
      <c r="G219" s="80"/>
      <c r="H219" s="80"/>
      <c r="I219" s="93"/>
    </row>
    <row r="220" spans="1:9" ht="14.25">
      <c r="A220" s="80"/>
      <c r="B220" s="80"/>
      <c r="C220" s="80"/>
      <c r="D220" s="80"/>
      <c r="E220" s="80"/>
      <c r="F220" s="80"/>
      <c r="G220" s="80"/>
      <c r="H220" s="80"/>
      <c r="I220" s="93"/>
    </row>
    <row r="221" spans="1:9" ht="14.25">
      <c r="A221" s="80"/>
      <c r="B221" s="80"/>
      <c r="C221" s="80"/>
      <c r="D221" s="80"/>
      <c r="E221" s="80"/>
      <c r="F221" s="80"/>
      <c r="G221" s="80"/>
      <c r="H221" s="80"/>
      <c r="I221" s="93"/>
    </row>
    <row r="222" spans="1:9" ht="14.25">
      <c r="A222" s="80"/>
      <c r="B222" s="80"/>
      <c r="C222" s="80"/>
      <c r="D222" s="80"/>
      <c r="E222" s="80"/>
      <c r="F222" s="80"/>
      <c r="G222" s="80"/>
      <c r="H222" s="80"/>
      <c r="I222" s="93"/>
    </row>
    <row r="223" spans="1:9" ht="14.25">
      <c r="A223" s="80"/>
      <c r="B223" s="80"/>
      <c r="C223" s="80"/>
      <c r="D223" s="80"/>
      <c r="E223" s="80"/>
      <c r="F223" s="80"/>
      <c r="G223" s="80"/>
      <c r="H223" s="80"/>
      <c r="I223" s="93"/>
    </row>
    <row r="224" spans="1:9" ht="14.25">
      <c r="A224" s="80"/>
      <c r="B224" s="80"/>
      <c r="C224" s="80"/>
      <c r="D224" s="80"/>
      <c r="E224" s="80"/>
      <c r="F224" s="80"/>
      <c r="G224" s="80"/>
      <c r="H224" s="80"/>
      <c r="I224" s="93"/>
    </row>
    <row r="225" spans="1:9" ht="14.25">
      <c r="A225" s="80"/>
      <c r="B225" s="80"/>
      <c r="C225" s="80"/>
      <c r="D225" s="80"/>
      <c r="E225" s="80"/>
      <c r="F225" s="80"/>
      <c r="G225" s="80"/>
      <c r="H225" s="80"/>
      <c r="I225" s="93"/>
    </row>
    <row r="226" spans="1:9" ht="14.25">
      <c r="A226" s="80"/>
      <c r="B226" s="80"/>
      <c r="C226" s="80"/>
      <c r="D226" s="80"/>
      <c r="E226" s="80"/>
      <c r="F226" s="80"/>
      <c r="G226" s="80"/>
      <c r="H226" s="80"/>
      <c r="I226" s="93"/>
    </row>
    <row r="227" spans="1:9" ht="14.25">
      <c r="A227" s="80"/>
      <c r="B227" s="80"/>
      <c r="C227" s="80"/>
      <c r="D227" s="80"/>
      <c r="E227" s="80"/>
      <c r="F227" s="80"/>
      <c r="G227" s="80"/>
      <c r="H227" s="80"/>
      <c r="I227" s="93"/>
    </row>
    <row r="228" spans="1:9" ht="14.25">
      <c r="A228" s="80"/>
      <c r="B228" s="80"/>
      <c r="C228" s="80"/>
      <c r="D228" s="80"/>
      <c r="E228" s="80"/>
      <c r="F228" s="80"/>
      <c r="G228" s="80"/>
      <c r="H228" s="80"/>
      <c r="I228" s="93"/>
    </row>
    <row r="229" spans="1:9" ht="14.25">
      <c r="A229" s="80"/>
      <c r="B229" s="80"/>
      <c r="C229" s="80"/>
      <c r="D229" s="80"/>
      <c r="E229" s="80"/>
      <c r="F229" s="80"/>
      <c r="G229" s="80"/>
      <c r="H229" s="80"/>
      <c r="I229" s="93"/>
    </row>
    <row r="230" spans="1:9" ht="14.25">
      <c r="A230" s="80"/>
      <c r="B230" s="80"/>
      <c r="C230" s="80"/>
      <c r="D230" s="80"/>
      <c r="E230" s="80"/>
      <c r="F230" s="80"/>
      <c r="G230" s="80"/>
      <c r="H230" s="80"/>
      <c r="I230" s="93"/>
    </row>
    <row r="231" spans="1:9" ht="14.25">
      <c r="A231" s="80"/>
      <c r="B231" s="80"/>
      <c r="C231" s="80"/>
      <c r="D231" s="80"/>
      <c r="E231" s="80"/>
      <c r="F231" s="80"/>
      <c r="G231" s="80"/>
      <c r="H231" s="80"/>
      <c r="I231" s="93"/>
    </row>
    <row r="232" spans="1:9" ht="14.25">
      <c r="A232" s="80"/>
      <c r="B232" s="80"/>
      <c r="C232" s="80"/>
      <c r="D232" s="80"/>
      <c r="E232" s="80"/>
      <c r="F232" s="80"/>
      <c r="G232" s="80"/>
      <c r="H232" s="80"/>
      <c r="I232" s="93"/>
    </row>
    <row r="233" spans="1:9" ht="14.25">
      <c r="A233" s="80"/>
      <c r="B233" s="80"/>
      <c r="C233" s="80"/>
      <c r="D233" s="80"/>
      <c r="E233" s="80"/>
      <c r="F233" s="80"/>
      <c r="G233" s="80"/>
      <c r="H233" s="80"/>
      <c r="I233" s="93"/>
    </row>
    <row r="234" spans="1:9" ht="14.25">
      <c r="A234" s="80"/>
      <c r="B234" s="80"/>
      <c r="C234" s="80"/>
      <c r="D234" s="80"/>
      <c r="E234" s="80"/>
      <c r="F234" s="80"/>
      <c r="G234" s="80"/>
      <c r="H234" s="80"/>
      <c r="I234" s="93"/>
    </row>
    <row r="235" spans="1:9" ht="14.25">
      <c r="A235" s="80"/>
      <c r="B235" s="80"/>
      <c r="C235" s="80"/>
      <c r="D235" s="80"/>
      <c r="E235" s="80"/>
      <c r="F235" s="80"/>
      <c r="G235" s="80"/>
      <c r="H235" s="80"/>
      <c r="I235" s="93"/>
    </row>
    <row r="236" spans="1:9" ht="14.25">
      <c r="A236" s="80"/>
      <c r="B236" s="80"/>
      <c r="C236" s="80"/>
      <c r="D236" s="80"/>
      <c r="E236" s="80"/>
      <c r="F236" s="80"/>
      <c r="G236" s="80"/>
      <c r="H236" s="80"/>
      <c r="I236" s="93"/>
    </row>
    <row r="237" spans="1:9" ht="14.25">
      <c r="A237" s="80"/>
      <c r="B237" s="80"/>
      <c r="C237" s="80"/>
      <c r="D237" s="80"/>
      <c r="E237" s="80"/>
      <c r="F237" s="80"/>
      <c r="G237" s="80"/>
      <c r="H237" s="80"/>
      <c r="I237" s="93"/>
    </row>
    <row r="238" spans="1:9" ht="14.25">
      <c r="A238" s="80"/>
      <c r="B238" s="80"/>
      <c r="C238" s="80"/>
      <c r="D238" s="80"/>
      <c r="E238" s="80"/>
      <c r="F238" s="80"/>
      <c r="G238" s="80"/>
      <c r="H238" s="80"/>
      <c r="I238" s="93"/>
    </row>
    <row r="239" spans="1:9" ht="14.25">
      <c r="A239" s="80"/>
      <c r="B239" s="80"/>
      <c r="C239" s="80"/>
      <c r="D239" s="80"/>
      <c r="E239" s="80"/>
      <c r="F239" s="80"/>
      <c r="G239" s="80"/>
      <c r="H239" s="80"/>
      <c r="I239" s="93"/>
    </row>
    <row r="240" spans="1:9" ht="14.25">
      <c r="A240" s="80"/>
      <c r="B240" s="80"/>
      <c r="C240" s="80"/>
      <c r="D240" s="80"/>
      <c r="E240" s="80"/>
      <c r="F240" s="80"/>
      <c r="G240" s="80"/>
      <c r="H240" s="80"/>
      <c r="I240" s="93"/>
    </row>
    <row r="241" spans="1:9" ht="14.25">
      <c r="A241" s="80"/>
      <c r="B241" s="80"/>
      <c r="C241" s="80"/>
      <c r="D241" s="80"/>
      <c r="E241" s="80"/>
      <c r="F241" s="80"/>
      <c r="G241" s="80"/>
      <c r="H241" s="80"/>
      <c r="I241" s="93"/>
    </row>
    <row r="242" spans="1:9" ht="14.25">
      <c r="A242" s="80"/>
      <c r="B242" s="80"/>
      <c r="C242" s="80"/>
      <c r="D242" s="80"/>
      <c r="E242" s="80"/>
      <c r="F242" s="80"/>
      <c r="G242" s="80"/>
      <c r="H242" s="80"/>
      <c r="I242" s="93"/>
    </row>
    <row r="243" spans="1:9" ht="14.25">
      <c r="A243" s="80"/>
      <c r="B243" s="80"/>
      <c r="C243" s="80"/>
      <c r="D243" s="80"/>
      <c r="E243" s="80"/>
      <c r="F243" s="80"/>
      <c r="G243" s="80"/>
      <c r="H243" s="80"/>
      <c r="I243" s="93"/>
    </row>
    <row r="244" spans="1:9" ht="14.25">
      <c r="A244" s="80"/>
      <c r="B244" s="80"/>
      <c r="C244" s="80"/>
      <c r="D244" s="80"/>
      <c r="E244" s="80"/>
      <c r="F244" s="80"/>
      <c r="G244" s="80"/>
      <c r="H244" s="80"/>
      <c r="I244" s="93"/>
    </row>
    <row r="245" spans="1:9" ht="14.25">
      <c r="A245" s="80"/>
      <c r="B245" s="80"/>
      <c r="C245" s="80"/>
      <c r="D245" s="80"/>
      <c r="E245" s="80"/>
      <c r="F245" s="80"/>
      <c r="G245" s="80"/>
      <c r="H245" s="80"/>
      <c r="I245" s="93"/>
    </row>
    <row r="246" spans="1:9" ht="14.25">
      <c r="A246" s="80"/>
      <c r="B246" s="80"/>
      <c r="C246" s="80"/>
      <c r="D246" s="80"/>
      <c r="E246" s="80"/>
      <c r="F246" s="80"/>
      <c r="G246" s="80"/>
      <c r="H246" s="80"/>
      <c r="I246" s="93"/>
    </row>
    <row r="247" spans="1:9" ht="14.25">
      <c r="A247" s="80"/>
      <c r="B247" s="80"/>
      <c r="C247" s="80"/>
      <c r="D247" s="80"/>
      <c r="E247" s="80"/>
      <c r="F247" s="80"/>
      <c r="G247" s="80"/>
      <c r="H247" s="80"/>
      <c r="I247" s="93"/>
    </row>
    <row r="248" spans="1:9" ht="14.25">
      <c r="A248" s="80"/>
      <c r="B248" s="80"/>
      <c r="C248" s="80"/>
      <c r="D248" s="80"/>
      <c r="E248" s="80"/>
      <c r="F248" s="80"/>
      <c r="G248" s="80"/>
      <c r="H248" s="80"/>
      <c r="I248" s="93"/>
    </row>
    <row r="249" spans="1:9" ht="14.25">
      <c r="A249" s="80"/>
      <c r="B249" s="80"/>
      <c r="C249" s="80"/>
      <c r="D249" s="80"/>
      <c r="E249" s="80"/>
      <c r="F249" s="80"/>
      <c r="G249" s="80"/>
      <c r="H249" s="80"/>
      <c r="I249" s="93"/>
    </row>
    <row r="250" spans="1:9" ht="14.25">
      <c r="A250" s="80"/>
      <c r="B250" s="80"/>
      <c r="C250" s="80"/>
      <c r="D250" s="80"/>
      <c r="E250" s="80"/>
      <c r="F250" s="80"/>
      <c r="G250" s="80"/>
      <c r="H250" s="80"/>
      <c r="I250" s="93"/>
    </row>
    <row r="251" spans="1:9" ht="14.25">
      <c r="A251" s="80"/>
      <c r="B251" s="80"/>
      <c r="C251" s="80"/>
      <c r="D251" s="80"/>
      <c r="E251" s="80"/>
      <c r="F251" s="80"/>
      <c r="G251" s="80"/>
      <c r="H251" s="80"/>
      <c r="I251" s="93"/>
    </row>
    <row r="252" spans="1:9" ht="14.25">
      <c r="A252" s="80"/>
      <c r="B252" s="80"/>
      <c r="C252" s="80"/>
      <c r="D252" s="80"/>
      <c r="E252" s="80"/>
      <c r="F252" s="80"/>
      <c r="G252" s="80"/>
      <c r="H252" s="80"/>
      <c r="I252" s="93"/>
    </row>
    <row r="253" spans="1:9" ht="14.25">
      <c r="A253" s="80"/>
      <c r="B253" s="80"/>
      <c r="C253" s="80"/>
      <c r="D253" s="80"/>
      <c r="E253" s="80"/>
      <c r="F253" s="80"/>
      <c r="G253" s="80"/>
      <c r="H253" s="80"/>
      <c r="I253" s="93"/>
    </row>
    <row r="254" spans="1:9" ht="14.25">
      <c r="A254" s="80"/>
      <c r="B254" s="80"/>
      <c r="C254" s="80"/>
      <c r="D254" s="80"/>
      <c r="E254" s="80"/>
      <c r="F254" s="80"/>
      <c r="G254" s="80"/>
      <c r="H254" s="80"/>
      <c r="I254" s="93"/>
    </row>
    <row r="255" spans="1:9" ht="14.25">
      <c r="A255" s="80"/>
      <c r="B255" s="80"/>
      <c r="C255" s="80"/>
      <c r="D255" s="80"/>
      <c r="E255" s="80"/>
      <c r="F255" s="80"/>
      <c r="G255" s="80"/>
      <c r="H255" s="80"/>
      <c r="I255" s="93"/>
    </row>
    <row r="256" spans="1:9" ht="14.25">
      <c r="A256" s="80"/>
      <c r="B256" s="80"/>
      <c r="C256" s="80"/>
      <c r="D256" s="80"/>
      <c r="E256" s="80"/>
      <c r="F256" s="80"/>
      <c r="G256" s="80"/>
      <c r="H256" s="80"/>
      <c r="I256" s="93"/>
    </row>
    <row r="257" spans="1:9" ht="14.25">
      <c r="A257" s="80"/>
      <c r="B257" s="80"/>
      <c r="C257" s="80"/>
      <c r="D257" s="80"/>
      <c r="E257" s="80"/>
      <c r="F257" s="80"/>
      <c r="G257" s="80"/>
      <c r="H257" s="80"/>
      <c r="I257" s="93"/>
    </row>
    <row r="258" spans="1:9" ht="14.25">
      <c r="A258" s="80"/>
      <c r="B258" s="80"/>
      <c r="C258" s="80"/>
      <c r="D258" s="80"/>
      <c r="E258" s="80"/>
      <c r="F258" s="80"/>
      <c r="G258" s="80"/>
      <c r="H258" s="80"/>
      <c r="I258" s="93"/>
    </row>
    <row r="259" spans="1:9" ht="14.25">
      <c r="A259" s="80"/>
      <c r="B259" s="80"/>
      <c r="C259" s="80"/>
      <c r="D259" s="80"/>
      <c r="E259" s="80"/>
      <c r="F259" s="80"/>
      <c r="G259" s="80"/>
      <c r="H259" s="80"/>
      <c r="I259" s="93"/>
    </row>
    <row r="260" spans="1:9" ht="14.25">
      <c r="A260" s="80"/>
      <c r="B260" s="80"/>
      <c r="C260" s="80"/>
      <c r="D260" s="80"/>
      <c r="E260" s="80"/>
      <c r="F260" s="80"/>
      <c r="G260" s="80"/>
      <c r="H260" s="80"/>
      <c r="I260" s="93"/>
    </row>
    <row r="261" spans="1:9" ht="14.25">
      <c r="A261" s="80"/>
      <c r="B261" s="80"/>
      <c r="C261" s="80"/>
      <c r="D261" s="80"/>
      <c r="E261" s="80"/>
      <c r="F261" s="80"/>
      <c r="G261" s="80"/>
      <c r="H261" s="80"/>
      <c r="I261" s="93"/>
    </row>
    <row r="262" spans="1:9" ht="14.25">
      <c r="A262" s="80"/>
      <c r="B262" s="80"/>
      <c r="C262" s="80"/>
      <c r="D262" s="80"/>
      <c r="E262" s="80"/>
      <c r="F262" s="80"/>
      <c r="G262" s="80"/>
      <c r="H262" s="80"/>
      <c r="I262" s="93"/>
    </row>
    <row r="263" spans="1:9" ht="14.25">
      <c r="A263" s="80"/>
      <c r="B263" s="80"/>
      <c r="C263" s="80"/>
      <c r="D263" s="80"/>
      <c r="E263" s="80"/>
      <c r="F263" s="80"/>
      <c r="G263" s="80"/>
      <c r="H263" s="80"/>
      <c r="I263" s="93"/>
    </row>
    <row r="264" spans="1:9" ht="14.25">
      <c r="A264" s="80"/>
      <c r="B264" s="80"/>
      <c r="C264" s="80"/>
      <c r="D264" s="80"/>
      <c r="E264" s="80"/>
      <c r="F264" s="80"/>
      <c r="G264" s="80"/>
      <c r="H264" s="80"/>
      <c r="I264" s="93"/>
    </row>
    <row r="265" spans="1:9" ht="14.25">
      <c r="A265" s="80"/>
      <c r="B265" s="80"/>
      <c r="C265" s="80"/>
      <c r="D265" s="80"/>
      <c r="E265" s="80"/>
      <c r="F265" s="80"/>
      <c r="G265" s="80"/>
      <c r="H265" s="80"/>
      <c r="I265" s="93"/>
    </row>
    <row r="266" spans="1:9" ht="14.25">
      <c r="A266" s="80"/>
      <c r="B266" s="80"/>
      <c r="C266" s="80"/>
      <c r="D266" s="80"/>
      <c r="E266" s="80"/>
      <c r="F266" s="80"/>
      <c r="G266" s="80"/>
      <c r="H266" s="80"/>
      <c r="I266" s="93"/>
    </row>
    <row r="267" spans="1:9" ht="14.25">
      <c r="A267" s="80"/>
      <c r="B267" s="80"/>
      <c r="C267" s="80"/>
      <c r="D267" s="80"/>
      <c r="E267" s="80"/>
      <c r="F267" s="80"/>
      <c r="G267" s="80"/>
      <c r="H267" s="80"/>
      <c r="I267" s="93"/>
    </row>
    <row r="268" spans="1:9" ht="14.25">
      <c r="A268" s="80"/>
      <c r="B268" s="80"/>
      <c r="C268" s="80"/>
      <c r="D268" s="80"/>
      <c r="E268" s="80"/>
      <c r="F268" s="80"/>
      <c r="G268" s="80"/>
      <c r="H268" s="80"/>
      <c r="I268" s="93"/>
    </row>
    <row r="269" spans="1:9" ht="14.25">
      <c r="A269" s="80"/>
      <c r="B269" s="80"/>
      <c r="C269" s="80"/>
      <c r="D269" s="80"/>
      <c r="E269" s="80"/>
      <c r="F269" s="80"/>
      <c r="G269" s="80"/>
      <c r="H269" s="80"/>
      <c r="I269" s="93"/>
    </row>
    <row r="270" spans="1:9" ht="14.25">
      <c r="A270" s="80"/>
      <c r="B270" s="80"/>
      <c r="C270" s="80"/>
      <c r="D270" s="80"/>
      <c r="E270" s="80"/>
      <c r="F270" s="80"/>
      <c r="G270" s="80"/>
      <c r="H270" s="80"/>
      <c r="I270" s="93"/>
    </row>
    <row r="271" spans="1:9" ht="14.25">
      <c r="A271" s="80"/>
      <c r="B271" s="80"/>
      <c r="C271" s="80"/>
      <c r="D271" s="80"/>
      <c r="E271" s="80"/>
      <c r="F271" s="80"/>
      <c r="G271" s="80"/>
      <c r="H271" s="80"/>
      <c r="I271" s="93"/>
    </row>
    <row r="272" spans="1:9" ht="14.25">
      <c r="A272" s="80"/>
      <c r="B272" s="80"/>
      <c r="C272" s="80"/>
      <c r="D272" s="80"/>
      <c r="E272" s="80"/>
      <c r="F272" s="80"/>
      <c r="G272" s="80"/>
      <c r="H272" s="80"/>
      <c r="I272" s="93"/>
    </row>
    <row r="273" spans="1:9" ht="14.25">
      <c r="A273" s="80"/>
      <c r="B273" s="80"/>
      <c r="C273" s="80"/>
      <c r="D273" s="80"/>
      <c r="E273" s="80"/>
      <c r="F273" s="80"/>
      <c r="G273" s="80"/>
      <c r="H273" s="80"/>
      <c r="I273" s="93"/>
    </row>
    <row r="274" spans="1:9" ht="14.25">
      <c r="A274" s="80"/>
      <c r="B274" s="80"/>
      <c r="C274" s="80"/>
      <c r="D274" s="80"/>
      <c r="E274" s="80"/>
      <c r="F274" s="80"/>
      <c r="G274" s="80"/>
      <c r="H274" s="80"/>
      <c r="I274" s="93"/>
    </row>
    <row r="275" spans="1:9" ht="14.25">
      <c r="A275" s="80"/>
      <c r="B275" s="80"/>
      <c r="C275" s="80"/>
      <c r="D275" s="80"/>
      <c r="E275" s="80"/>
      <c r="F275" s="80"/>
      <c r="G275" s="80"/>
      <c r="H275" s="80"/>
      <c r="I275" s="93"/>
    </row>
    <row r="276" spans="1:9" ht="14.25">
      <c r="A276" s="80"/>
      <c r="B276" s="80"/>
      <c r="C276" s="80"/>
      <c r="D276" s="80"/>
      <c r="E276" s="80"/>
      <c r="F276" s="80"/>
      <c r="G276" s="80"/>
      <c r="H276" s="80"/>
      <c r="I276" s="93"/>
    </row>
    <row r="277" spans="1:9" ht="14.25">
      <c r="A277" s="80"/>
      <c r="B277" s="80"/>
      <c r="C277" s="80"/>
      <c r="D277" s="80"/>
      <c r="E277" s="80"/>
      <c r="F277" s="80"/>
      <c r="G277" s="80"/>
      <c r="H277" s="80"/>
      <c r="I277" s="93"/>
    </row>
    <row r="278" spans="1:9" ht="14.25">
      <c r="A278" s="80"/>
      <c r="B278" s="80"/>
      <c r="C278" s="80"/>
      <c r="D278" s="80"/>
      <c r="E278" s="80"/>
      <c r="F278" s="80"/>
      <c r="G278" s="80"/>
      <c r="H278" s="80"/>
      <c r="I278" s="93"/>
    </row>
    <row r="279" spans="1:9" ht="14.25">
      <c r="A279" s="80"/>
      <c r="B279" s="80"/>
      <c r="C279" s="80"/>
      <c r="D279" s="80"/>
      <c r="E279" s="80"/>
      <c r="F279" s="80"/>
      <c r="G279" s="80"/>
      <c r="H279" s="80"/>
      <c r="I279" s="93"/>
    </row>
    <row r="280" spans="1:9" ht="14.25">
      <c r="A280" s="80"/>
      <c r="B280" s="80"/>
      <c r="C280" s="80"/>
      <c r="D280" s="80"/>
      <c r="E280" s="80"/>
      <c r="F280" s="80"/>
      <c r="G280" s="80"/>
      <c r="H280" s="80"/>
      <c r="I280" s="93"/>
    </row>
    <row r="281" spans="1:9" ht="14.25">
      <c r="A281" s="80"/>
      <c r="B281" s="80"/>
      <c r="C281" s="80"/>
      <c r="D281" s="80"/>
      <c r="E281" s="80"/>
      <c r="F281" s="80"/>
      <c r="G281" s="80"/>
      <c r="H281" s="80"/>
      <c r="I281" s="93"/>
    </row>
    <row r="282" spans="1:9" ht="14.25">
      <c r="A282" s="80"/>
      <c r="B282" s="80"/>
      <c r="C282" s="80"/>
      <c r="D282" s="80"/>
      <c r="E282" s="80"/>
      <c r="F282" s="80"/>
      <c r="G282" s="80"/>
      <c r="H282" s="80"/>
      <c r="I282" s="93"/>
    </row>
    <row r="283" spans="1:9" ht="14.25">
      <c r="A283" s="80"/>
      <c r="B283" s="80"/>
      <c r="C283" s="80"/>
      <c r="D283" s="80"/>
      <c r="E283" s="80"/>
      <c r="F283" s="80"/>
      <c r="G283" s="80"/>
      <c r="H283" s="80"/>
      <c r="I283" s="93"/>
    </row>
    <row r="284" spans="1:9" ht="14.25">
      <c r="A284" s="80"/>
      <c r="B284" s="80"/>
      <c r="C284" s="80"/>
      <c r="D284" s="80"/>
      <c r="E284" s="80"/>
      <c r="F284" s="80"/>
      <c r="G284" s="80"/>
      <c r="H284" s="80"/>
      <c r="I284" s="93"/>
    </row>
    <row r="285" spans="1:9" ht="14.25">
      <c r="A285" s="80"/>
      <c r="B285" s="80"/>
      <c r="C285" s="80"/>
      <c r="D285" s="80"/>
      <c r="E285" s="80"/>
      <c r="F285" s="80"/>
      <c r="G285" s="80"/>
      <c r="H285" s="80"/>
      <c r="I285" s="93"/>
    </row>
    <row r="286" spans="1:9" ht="14.25">
      <c r="A286" s="80"/>
      <c r="B286" s="80"/>
      <c r="C286" s="80"/>
      <c r="D286" s="80"/>
      <c r="E286" s="80"/>
      <c r="F286" s="80"/>
      <c r="G286" s="80"/>
      <c r="H286" s="80"/>
      <c r="I286" s="93"/>
    </row>
    <row r="287" spans="1:9" ht="14.25">
      <c r="A287" s="80"/>
      <c r="B287" s="80"/>
      <c r="C287" s="80"/>
      <c r="D287" s="80"/>
      <c r="E287" s="80"/>
      <c r="F287" s="80"/>
      <c r="G287" s="80"/>
      <c r="H287" s="80"/>
      <c r="I287" s="93"/>
    </row>
    <row r="288" spans="1:9" ht="14.25">
      <c r="A288" s="80"/>
      <c r="B288" s="80"/>
      <c r="C288" s="80"/>
      <c r="D288" s="80"/>
      <c r="E288" s="80"/>
      <c r="F288" s="80"/>
      <c r="G288" s="80"/>
      <c r="H288" s="80"/>
      <c r="I288" s="93"/>
    </row>
    <row r="289" spans="1:9" ht="14.25">
      <c r="A289" s="80"/>
      <c r="B289" s="80"/>
      <c r="C289" s="80"/>
      <c r="D289" s="80"/>
      <c r="E289" s="80"/>
      <c r="F289" s="80"/>
      <c r="G289" s="80"/>
      <c r="H289" s="80"/>
      <c r="I289" s="93"/>
    </row>
    <row r="290" spans="1:9" ht="14.25">
      <c r="A290" s="80"/>
      <c r="B290" s="80"/>
      <c r="C290" s="80"/>
      <c r="D290" s="80"/>
      <c r="E290" s="80"/>
      <c r="F290" s="80"/>
      <c r="G290" s="80"/>
      <c r="H290" s="80"/>
      <c r="I290" s="93"/>
    </row>
    <row r="291" spans="1:9" ht="14.25">
      <c r="A291" s="80"/>
      <c r="B291" s="80"/>
      <c r="C291" s="80"/>
      <c r="D291" s="80"/>
      <c r="E291" s="80"/>
      <c r="F291" s="80"/>
      <c r="G291" s="80"/>
      <c r="H291" s="80"/>
      <c r="I291" s="93"/>
    </row>
    <row r="292" spans="1:9" ht="14.25">
      <c r="A292" s="80"/>
      <c r="B292" s="80"/>
      <c r="C292" s="80"/>
      <c r="D292" s="80"/>
      <c r="E292" s="80"/>
      <c r="F292" s="80"/>
      <c r="G292" s="80"/>
      <c r="H292" s="80"/>
      <c r="I292" s="93"/>
    </row>
    <row r="293" spans="1:9" ht="14.25">
      <c r="A293" s="80"/>
      <c r="B293" s="80"/>
      <c r="C293" s="80"/>
      <c r="D293" s="80"/>
      <c r="E293" s="80"/>
      <c r="F293" s="80"/>
      <c r="G293" s="80"/>
      <c r="H293" s="80"/>
      <c r="I293" s="93"/>
    </row>
    <row r="294" spans="1:9" ht="14.25">
      <c r="A294" s="80"/>
      <c r="B294" s="80"/>
      <c r="C294" s="80"/>
      <c r="D294" s="80"/>
      <c r="E294" s="80"/>
      <c r="F294" s="80"/>
      <c r="G294" s="80"/>
      <c r="H294" s="80"/>
      <c r="I294" s="93"/>
    </row>
    <row r="295" spans="1:9" ht="14.25">
      <c r="A295" s="80"/>
      <c r="B295" s="80"/>
      <c r="C295" s="80"/>
      <c r="D295" s="80"/>
      <c r="E295" s="80"/>
      <c r="F295" s="80"/>
      <c r="G295" s="80"/>
      <c r="H295" s="80"/>
      <c r="I295" s="93"/>
    </row>
    <row r="296" spans="1:9" ht="14.25">
      <c r="A296" s="80"/>
      <c r="B296" s="80"/>
      <c r="C296" s="80"/>
      <c r="D296" s="80"/>
      <c r="E296" s="80"/>
      <c r="F296" s="80"/>
      <c r="G296" s="80"/>
      <c r="H296" s="80"/>
      <c r="I296" s="93"/>
    </row>
    <row r="297" spans="1:9" ht="14.25">
      <c r="A297" s="80"/>
      <c r="B297" s="80"/>
      <c r="C297" s="80"/>
      <c r="D297" s="80"/>
      <c r="E297" s="80"/>
      <c r="F297" s="80"/>
      <c r="G297" s="80"/>
      <c r="H297" s="80"/>
      <c r="I297" s="93"/>
    </row>
    <row r="298" spans="1:9" ht="14.25">
      <c r="A298" s="80"/>
      <c r="B298" s="80"/>
      <c r="C298" s="80"/>
      <c r="D298" s="80"/>
      <c r="E298" s="80"/>
      <c r="F298" s="80"/>
      <c r="G298" s="80"/>
      <c r="H298" s="80"/>
      <c r="I298" s="93"/>
    </row>
    <row r="299" spans="1:9" ht="14.25">
      <c r="A299" s="80"/>
      <c r="B299" s="80"/>
      <c r="C299" s="80"/>
      <c r="D299" s="80"/>
      <c r="E299" s="80"/>
      <c r="F299" s="80"/>
      <c r="G299" s="80"/>
      <c r="H299" s="80"/>
      <c r="I299" s="93"/>
    </row>
    <row r="300" spans="1:9" ht="14.25">
      <c r="A300" s="80"/>
      <c r="B300" s="80"/>
      <c r="C300" s="80"/>
      <c r="D300" s="80"/>
      <c r="E300" s="80"/>
      <c r="F300" s="80"/>
      <c r="G300" s="80"/>
      <c r="H300" s="80"/>
      <c r="I300" s="93"/>
    </row>
    <row r="301" spans="1:9" ht="14.25">
      <c r="A301" s="80"/>
      <c r="B301" s="80"/>
      <c r="C301" s="80"/>
      <c r="D301" s="80"/>
      <c r="E301" s="80"/>
      <c r="F301" s="80"/>
      <c r="G301" s="80"/>
      <c r="H301" s="80"/>
      <c r="I301" s="93"/>
    </row>
    <row r="302" spans="1:9" ht="14.25">
      <c r="A302" s="80"/>
      <c r="B302" s="80"/>
      <c r="C302" s="80"/>
      <c r="D302" s="80"/>
      <c r="E302" s="80"/>
      <c r="F302" s="80"/>
      <c r="G302" s="80"/>
      <c r="H302" s="80"/>
      <c r="I302" s="93"/>
    </row>
    <row r="303" spans="1:9" ht="14.25">
      <c r="A303" s="80"/>
      <c r="B303" s="80"/>
      <c r="C303" s="80"/>
      <c r="D303" s="80"/>
      <c r="E303" s="80"/>
      <c r="F303" s="80"/>
      <c r="G303" s="80"/>
      <c r="H303" s="80"/>
      <c r="I303" s="93"/>
    </row>
    <row r="304" spans="1:9" ht="14.25">
      <c r="A304" s="80"/>
      <c r="B304" s="80"/>
      <c r="C304" s="80"/>
      <c r="D304" s="80"/>
      <c r="E304" s="80"/>
      <c r="F304" s="80"/>
      <c r="G304" s="80"/>
      <c r="H304" s="80"/>
      <c r="I304" s="93"/>
    </row>
    <row r="305" spans="1:9" ht="14.25">
      <c r="A305" s="80"/>
      <c r="B305" s="80"/>
      <c r="C305" s="80"/>
      <c r="D305" s="80"/>
      <c r="E305" s="80"/>
      <c r="F305" s="80"/>
      <c r="G305" s="80"/>
      <c r="H305" s="80"/>
      <c r="I305" s="93"/>
    </row>
    <row r="306" spans="1:9" ht="14.25">
      <c r="A306" s="80"/>
      <c r="B306" s="80"/>
      <c r="C306" s="80"/>
      <c r="D306" s="80"/>
      <c r="E306" s="80"/>
      <c r="F306" s="80"/>
      <c r="G306" s="80"/>
      <c r="H306" s="80"/>
      <c r="I306" s="93"/>
    </row>
    <row r="307" spans="1:9" ht="14.25">
      <c r="A307" s="80"/>
      <c r="B307" s="80"/>
      <c r="C307" s="80"/>
      <c r="D307" s="80"/>
      <c r="E307" s="80"/>
      <c r="F307" s="80"/>
      <c r="G307" s="80"/>
      <c r="H307" s="80"/>
      <c r="I307" s="93"/>
    </row>
    <row r="308" spans="1:9" ht="14.25">
      <c r="A308" s="80"/>
      <c r="B308" s="80"/>
      <c r="C308" s="80"/>
      <c r="D308" s="80"/>
      <c r="E308" s="80"/>
      <c r="F308" s="80"/>
      <c r="G308" s="80"/>
      <c r="H308" s="80"/>
      <c r="I308" s="93"/>
    </row>
    <row r="309" spans="1:9" ht="14.25">
      <c r="A309" s="80"/>
      <c r="B309" s="80"/>
      <c r="C309" s="80"/>
      <c r="D309" s="80"/>
      <c r="E309" s="80"/>
      <c r="F309" s="80"/>
      <c r="G309" s="80"/>
      <c r="H309" s="80"/>
      <c r="I309" s="93"/>
    </row>
    <row r="310" spans="1:9" ht="14.25">
      <c r="A310" s="80"/>
      <c r="B310" s="80"/>
      <c r="C310" s="80"/>
      <c r="D310" s="80"/>
      <c r="E310" s="80"/>
      <c r="F310" s="80"/>
      <c r="G310" s="80"/>
      <c r="H310" s="80"/>
      <c r="I310" s="93"/>
    </row>
    <row r="311" spans="1:9" ht="14.25">
      <c r="A311" s="80"/>
      <c r="B311" s="80"/>
      <c r="C311" s="80"/>
      <c r="D311" s="80"/>
      <c r="E311" s="80"/>
      <c r="F311" s="80"/>
      <c r="G311" s="80"/>
      <c r="H311" s="80"/>
      <c r="I311" s="93"/>
    </row>
    <row r="312" spans="1:9" ht="14.25">
      <c r="A312" s="80"/>
      <c r="B312" s="80"/>
      <c r="C312" s="80"/>
      <c r="D312" s="80"/>
      <c r="E312" s="80"/>
      <c r="F312" s="80"/>
      <c r="G312" s="80"/>
      <c r="H312" s="80"/>
      <c r="I312" s="93"/>
    </row>
    <row r="313" spans="1:9" ht="14.25">
      <c r="A313" s="80"/>
      <c r="B313" s="80"/>
      <c r="C313" s="80"/>
      <c r="D313" s="80"/>
      <c r="E313" s="80"/>
      <c r="F313" s="80"/>
      <c r="G313" s="80"/>
      <c r="H313" s="80"/>
      <c r="I313" s="93"/>
    </row>
    <row r="314" spans="1:9" ht="14.25">
      <c r="A314" s="80"/>
      <c r="B314" s="80"/>
      <c r="C314" s="80"/>
      <c r="D314" s="80"/>
      <c r="E314" s="80"/>
      <c r="F314" s="80"/>
      <c r="G314" s="80"/>
      <c r="H314" s="80"/>
      <c r="I314" s="93"/>
    </row>
    <row r="315" spans="1:9" ht="14.25">
      <c r="A315" s="80"/>
      <c r="B315" s="80"/>
      <c r="C315" s="80"/>
      <c r="D315" s="80"/>
      <c r="E315" s="80"/>
      <c r="F315" s="80"/>
      <c r="G315" s="80"/>
      <c r="H315" s="80"/>
      <c r="I315" s="93"/>
    </row>
    <row r="316" spans="1:9" ht="14.25">
      <c r="A316" s="80"/>
      <c r="B316" s="80"/>
      <c r="C316" s="80"/>
      <c r="D316" s="80"/>
      <c r="E316" s="80"/>
      <c r="F316" s="80"/>
      <c r="G316" s="80"/>
      <c r="H316" s="80"/>
      <c r="I316" s="93"/>
    </row>
    <row r="317" spans="1:9" ht="14.25">
      <c r="A317" s="80"/>
      <c r="B317" s="80"/>
      <c r="C317" s="80"/>
      <c r="D317" s="80"/>
      <c r="E317" s="80"/>
      <c r="F317" s="80"/>
      <c r="G317" s="80"/>
      <c r="H317" s="80"/>
      <c r="I317" s="93"/>
    </row>
    <row r="318" spans="1:9" ht="14.25">
      <c r="A318" s="80"/>
      <c r="B318" s="80"/>
      <c r="C318" s="80"/>
      <c r="D318" s="80"/>
      <c r="E318" s="80"/>
      <c r="F318" s="80"/>
      <c r="G318" s="80"/>
      <c r="H318" s="80"/>
      <c r="I318" s="93"/>
    </row>
    <row r="319" spans="1:9" ht="14.25">
      <c r="A319" s="80"/>
      <c r="B319" s="80"/>
      <c r="C319" s="80"/>
      <c r="D319" s="80"/>
      <c r="E319" s="80"/>
      <c r="F319" s="80"/>
      <c r="G319" s="80"/>
      <c r="H319" s="80"/>
      <c r="I319" s="93"/>
    </row>
    <row r="320" spans="1:9" ht="14.25">
      <c r="A320" s="80"/>
      <c r="B320" s="80"/>
      <c r="C320" s="80"/>
      <c r="D320" s="80"/>
      <c r="E320" s="80"/>
      <c r="F320" s="80"/>
      <c r="G320" s="80"/>
      <c r="H320" s="80"/>
      <c r="I320" s="93"/>
    </row>
    <row r="321" spans="1:9" ht="14.25">
      <c r="A321" s="80"/>
      <c r="B321" s="80"/>
      <c r="C321" s="80"/>
      <c r="D321" s="80"/>
      <c r="E321" s="80"/>
      <c r="F321" s="80"/>
      <c r="G321" s="80"/>
      <c r="H321" s="80"/>
      <c r="I321" s="93"/>
    </row>
    <row r="322" spans="1:9" ht="14.25">
      <c r="A322" s="80"/>
      <c r="B322" s="80"/>
      <c r="C322" s="80"/>
      <c r="D322" s="80"/>
      <c r="E322" s="80"/>
      <c r="F322" s="80"/>
      <c r="G322" s="80"/>
      <c r="H322" s="80"/>
      <c r="I322" s="93"/>
    </row>
    <row r="323" spans="1:9" ht="14.25">
      <c r="A323" s="80"/>
      <c r="B323" s="80"/>
      <c r="C323" s="80"/>
      <c r="D323" s="80"/>
      <c r="E323" s="80"/>
      <c r="F323" s="80"/>
      <c r="G323" s="80"/>
      <c r="H323" s="80"/>
      <c r="I323" s="93"/>
    </row>
    <row r="324" spans="1:9" ht="14.25">
      <c r="A324" s="80"/>
      <c r="B324" s="80"/>
      <c r="C324" s="80"/>
      <c r="D324" s="80"/>
      <c r="E324" s="80"/>
      <c r="F324" s="80"/>
      <c r="G324" s="80"/>
      <c r="H324" s="80"/>
      <c r="I324" s="93"/>
    </row>
    <row r="325" spans="1:9" ht="14.25">
      <c r="A325" s="80"/>
      <c r="B325" s="80"/>
      <c r="C325" s="80"/>
      <c r="D325" s="80"/>
      <c r="E325" s="80"/>
      <c r="F325" s="80"/>
      <c r="G325" s="80"/>
      <c r="H325" s="80"/>
      <c r="I325" s="93"/>
    </row>
    <row r="326" spans="1:9" ht="14.25">
      <c r="A326" s="80"/>
      <c r="B326" s="80"/>
      <c r="C326" s="80"/>
      <c r="D326" s="80"/>
      <c r="E326" s="80"/>
      <c r="F326" s="80"/>
      <c r="G326" s="80"/>
      <c r="H326" s="80"/>
      <c r="I326" s="93"/>
    </row>
    <row r="327" spans="1:9" ht="14.25">
      <c r="A327" s="80"/>
      <c r="B327" s="80"/>
      <c r="C327" s="80"/>
      <c r="D327" s="80"/>
      <c r="E327" s="80"/>
      <c r="F327" s="80"/>
      <c r="G327" s="80"/>
      <c r="H327" s="80"/>
      <c r="I327" s="93"/>
    </row>
    <row r="328" spans="1:9" ht="14.25">
      <c r="A328" s="80"/>
      <c r="B328" s="80"/>
      <c r="C328" s="80"/>
      <c r="D328" s="80"/>
      <c r="E328" s="80"/>
      <c r="F328" s="80"/>
      <c r="G328" s="80"/>
      <c r="H328" s="80"/>
      <c r="I328" s="93"/>
    </row>
    <row r="329" spans="1:9" ht="14.25">
      <c r="A329" s="80"/>
      <c r="B329" s="80"/>
      <c r="C329" s="80"/>
      <c r="D329" s="80"/>
      <c r="E329" s="80"/>
      <c r="F329" s="80"/>
      <c r="G329" s="80"/>
      <c r="H329" s="80"/>
      <c r="I329" s="93"/>
    </row>
    <row r="330" spans="1:9" ht="14.25">
      <c r="A330" s="80"/>
      <c r="B330" s="80"/>
      <c r="C330" s="80"/>
      <c r="D330" s="80"/>
      <c r="E330" s="80"/>
      <c r="F330" s="80"/>
      <c r="G330" s="80"/>
      <c r="H330" s="80"/>
      <c r="I330" s="93"/>
    </row>
    <row r="331" spans="1:9" ht="14.25">
      <c r="A331" s="80"/>
      <c r="B331" s="80"/>
      <c r="C331" s="80"/>
      <c r="D331" s="80"/>
      <c r="E331" s="80"/>
      <c r="F331" s="80"/>
      <c r="G331" s="80"/>
      <c r="H331" s="80"/>
      <c r="I331" s="93"/>
    </row>
    <row r="332" spans="1:9" ht="14.25">
      <c r="A332" s="80"/>
      <c r="B332" s="80"/>
      <c r="C332" s="80"/>
      <c r="D332" s="80"/>
      <c r="E332" s="80"/>
      <c r="F332" s="80"/>
      <c r="G332" s="80"/>
      <c r="H332" s="80"/>
      <c r="I332" s="93"/>
    </row>
    <row r="333" spans="1:9" ht="14.25">
      <c r="A333" s="80"/>
      <c r="B333" s="80"/>
      <c r="C333" s="80"/>
      <c r="D333" s="80"/>
      <c r="E333" s="80"/>
      <c r="F333" s="80"/>
      <c r="G333" s="80"/>
      <c r="H333" s="80"/>
      <c r="I333" s="93"/>
    </row>
    <row r="334" spans="1:9" ht="14.25">
      <c r="A334" s="80"/>
      <c r="B334" s="80"/>
      <c r="C334" s="80"/>
      <c r="D334" s="80"/>
      <c r="E334" s="80"/>
      <c r="F334" s="80"/>
      <c r="G334" s="80"/>
      <c r="H334" s="80"/>
      <c r="I334" s="93"/>
    </row>
    <row r="335" spans="1:9" ht="14.25">
      <c r="A335" s="80"/>
      <c r="B335" s="80"/>
      <c r="C335" s="80"/>
      <c r="D335" s="80"/>
      <c r="E335" s="80"/>
      <c r="F335" s="80"/>
      <c r="G335" s="80"/>
      <c r="H335" s="80"/>
      <c r="I335" s="93"/>
    </row>
    <row r="336" spans="1:9" ht="14.25">
      <c r="A336" s="80"/>
      <c r="B336" s="80"/>
      <c r="C336" s="80"/>
      <c r="D336" s="80"/>
      <c r="E336" s="80"/>
      <c r="F336" s="80"/>
      <c r="G336" s="80"/>
      <c r="H336" s="80"/>
      <c r="I336" s="93"/>
    </row>
    <row r="337" spans="1:9" ht="14.25">
      <c r="A337" s="80"/>
      <c r="B337" s="80"/>
      <c r="C337" s="80"/>
      <c r="D337" s="80"/>
      <c r="E337" s="80"/>
      <c r="F337" s="80"/>
      <c r="G337" s="80"/>
      <c r="H337" s="80"/>
      <c r="I337" s="93"/>
    </row>
    <row r="338" spans="1:9" ht="14.25">
      <c r="A338" s="80"/>
      <c r="B338" s="80"/>
      <c r="C338" s="80"/>
      <c r="D338" s="80"/>
      <c r="E338" s="80"/>
      <c r="F338" s="80"/>
      <c r="G338" s="80"/>
      <c r="H338" s="80"/>
      <c r="I338" s="93"/>
    </row>
    <row r="339" spans="1:9" ht="14.25">
      <c r="A339" s="80"/>
      <c r="B339" s="80"/>
      <c r="C339" s="80"/>
      <c r="D339" s="80"/>
      <c r="E339" s="80"/>
      <c r="F339" s="80"/>
      <c r="G339" s="80"/>
      <c r="H339" s="80"/>
      <c r="I339" s="93"/>
    </row>
    <row r="340" spans="1:9" ht="14.25">
      <c r="A340" s="80"/>
      <c r="B340" s="80"/>
      <c r="C340" s="80"/>
      <c r="D340" s="80"/>
      <c r="E340" s="80"/>
      <c r="F340" s="80"/>
      <c r="G340" s="80"/>
      <c r="H340" s="80"/>
      <c r="I340" s="93"/>
    </row>
    <row r="341" spans="1:9" ht="14.25">
      <c r="A341" s="80"/>
      <c r="B341" s="80"/>
      <c r="C341" s="80"/>
      <c r="D341" s="80"/>
      <c r="E341" s="80"/>
      <c r="F341" s="80"/>
      <c r="G341" s="80"/>
      <c r="H341" s="80"/>
      <c r="I341" s="93"/>
    </row>
    <row r="342" spans="1:9" ht="14.25">
      <c r="A342" s="80"/>
      <c r="B342" s="80"/>
      <c r="C342" s="80"/>
      <c r="D342" s="80"/>
      <c r="E342" s="80"/>
      <c r="F342" s="80"/>
      <c r="G342" s="80"/>
      <c r="H342" s="80"/>
      <c r="I342" s="93"/>
    </row>
    <row r="343" spans="1:9" ht="14.25">
      <c r="A343" s="80"/>
      <c r="B343" s="80"/>
      <c r="C343" s="80"/>
      <c r="D343" s="80"/>
      <c r="E343" s="80"/>
      <c r="F343" s="80"/>
      <c r="G343" s="80"/>
      <c r="H343" s="80"/>
      <c r="I343" s="93"/>
    </row>
    <row r="344" spans="1:9" ht="14.25">
      <c r="A344" s="80"/>
      <c r="B344" s="80"/>
      <c r="C344" s="80"/>
      <c r="D344" s="80"/>
      <c r="E344" s="80"/>
      <c r="F344" s="80"/>
      <c r="G344" s="80"/>
      <c r="H344" s="80"/>
      <c r="I344" s="93"/>
    </row>
    <row r="345" spans="1:9" ht="14.25">
      <c r="A345" s="80"/>
      <c r="B345" s="80"/>
      <c r="C345" s="80"/>
      <c r="D345" s="80"/>
      <c r="E345" s="80"/>
      <c r="F345" s="80"/>
      <c r="G345" s="80"/>
      <c r="H345" s="80"/>
      <c r="I345" s="93"/>
    </row>
    <row r="346" spans="1:9" ht="14.25">
      <c r="A346" s="80"/>
      <c r="B346" s="80"/>
      <c r="C346" s="80"/>
      <c r="D346" s="80"/>
      <c r="E346" s="80"/>
      <c r="F346" s="80"/>
      <c r="G346" s="80"/>
      <c r="H346" s="80"/>
      <c r="I346" s="93"/>
    </row>
    <row r="347" spans="1:9" ht="14.25">
      <c r="A347" s="80"/>
      <c r="B347" s="80"/>
      <c r="C347" s="80"/>
      <c r="D347" s="80"/>
      <c r="E347" s="80"/>
      <c r="F347" s="80"/>
      <c r="G347" s="80"/>
      <c r="H347" s="80"/>
      <c r="I347" s="93"/>
    </row>
    <row r="348" spans="1:9" ht="14.25">
      <c r="A348" s="80"/>
      <c r="B348" s="80"/>
      <c r="C348" s="80"/>
      <c r="D348" s="80"/>
      <c r="E348" s="80"/>
      <c r="F348" s="80"/>
      <c r="G348" s="80"/>
      <c r="H348" s="80"/>
      <c r="I348" s="93"/>
    </row>
    <row r="349" spans="1:9" ht="14.25">
      <c r="A349" s="80"/>
      <c r="B349" s="80"/>
      <c r="C349" s="80"/>
      <c r="D349" s="80"/>
      <c r="E349" s="80"/>
      <c r="F349" s="80"/>
      <c r="G349" s="80"/>
      <c r="H349" s="80"/>
      <c r="I349" s="93"/>
    </row>
    <row r="350" spans="1:9" ht="14.25">
      <c r="A350" s="80"/>
      <c r="B350" s="80"/>
      <c r="C350" s="80"/>
      <c r="D350" s="80"/>
      <c r="E350" s="80"/>
      <c r="F350" s="80"/>
      <c r="G350" s="80"/>
      <c r="H350" s="80"/>
      <c r="I350" s="93"/>
    </row>
    <row r="351" spans="1:9" ht="14.25">
      <c r="A351" s="80"/>
      <c r="B351" s="80"/>
      <c r="C351" s="80"/>
      <c r="D351" s="80"/>
      <c r="E351" s="80"/>
      <c r="F351" s="80"/>
      <c r="G351" s="80"/>
      <c r="H351" s="80"/>
      <c r="I351" s="93"/>
    </row>
    <row r="352" spans="1:9" ht="14.25">
      <c r="A352" s="80"/>
      <c r="B352" s="80"/>
      <c r="C352" s="80"/>
      <c r="D352" s="80"/>
      <c r="E352" s="80"/>
      <c r="F352" s="80"/>
      <c r="G352" s="80"/>
      <c r="H352" s="80"/>
      <c r="I352" s="93"/>
    </row>
    <row r="353" spans="1:9" ht="14.25">
      <c r="A353" s="80"/>
      <c r="B353" s="80"/>
      <c r="C353" s="80"/>
      <c r="D353" s="80"/>
      <c r="E353" s="80"/>
      <c r="F353" s="80"/>
      <c r="G353" s="80"/>
      <c r="H353" s="80"/>
      <c r="I353" s="93"/>
    </row>
    <row r="354" spans="1:9" ht="14.25">
      <c r="A354" s="80"/>
      <c r="B354" s="80"/>
      <c r="C354" s="80"/>
      <c r="D354" s="80"/>
      <c r="E354" s="80"/>
      <c r="F354" s="80"/>
      <c r="G354" s="80"/>
      <c r="H354" s="80"/>
      <c r="I354" s="93"/>
    </row>
    <row r="355" spans="1:9" ht="14.25">
      <c r="A355" s="80"/>
      <c r="B355" s="80"/>
      <c r="C355" s="80"/>
      <c r="D355" s="80"/>
      <c r="E355" s="80"/>
      <c r="F355" s="80"/>
      <c r="G355" s="80"/>
      <c r="H355" s="80"/>
      <c r="I355" s="93"/>
    </row>
    <row r="356" spans="1:9" ht="14.25">
      <c r="A356" s="80"/>
      <c r="B356" s="80"/>
      <c r="C356" s="80"/>
      <c r="D356" s="80"/>
      <c r="E356" s="80"/>
      <c r="F356" s="80"/>
      <c r="G356" s="80"/>
      <c r="H356" s="80"/>
      <c r="I356" s="93"/>
    </row>
    <row r="357" spans="1:9" ht="14.25">
      <c r="A357" s="80"/>
      <c r="B357" s="80"/>
      <c r="C357" s="80"/>
      <c r="D357" s="80"/>
      <c r="E357" s="80"/>
      <c r="F357" s="80"/>
      <c r="G357" s="80"/>
      <c r="H357" s="80"/>
      <c r="I357" s="93"/>
    </row>
    <row r="358" spans="1:9" ht="14.25">
      <c r="A358" s="80"/>
      <c r="B358" s="80"/>
      <c r="C358" s="80"/>
      <c r="D358" s="80"/>
      <c r="E358" s="80"/>
      <c r="F358" s="80"/>
      <c r="G358" s="80"/>
      <c r="H358" s="80"/>
      <c r="I358" s="93"/>
    </row>
    <row r="359" spans="1:9" ht="14.25">
      <c r="A359" s="80"/>
      <c r="B359" s="80"/>
      <c r="C359" s="80"/>
      <c r="D359" s="80"/>
      <c r="E359" s="80"/>
      <c r="F359" s="80"/>
      <c r="G359" s="80"/>
      <c r="H359" s="80"/>
      <c r="I359" s="93"/>
    </row>
    <row r="360" spans="1:9" ht="14.25">
      <c r="A360" s="80"/>
      <c r="B360" s="80"/>
      <c r="C360" s="80"/>
      <c r="D360" s="80"/>
      <c r="E360" s="80"/>
      <c r="F360" s="80"/>
      <c r="G360" s="80"/>
      <c r="H360" s="80"/>
      <c r="I360" s="93"/>
    </row>
    <row r="361" spans="1:9" ht="14.25">
      <c r="A361" s="80"/>
      <c r="B361" s="80"/>
      <c r="C361" s="80"/>
      <c r="D361" s="80"/>
      <c r="E361" s="80"/>
      <c r="F361" s="80"/>
      <c r="G361" s="80"/>
      <c r="H361" s="80"/>
      <c r="I361" s="93"/>
    </row>
    <row r="362" spans="1:9" ht="14.25">
      <c r="A362" s="80"/>
      <c r="B362" s="80"/>
      <c r="C362" s="80"/>
      <c r="D362" s="80"/>
      <c r="E362" s="80"/>
      <c r="F362" s="80"/>
      <c r="G362" s="80"/>
      <c r="H362" s="80"/>
      <c r="I362" s="93"/>
    </row>
    <row r="363" spans="1:9" ht="14.25">
      <c r="A363" s="80"/>
      <c r="B363" s="80"/>
      <c r="C363" s="80"/>
      <c r="D363" s="80"/>
      <c r="E363" s="80"/>
      <c r="F363" s="80"/>
      <c r="G363" s="80"/>
      <c r="H363" s="80"/>
      <c r="I363" s="93"/>
    </row>
    <row r="364" spans="1:9" ht="14.25">
      <c r="A364" s="80"/>
      <c r="B364" s="80"/>
      <c r="C364" s="80"/>
      <c r="D364" s="80"/>
      <c r="E364" s="80"/>
      <c r="F364" s="80"/>
      <c r="G364" s="80"/>
      <c r="H364" s="80"/>
      <c r="I364" s="93"/>
    </row>
    <row r="365" spans="1:9" ht="14.25">
      <c r="A365" s="80"/>
      <c r="B365" s="80"/>
      <c r="C365" s="80"/>
      <c r="D365" s="80"/>
      <c r="E365" s="80"/>
      <c r="F365" s="80"/>
      <c r="G365" s="80"/>
      <c r="H365" s="80"/>
      <c r="I365" s="93"/>
    </row>
    <row r="366" spans="1:9" ht="14.25">
      <c r="A366" s="80"/>
      <c r="B366" s="80"/>
      <c r="C366" s="80"/>
      <c r="D366" s="80"/>
      <c r="E366" s="80"/>
      <c r="F366" s="80"/>
      <c r="G366" s="80"/>
      <c r="H366" s="80"/>
      <c r="I366" s="93"/>
    </row>
    <row r="367" spans="1:9" ht="14.25">
      <c r="A367" s="80"/>
      <c r="B367" s="80"/>
      <c r="C367" s="80"/>
      <c r="D367" s="80"/>
      <c r="E367" s="80"/>
      <c r="F367" s="80"/>
      <c r="G367" s="80"/>
      <c r="H367" s="80"/>
      <c r="I367" s="93"/>
    </row>
    <row r="368" spans="1:9" ht="14.25">
      <c r="A368" s="80"/>
      <c r="B368" s="80"/>
      <c r="C368" s="80"/>
      <c r="D368" s="80"/>
      <c r="E368" s="80"/>
      <c r="F368" s="80"/>
      <c r="G368" s="80"/>
      <c r="H368" s="80"/>
      <c r="I368" s="93"/>
    </row>
    <row r="369" spans="1:9" ht="14.25">
      <c r="A369" s="80"/>
      <c r="B369" s="80"/>
      <c r="C369" s="80"/>
      <c r="D369" s="80"/>
      <c r="E369" s="80"/>
      <c r="F369" s="80"/>
      <c r="G369" s="80"/>
      <c r="H369" s="80"/>
      <c r="I369" s="93"/>
    </row>
    <row r="370" spans="1:9" ht="14.25">
      <c r="A370" s="80"/>
      <c r="B370" s="80"/>
      <c r="C370" s="80"/>
      <c r="D370" s="80"/>
      <c r="E370" s="80"/>
      <c r="F370" s="80"/>
      <c r="G370" s="80"/>
      <c r="H370" s="80"/>
      <c r="I370" s="93"/>
    </row>
    <row r="371" spans="1:9" ht="14.25">
      <c r="A371" s="80"/>
      <c r="B371" s="80"/>
      <c r="C371" s="80"/>
      <c r="D371" s="80"/>
      <c r="E371" s="80"/>
      <c r="F371" s="80"/>
      <c r="G371" s="80"/>
      <c r="H371" s="80"/>
      <c r="I371" s="93"/>
    </row>
    <row r="372" spans="1:9" ht="14.25">
      <c r="A372" s="80"/>
      <c r="B372" s="80"/>
      <c r="C372" s="80"/>
      <c r="D372" s="80"/>
      <c r="E372" s="80"/>
      <c r="F372" s="80"/>
      <c r="G372" s="80"/>
      <c r="H372" s="80"/>
      <c r="I372" s="93"/>
    </row>
    <row r="373" spans="1:9" ht="14.25">
      <c r="A373" s="80"/>
      <c r="B373" s="80"/>
      <c r="C373" s="80"/>
      <c r="D373" s="80"/>
      <c r="E373" s="80"/>
      <c r="F373" s="80"/>
      <c r="G373" s="80"/>
      <c r="H373" s="80"/>
      <c r="I373" s="93"/>
    </row>
    <row r="374" spans="1:9" ht="14.25">
      <c r="A374" s="80"/>
      <c r="B374" s="80"/>
      <c r="C374" s="80"/>
      <c r="D374" s="80"/>
      <c r="E374" s="80"/>
      <c r="F374" s="80"/>
      <c r="G374" s="80"/>
      <c r="H374" s="80"/>
      <c r="I374" s="93"/>
    </row>
    <row r="375" spans="1:9" ht="14.25">
      <c r="A375" s="80"/>
      <c r="B375" s="80"/>
      <c r="C375" s="80"/>
      <c r="D375" s="80"/>
      <c r="E375" s="80"/>
      <c r="F375" s="80"/>
      <c r="G375" s="80"/>
      <c r="H375" s="80"/>
      <c r="I375" s="93"/>
    </row>
    <row r="376" spans="1:9" ht="14.25">
      <c r="A376" s="80"/>
      <c r="B376" s="80"/>
      <c r="C376" s="80"/>
      <c r="D376" s="80"/>
      <c r="E376" s="80"/>
      <c r="F376" s="80"/>
      <c r="G376" s="80"/>
      <c r="H376" s="80"/>
      <c r="I376" s="93"/>
    </row>
    <row r="377" spans="1:9" ht="14.25">
      <c r="A377" s="80"/>
      <c r="B377" s="80"/>
      <c r="C377" s="80"/>
      <c r="D377" s="80"/>
      <c r="E377" s="80"/>
      <c r="F377" s="80"/>
      <c r="G377" s="80"/>
      <c r="H377" s="80"/>
      <c r="I377" s="93"/>
    </row>
    <row r="378" spans="1:9" ht="14.25">
      <c r="A378" s="80"/>
      <c r="B378" s="80"/>
      <c r="C378" s="80"/>
      <c r="D378" s="80"/>
      <c r="E378" s="80"/>
      <c r="F378" s="80"/>
      <c r="G378" s="80"/>
      <c r="H378" s="80"/>
      <c r="I378" s="93"/>
    </row>
    <row r="379" spans="1:9" ht="14.25">
      <c r="A379" s="80"/>
      <c r="B379" s="80"/>
      <c r="C379" s="80"/>
      <c r="D379" s="80"/>
      <c r="E379" s="80"/>
      <c r="F379" s="80"/>
      <c r="G379" s="80"/>
      <c r="H379" s="80"/>
      <c r="I379" s="93"/>
    </row>
    <row r="380" spans="1:9" ht="14.25">
      <c r="A380" s="80"/>
      <c r="B380" s="80"/>
      <c r="C380" s="80"/>
      <c r="D380" s="80"/>
      <c r="E380" s="80"/>
      <c r="F380" s="80"/>
      <c r="G380" s="80"/>
      <c r="H380" s="80"/>
      <c r="I380" s="93"/>
    </row>
    <row r="381" spans="1:9" ht="14.25">
      <c r="A381" s="80"/>
      <c r="B381" s="80"/>
      <c r="C381" s="80"/>
      <c r="D381" s="80"/>
      <c r="E381" s="80"/>
      <c r="F381" s="80"/>
      <c r="G381" s="80"/>
      <c r="H381" s="80"/>
      <c r="I381" s="93"/>
    </row>
    <row r="382" spans="1:9" ht="14.25">
      <c r="A382" s="80"/>
      <c r="B382" s="80"/>
      <c r="C382" s="80"/>
      <c r="D382" s="80"/>
      <c r="E382" s="80"/>
      <c r="F382" s="80"/>
      <c r="G382" s="80"/>
      <c r="H382" s="80"/>
      <c r="I382" s="93"/>
    </row>
    <row r="383" spans="1:9" ht="14.25">
      <c r="A383" s="80"/>
      <c r="B383" s="80"/>
      <c r="C383" s="80"/>
      <c r="D383" s="80"/>
      <c r="E383" s="80"/>
      <c r="F383" s="80"/>
      <c r="G383" s="80"/>
      <c r="H383" s="80"/>
      <c r="I383" s="93"/>
    </row>
    <row r="384" spans="1:9" ht="14.25">
      <c r="A384" s="80"/>
      <c r="B384" s="80"/>
      <c r="C384" s="80"/>
      <c r="D384" s="80"/>
      <c r="E384" s="80"/>
      <c r="F384" s="80"/>
      <c r="G384" s="80"/>
      <c r="H384" s="80"/>
      <c r="I384" s="93"/>
    </row>
    <row r="385" spans="1:9" ht="14.25">
      <c r="A385" s="80"/>
      <c r="B385" s="80"/>
      <c r="C385" s="80"/>
      <c r="D385" s="80"/>
      <c r="E385" s="80"/>
      <c r="F385" s="80"/>
      <c r="G385" s="80"/>
      <c r="H385" s="80"/>
      <c r="I385" s="93"/>
    </row>
    <row r="386" spans="1:9" ht="14.25">
      <c r="A386" s="80"/>
      <c r="B386" s="80"/>
      <c r="C386" s="80"/>
      <c r="D386" s="80"/>
      <c r="E386" s="80"/>
      <c r="F386" s="80"/>
      <c r="G386" s="80"/>
      <c r="H386" s="80"/>
      <c r="I386" s="93"/>
    </row>
    <row r="387" spans="1:9" ht="14.25">
      <c r="A387" s="80"/>
      <c r="B387" s="80"/>
      <c r="C387" s="80"/>
      <c r="D387" s="80"/>
      <c r="E387" s="80"/>
      <c r="F387" s="80"/>
      <c r="G387" s="80"/>
      <c r="H387" s="80"/>
      <c r="I387" s="93"/>
    </row>
    <row r="388" spans="1:9" ht="14.25">
      <c r="A388" s="80"/>
      <c r="B388" s="80"/>
      <c r="C388" s="80"/>
      <c r="D388" s="80"/>
      <c r="E388" s="80"/>
      <c r="F388" s="80"/>
      <c r="G388" s="80"/>
      <c r="H388" s="80"/>
      <c r="I388" s="93"/>
    </row>
    <row r="389" spans="1:9" ht="14.25">
      <c r="A389" s="80"/>
      <c r="B389" s="80"/>
      <c r="C389" s="80"/>
      <c r="D389" s="80"/>
      <c r="E389" s="80"/>
      <c r="F389" s="80"/>
      <c r="G389" s="80"/>
      <c r="H389" s="80"/>
      <c r="I389" s="93"/>
    </row>
    <row r="390" spans="1:9" ht="14.25">
      <c r="A390" s="80"/>
      <c r="B390" s="80"/>
      <c r="C390" s="80"/>
      <c r="D390" s="80"/>
      <c r="E390" s="80"/>
      <c r="F390" s="80"/>
      <c r="G390" s="80"/>
      <c r="H390" s="80"/>
      <c r="I390" s="93"/>
    </row>
    <row r="391" spans="1:9" ht="14.25">
      <c r="A391" s="80"/>
      <c r="B391" s="80"/>
      <c r="C391" s="80"/>
      <c r="D391" s="80"/>
      <c r="E391" s="80"/>
      <c r="F391" s="80"/>
      <c r="G391" s="80"/>
      <c r="H391" s="80"/>
      <c r="I391" s="93"/>
    </row>
    <row r="392" spans="1:9" ht="14.25">
      <c r="A392" s="80"/>
      <c r="B392" s="80"/>
      <c r="C392" s="80"/>
      <c r="D392" s="80"/>
      <c r="E392" s="80"/>
      <c r="F392" s="80"/>
      <c r="G392" s="80"/>
      <c r="H392" s="80"/>
      <c r="I392" s="93"/>
    </row>
    <row r="393" spans="1:9" ht="14.25">
      <c r="A393" s="80"/>
      <c r="B393" s="80"/>
      <c r="C393" s="80"/>
      <c r="D393" s="80"/>
      <c r="E393" s="80"/>
      <c r="F393" s="80"/>
      <c r="G393" s="80"/>
      <c r="H393" s="80"/>
      <c r="I393" s="93"/>
    </row>
    <row r="394" spans="1:9" ht="14.25">
      <c r="A394" s="80"/>
      <c r="B394" s="80"/>
      <c r="C394" s="80"/>
      <c r="D394" s="80"/>
      <c r="E394" s="80"/>
      <c r="F394" s="80"/>
      <c r="G394" s="80"/>
      <c r="H394" s="80"/>
      <c r="I394" s="93"/>
    </row>
    <row r="395" spans="1:9" ht="14.25">
      <c r="A395" s="80"/>
      <c r="B395" s="80"/>
      <c r="C395" s="80"/>
      <c r="D395" s="80"/>
      <c r="E395" s="80"/>
      <c r="F395" s="80"/>
      <c r="G395" s="80"/>
      <c r="H395" s="80"/>
      <c r="I395" s="93"/>
    </row>
    <row r="396" spans="1:9" ht="14.25">
      <c r="A396" s="80"/>
      <c r="B396" s="80"/>
      <c r="C396" s="80"/>
      <c r="D396" s="80"/>
      <c r="E396" s="80"/>
      <c r="F396" s="80"/>
      <c r="G396" s="80"/>
      <c r="H396" s="80"/>
      <c r="I396" s="93"/>
    </row>
    <row r="397" spans="1:9" ht="14.25">
      <c r="A397" s="80"/>
      <c r="B397" s="80"/>
      <c r="C397" s="80"/>
      <c r="D397" s="80"/>
      <c r="E397" s="80"/>
      <c r="F397" s="80"/>
      <c r="G397" s="80"/>
      <c r="H397" s="80"/>
      <c r="I397" s="93"/>
    </row>
    <row r="398" spans="1:9" ht="14.25">
      <c r="A398" s="80"/>
      <c r="B398" s="80"/>
      <c r="C398" s="80"/>
      <c r="D398" s="80"/>
      <c r="E398" s="80"/>
      <c r="F398" s="80"/>
      <c r="G398" s="80"/>
      <c r="H398" s="80"/>
      <c r="I398" s="93"/>
    </row>
    <row r="399" spans="1:9" ht="14.25">
      <c r="A399" s="80"/>
      <c r="B399" s="80"/>
      <c r="C399" s="80"/>
      <c r="D399" s="80"/>
      <c r="E399" s="80"/>
      <c r="F399" s="80"/>
      <c r="G399" s="80"/>
      <c r="H399" s="80"/>
      <c r="I399" s="93"/>
    </row>
    <row r="400" spans="1:9" ht="14.25">
      <c r="A400" s="80"/>
      <c r="B400" s="80"/>
      <c r="C400" s="80"/>
      <c r="D400" s="80"/>
      <c r="E400" s="80"/>
      <c r="F400" s="80"/>
      <c r="G400" s="80"/>
      <c r="H400" s="80"/>
      <c r="I400" s="93"/>
    </row>
    <row r="401" spans="1:9" ht="14.25">
      <c r="A401" s="80"/>
      <c r="B401" s="80"/>
      <c r="C401" s="80"/>
      <c r="D401" s="80"/>
      <c r="E401" s="80"/>
      <c r="F401" s="80"/>
      <c r="G401" s="80"/>
      <c r="H401" s="80"/>
      <c r="I401" s="93"/>
    </row>
    <row r="402" spans="1:9" ht="14.25">
      <c r="A402" s="80"/>
      <c r="B402" s="80"/>
      <c r="C402" s="80"/>
      <c r="D402" s="80"/>
      <c r="E402" s="80"/>
      <c r="F402" s="80"/>
      <c r="G402" s="80"/>
      <c r="H402" s="80"/>
      <c r="I402" s="93"/>
    </row>
    <row r="403" spans="1:9" ht="14.25">
      <c r="A403" s="80"/>
      <c r="B403" s="80"/>
      <c r="C403" s="80"/>
      <c r="D403" s="80"/>
      <c r="E403" s="80"/>
      <c r="F403" s="80"/>
      <c r="G403" s="80"/>
      <c r="H403" s="80"/>
      <c r="I403" s="93"/>
    </row>
    <row r="404" spans="1:9" ht="14.25">
      <c r="A404" s="80"/>
      <c r="B404" s="80"/>
      <c r="C404" s="80"/>
      <c r="D404" s="80"/>
      <c r="E404" s="80"/>
      <c r="F404" s="80"/>
      <c r="G404" s="80"/>
      <c r="H404" s="80"/>
      <c r="I404" s="93"/>
    </row>
    <row r="405" spans="1:9" ht="14.25">
      <c r="A405" s="80"/>
      <c r="B405" s="80"/>
      <c r="C405" s="80"/>
      <c r="D405" s="80"/>
      <c r="E405" s="80"/>
      <c r="F405" s="80"/>
      <c r="G405" s="80"/>
      <c r="H405" s="80"/>
      <c r="I405" s="93"/>
    </row>
    <row r="406" spans="1:9" ht="14.25">
      <c r="A406" s="80"/>
      <c r="B406" s="80"/>
      <c r="C406" s="80"/>
      <c r="D406" s="80"/>
      <c r="E406" s="80"/>
      <c r="F406" s="80"/>
      <c r="G406" s="80"/>
      <c r="H406" s="80"/>
      <c r="I406" s="93"/>
    </row>
    <row r="407" spans="1:9" ht="14.25">
      <c r="A407" s="80"/>
      <c r="B407" s="80"/>
      <c r="C407" s="80"/>
      <c r="D407" s="80"/>
      <c r="E407" s="80"/>
      <c r="F407" s="80"/>
      <c r="G407" s="80"/>
      <c r="H407" s="80"/>
      <c r="I407" s="93"/>
    </row>
    <row r="408" spans="1:9" ht="14.25">
      <c r="A408" s="80"/>
      <c r="B408" s="80"/>
      <c r="C408" s="80"/>
      <c r="D408" s="80"/>
      <c r="E408" s="80"/>
      <c r="F408" s="80"/>
      <c r="G408" s="80"/>
      <c r="H408" s="80"/>
      <c r="I408" s="93"/>
    </row>
    <row r="409" spans="1:9" ht="14.25">
      <c r="A409" s="80"/>
      <c r="B409" s="80"/>
      <c r="C409" s="80"/>
      <c r="D409" s="80"/>
      <c r="E409" s="80"/>
      <c r="F409" s="80"/>
      <c r="G409" s="80"/>
      <c r="H409" s="80"/>
      <c r="I409" s="93"/>
    </row>
    <row r="410" spans="1:9" ht="14.25">
      <c r="A410" s="80"/>
      <c r="B410" s="80"/>
      <c r="C410" s="80"/>
      <c r="D410" s="80"/>
      <c r="E410" s="80"/>
      <c r="F410" s="80"/>
      <c r="G410" s="80"/>
      <c r="H410" s="80"/>
      <c r="I410" s="93"/>
    </row>
    <row r="411" spans="1:9" ht="14.25">
      <c r="A411" s="80"/>
      <c r="B411" s="80"/>
      <c r="C411" s="80"/>
      <c r="D411" s="80"/>
      <c r="E411" s="80"/>
      <c r="F411" s="80"/>
      <c r="G411" s="80"/>
      <c r="H411" s="80"/>
      <c r="I411" s="93"/>
    </row>
    <row r="412" spans="1:9" ht="14.25">
      <c r="A412" s="80"/>
      <c r="B412" s="80"/>
      <c r="C412" s="80"/>
      <c r="D412" s="80"/>
      <c r="E412" s="80"/>
      <c r="F412" s="80"/>
      <c r="G412" s="80"/>
      <c r="H412" s="80"/>
      <c r="I412" s="93"/>
    </row>
    <row r="413" spans="1:9" ht="14.25">
      <c r="A413" s="80"/>
      <c r="B413" s="80"/>
      <c r="C413" s="80"/>
      <c r="D413" s="80"/>
      <c r="E413" s="80"/>
      <c r="F413" s="80"/>
      <c r="G413" s="80"/>
      <c r="H413" s="80"/>
      <c r="I413" s="93"/>
    </row>
    <row r="414" spans="1:9" ht="14.25">
      <c r="A414" s="80"/>
      <c r="B414" s="80"/>
      <c r="C414" s="80"/>
      <c r="D414" s="80"/>
      <c r="E414" s="80"/>
      <c r="F414" s="80"/>
      <c r="G414" s="80"/>
      <c r="H414" s="80"/>
      <c r="I414" s="93"/>
    </row>
    <row r="415" spans="1:9" ht="14.25">
      <c r="A415" s="80"/>
      <c r="B415" s="80"/>
      <c r="C415" s="80"/>
      <c r="D415" s="80"/>
      <c r="E415" s="80"/>
      <c r="F415" s="80"/>
      <c r="G415" s="80"/>
      <c r="H415" s="80"/>
      <c r="I415" s="93"/>
    </row>
    <row r="416" spans="1:9" ht="14.25">
      <c r="A416" s="80"/>
      <c r="B416" s="80"/>
      <c r="C416" s="80"/>
      <c r="D416" s="80"/>
      <c r="E416" s="80"/>
      <c r="F416" s="80"/>
      <c r="G416" s="80"/>
      <c r="H416" s="80"/>
      <c r="I416" s="93"/>
    </row>
    <row r="417" spans="1:9" ht="14.25">
      <c r="A417" s="80"/>
      <c r="B417" s="80"/>
      <c r="C417" s="80"/>
      <c r="D417" s="80"/>
      <c r="E417" s="80"/>
      <c r="F417" s="80"/>
      <c r="G417" s="80"/>
      <c r="H417" s="80"/>
      <c r="I417" s="93"/>
    </row>
    <row r="418" spans="1:9" ht="14.25">
      <c r="A418" s="80"/>
      <c r="B418" s="80"/>
      <c r="C418" s="80"/>
      <c r="D418" s="80"/>
      <c r="E418" s="80"/>
      <c r="F418" s="80"/>
      <c r="G418" s="80"/>
      <c r="H418" s="80"/>
      <c r="I418" s="93"/>
    </row>
    <row r="419" spans="1:9" ht="14.25">
      <c r="A419" s="80"/>
      <c r="B419" s="80"/>
      <c r="C419" s="80"/>
      <c r="D419" s="80"/>
      <c r="E419" s="80"/>
      <c r="F419" s="80"/>
      <c r="G419" s="80"/>
      <c r="H419" s="80"/>
      <c r="I419" s="93"/>
    </row>
    <row r="420" spans="1:9" ht="14.25">
      <c r="A420" s="80"/>
      <c r="B420" s="80"/>
      <c r="C420" s="80"/>
      <c r="D420" s="80"/>
      <c r="E420" s="80"/>
      <c r="F420" s="80"/>
      <c r="G420" s="80"/>
      <c r="H420" s="80"/>
      <c r="I420" s="93"/>
    </row>
    <row r="421" spans="1:9" ht="14.25">
      <c r="A421" s="80"/>
      <c r="B421" s="80"/>
      <c r="C421" s="80"/>
      <c r="D421" s="80"/>
      <c r="E421" s="80"/>
      <c r="F421" s="80"/>
      <c r="G421" s="80"/>
      <c r="H421" s="80"/>
      <c r="I421" s="93"/>
    </row>
    <row r="422" spans="1:9" ht="14.25">
      <c r="A422" s="80"/>
      <c r="B422" s="80"/>
      <c r="C422" s="80"/>
      <c r="D422" s="80"/>
      <c r="E422" s="80"/>
      <c r="F422" s="80"/>
      <c r="G422" s="80"/>
      <c r="H422" s="80"/>
      <c r="I422" s="93"/>
    </row>
    <row r="423" spans="1:9" ht="14.25">
      <c r="A423" s="80"/>
      <c r="B423" s="80"/>
      <c r="C423" s="80"/>
      <c r="D423" s="80"/>
      <c r="E423" s="80"/>
      <c r="F423" s="80"/>
      <c r="G423" s="80"/>
      <c r="H423" s="80"/>
      <c r="I423" s="93"/>
    </row>
    <row r="424" spans="1:9" ht="14.25">
      <c r="A424" s="80"/>
      <c r="B424" s="80"/>
      <c r="C424" s="80"/>
      <c r="D424" s="80"/>
      <c r="E424" s="80"/>
      <c r="F424" s="80"/>
      <c r="G424" s="80"/>
      <c r="H424" s="80"/>
      <c r="I424" s="93"/>
    </row>
    <row r="425" spans="1:9" ht="14.25">
      <c r="A425" s="80"/>
      <c r="B425" s="80"/>
      <c r="C425" s="80"/>
      <c r="D425" s="80"/>
      <c r="E425" s="80"/>
      <c r="F425" s="80"/>
      <c r="G425" s="80"/>
      <c r="H425" s="80"/>
      <c r="I425" s="93"/>
    </row>
    <row r="426" spans="1:9" ht="14.25">
      <c r="A426" s="80"/>
      <c r="B426" s="80"/>
      <c r="C426" s="80"/>
      <c r="D426" s="80"/>
      <c r="E426" s="80"/>
      <c r="F426" s="80"/>
      <c r="G426" s="80"/>
      <c r="H426" s="80"/>
      <c r="I426" s="93"/>
    </row>
    <row r="427" spans="1:9" ht="14.25">
      <c r="A427" s="80"/>
      <c r="B427" s="80"/>
      <c r="C427" s="80"/>
      <c r="D427" s="80"/>
      <c r="E427" s="80"/>
      <c r="F427" s="80"/>
      <c r="G427" s="80"/>
      <c r="H427" s="80"/>
      <c r="I427" s="93"/>
    </row>
    <row r="428" spans="1:9" ht="14.25">
      <c r="A428" s="80"/>
      <c r="B428" s="80"/>
      <c r="C428" s="80"/>
      <c r="D428" s="80"/>
      <c r="E428" s="80"/>
      <c r="F428" s="80"/>
      <c r="G428" s="80"/>
      <c r="H428" s="80"/>
      <c r="I428" s="93"/>
    </row>
    <row r="429" spans="1:9" ht="14.25">
      <c r="A429" s="80"/>
      <c r="B429" s="80"/>
      <c r="C429" s="80"/>
      <c r="D429" s="80"/>
      <c r="E429" s="80"/>
      <c r="F429" s="80"/>
      <c r="G429" s="80"/>
      <c r="H429" s="80"/>
      <c r="I429" s="93"/>
    </row>
    <row r="430" spans="1:9" ht="14.25">
      <c r="A430" s="80"/>
      <c r="B430" s="80"/>
      <c r="C430" s="80"/>
      <c r="D430" s="80"/>
      <c r="E430" s="80"/>
      <c r="F430" s="80"/>
      <c r="G430" s="80"/>
      <c r="H430" s="80"/>
      <c r="I430" s="93"/>
    </row>
    <row r="431" spans="1:9" ht="14.25">
      <c r="A431" s="80"/>
      <c r="B431" s="80"/>
      <c r="C431" s="80"/>
      <c r="D431" s="80"/>
      <c r="E431" s="80"/>
      <c r="F431" s="80"/>
      <c r="G431" s="80"/>
      <c r="H431" s="80"/>
      <c r="I431" s="93"/>
    </row>
    <row r="432" spans="1:9" ht="14.25">
      <c r="A432" s="80"/>
      <c r="B432" s="80"/>
      <c r="C432" s="80"/>
      <c r="D432" s="80"/>
      <c r="E432" s="80"/>
      <c r="F432" s="80"/>
      <c r="G432" s="80"/>
      <c r="H432" s="80"/>
      <c r="I432" s="93"/>
    </row>
    <row r="433" spans="1:9" ht="14.25">
      <c r="A433" s="80"/>
      <c r="B433" s="80"/>
      <c r="C433" s="80"/>
      <c r="D433" s="80"/>
      <c r="E433" s="80"/>
      <c r="F433" s="80"/>
      <c r="G433" s="80"/>
      <c r="H433" s="80"/>
      <c r="I433" s="93"/>
    </row>
    <row r="434" spans="1:9" ht="14.25">
      <c r="A434" s="80"/>
      <c r="B434" s="80"/>
      <c r="C434" s="80"/>
      <c r="D434" s="80"/>
      <c r="E434" s="80"/>
      <c r="F434" s="80"/>
      <c r="G434" s="80"/>
      <c r="H434" s="80"/>
      <c r="I434" s="93"/>
    </row>
    <row r="435" spans="1:9" ht="14.25">
      <c r="A435" s="80"/>
      <c r="B435" s="80"/>
      <c r="C435" s="80"/>
      <c r="D435" s="80"/>
      <c r="E435" s="80"/>
      <c r="F435" s="80"/>
      <c r="G435" s="80"/>
      <c r="H435" s="80"/>
      <c r="I435" s="93"/>
    </row>
    <row r="436" spans="1:9" ht="14.25">
      <c r="A436" s="80"/>
      <c r="B436" s="80"/>
      <c r="C436" s="80"/>
      <c r="D436" s="80"/>
      <c r="E436" s="80"/>
      <c r="F436" s="80"/>
      <c r="G436" s="80"/>
      <c r="H436" s="80"/>
      <c r="I436" s="93"/>
    </row>
    <row r="437" spans="1:9" ht="14.25">
      <c r="A437" s="80"/>
      <c r="B437" s="80"/>
      <c r="C437" s="80"/>
      <c r="D437" s="80"/>
      <c r="E437" s="80"/>
      <c r="F437" s="80"/>
      <c r="G437" s="80"/>
      <c r="H437" s="80"/>
      <c r="I437" s="93"/>
    </row>
    <row r="438" spans="1:9" ht="14.25">
      <c r="A438" s="80"/>
      <c r="B438" s="80"/>
      <c r="C438" s="80"/>
      <c r="D438" s="80"/>
      <c r="E438" s="80"/>
      <c r="F438" s="80"/>
      <c r="G438" s="80"/>
      <c r="H438" s="80"/>
      <c r="I438" s="93"/>
    </row>
    <row r="439" spans="1:9" ht="14.25">
      <c r="A439" s="80"/>
      <c r="B439" s="80"/>
      <c r="C439" s="80"/>
      <c r="D439" s="80"/>
      <c r="E439" s="80"/>
      <c r="F439" s="80"/>
      <c r="G439" s="80"/>
      <c r="H439" s="80"/>
      <c r="I439" s="93"/>
    </row>
    <row r="440" spans="1:9" ht="14.25">
      <c r="A440" s="80"/>
      <c r="B440" s="80"/>
      <c r="C440" s="80"/>
      <c r="D440" s="80"/>
      <c r="E440" s="80"/>
      <c r="F440" s="80"/>
      <c r="G440" s="80"/>
      <c r="H440" s="80"/>
      <c r="I440" s="93"/>
    </row>
    <row r="441" spans="1:9" ht="14.25">
      <c r="A441" s="80"/>
      <c r="B441" s="80"/>
      <c r="C441" s="80"/>
      <c r="D441" s="80"/>
      <c r="E441" s="80"/>
      <c r="F441" s="80"/>
      <c r="G441" s="80"/>
      <c r="H441" s="80"/>
      <c r="I441" s="93"/>
    </row>
    <row r="442" spans="1:9" ht="14.25">
      <c r="A442" s="80"/>
      <c r="B442" s="80"/>
      <c r="C442" s="80"/>
      <c r="D442" s="80"/>
      <c r="E442" s="80"/>
      <c r="F442" s="80"/>
      <c r="G442" s="80"/>
      <c r="H442" s="80"/>
      <c r="I442" s="93"/>
    </row>
    <row r="443" spans="1:9" ht="14.25">
      <c r="A443" s="80"/>
      <c r="B443" s="80"/>
      <c r="C443" s="80"/>
      <c r="D443" s="80"/>
      <c r="E443" s="80"/>
      <c r="F443" s="80"/>
      <c r="G443" s="80"/>
      <c r="H443" s="80"/>
      <c r="I443" s="93"/>
    </row>
    <row r="444" spans="1:9" ht="14.25">
      <c r="A444" s="80"/>
      <c r="B444" s="80"/>
      <c r="C444" s="80"/>
      <c r="D444" s="80"/>
      <c r="E444" s="80"/>
      <c r="F444" s="80"/>
      <c r="G444" s="80"/>
      <c r="H444" s="80"/>
      <c r="I444" s="93"/>
    </row>
    <row r="445" spans="1:9" ht="14.25">
      <c r="A445" s="80"/>
      <c r="B445" s="80"/>
      <c r="C445" s="80"/>
      <c r="D445" s="80"/>
      <c r="E445" s="80"/>
      <c r="F445" s="80"/>
      <c r="G445" s="80"/>
      <c r="H445" s="80"/>
      <c r="I445" s="93"/>
    </row>
    <row r="446" spans="1:9" ht="14.25">
      <c r="A446" s="80"/>
      <c r="B446" s="80"/>
      <c r="C446" s="80"/>
      <c r="D446" s="80"/>
      <c r="E446" s="80"/>
      <c r="F446" s="80"/>
      <c r="G446" s="80"/>
      <c r="H446" s="80"/>
      <c r="I446" s="93"/>
    </row>
    <row r="447" spans="1:9" ht="14.25">
      <c r="A447" s="80"/>
      <c r="B447" s="80"/>
      <c r="C447" s="80"/>
      <c r="D447" s="80"/>
      <c r="E447" s="80"/>
      <c r="F447" s="80"/>
      <c r="G447" s="80"/>
      <c r="H447" s="80"/>
      <c r="I447" s="93"/>
    </row>
    <row r="448" spans="1:9" ht="14.25">
      <c r="A448" s="80"/>
      <c r="B448" s="80"/>
      <c r="C448" s="80"/>
      <c r="D448" s="80"/>
      <c r="E448" s="80"/>
      <c r="F448" s="80"/>
      <c r="G448" s="80"/>
      <c r="H448" s="80"/>
      <c r="I448" s="93"/>
    </row>
    <row r="449" spans="1:9" ht="14.25">
      <c r="A449" s="80"/>
      <c r="B449" s="80"/>
      <c r="C449" s="80"/>
      <c r="D449" s="80"/>
      <c r="E449" s="80"/>
      <c r="F449" s="80"/>
      <c r="G449" s="80"/>
      <c r="H449" s="80"/>
      <c r="I449" s="93"/>
    </row>
    <row r="450" spans="1:9" ht="14.25">
      <c r="A450" s="80"/>
      <c r="B450" s="80"/>
      <c r="C450" s="80"/>
      <c r="D450" s="80"/>
      <c r="E450" s="80"/>
      <c r="F450" s="80"/>
      <c r="G450" s="80"/>
      <c r="H450" s="80"/>
      <c r="I450" s="93"/>
    </row>
    <row r="451" spans="1:9" ht="14.25">
      <c r="A451" s="80"/>
      <c r="B451" s="80"/>
      <c r="C451" s="80"/>
      <c r="D451" s="80"/>
      <c r="E451" s="80"/>
      <c r="F451" s="80"/>
      <c r="G451" s="80"/>
      <c r="H451" s="80"/>
      <c r="I451" s="93"/>
    </row>
    <row r="452" spans="1:9" ht="14.25">
      <c r="A452" s="80"/>
      <c r="B452" s="80"/>
      <c r="C452" s="80"/>
      <c r="D452" s="80"/>
      <c r="E452" s="80"/>
      <c r="F452" s="80"/>
      <c r="G452" s="80"/>
      <c r="H452" s="80"/>
      <c r="I452" s="93"/>
    </row>
    <row r="453" spans="1:9" ht="14.25">
      <c r="A453" s="80"/>
      <c r="B453" s="80"/>
      <c r="C453" s="80"/>
      <c r="D453" s="80"/>
      <c r="E453" s="80"/>
      <c r="F453" s="80"/>
      <c r="G453" s="80"/>
      <c r="H453" s="80"/>
      <c r="I453" s="93"/>
    </row>
    <row r="454" spans="1:9" ht="14.25">
      <c r="A454" s="80"/>
      <c r="B454" s="80"/>
      <c r="C454" s="80"/>
      <c r="D454" s="80"/>
      <c r="E454" s="80"/>
      <c r="F454" s="80"/>
      <c r="G454" s="80"/>
      <c r="H454" s="80"/>
      <c r="I454" s="93"/>
    </row>
    <row r="455" spans="1:9" ht="14.25">
      <c r="A455" s="80"/>
      <c r="B455" s="80"/>
      <c r="C455" s="80"/>
      <c r="D455" s="80"/>
      <c r="E455" s="80"/>
      <c r="F455" s="80"/>
      <c r="G455" s="80"/>
      <c r="H455" s="80"/>
      <c r="I455" s="93"/>
    </row>
    <row r="456" spans="1:9" ht="14.25">
      <c r="A456" s="80"/>
      <c r="B456" s="80"/>
      <c r="C456" s="80"/>
      <c r="D456" s="80"/>
      <c r="E456" s="80"/>
      <c r="F456" s="80"/>
      <c r="G456" s="80"/>
      <c r="H456" s="80"/>
      <c r="I456" s="93"/>
    </row>
    <row r="457" spans="1:9" ht="14.25">
      <c r="A457" s="80"/>
      <c r="B457" s="80"/>
      <c r="C457" s="80"/>
      <c r="D457" s="80"/>
      <c r="E457" s="80"/>
      <c r="F457" s="80"/>
      <c r="G457" s="80"/>
      <c r="H457" s="80"/>
      <c r="I457" s="93"/>
    </row>
    <row r="458" spans="1:9" ht="14.25">
      <c r="A458" s="80"/>
      <c r="B458" s="80"/>
      <c r="C458" s="80"/>
      <c r="D458" s="80"/>
      <c r="E458" s="80"/>
      <c r="F458" s="80"/>
      <c r="G458" s="80"/>
      <c r="H458" s="80"/>
      <c r="I458" s="93"/>
    </row>
    <row r="459" spans="1:9" ht="14.25">
      <c r="A459" s="80"/>
      <c r="B459" s="80"/>
      <c r="C459" s="80"/>
      <c r="D459" s="80"/>
      <c r="E459" s="80"/>
      <c r="F459" s="80"/>
      <c r="G459" s="80"/>
      <c r="H459" s="80"/>
      <c r="I459" s="93"/>
    </row>
    <row r="460" spans="1:9" ht="14.25">
      <c r="A460" s="80"/>
      <c r="B460" s="80"/>
      <c r="C460" s="80"/>
      <c r="D460" s="80"/>
      <c r="E460" s="80"/>
      <c r="F460" s="80"/>
      <c r="G460" s="80"/>
      <c r="H460" s="80"/>
      <c r="I460" s="93"/>
    </row>
    <row r="461" spans="1:9" ht="14.25">
      <c r="A461" s="80"/>
      <c r="B461" s="80"/>
      <c r="C461" s="80"/>
      <c r="D461" s="80"/>
      <c r="E461" s="80"/>
      <c r="F461" s="80"/>
      <c r="G461" s="80"/>
      <c r="H461" s="80"/>
      <c r="I461" s="93"/>
    </row>
    <row r="462" spans="1:9" ht="14.25">
      <c r="A462" s="80"/>
      <c r="B462" s="80"/>
      <c r="C462" s="80"/>
      <c r="D462" s="80"/>
      <c r="E462" s="80"/>
      <c r="F462" s="80"/>
      <c r="G462" s="80"/>
      <c r="H462" s="80"/>
      <c r="I462" s="93"/>
    </row>
    <row r="463" spans="1:9" ht="14.25">
      <c r="A463" s="80"/>
      <c r="B463" s="80"/>
      <c r="C463" s="80"/>
      <c r="D463" s="80"/>
      <c r="E463" s="80"/>
      <c r="F463" s="80"/>
      <c r="G463" s="80"/>
      <c r="H463" s="80"/>
      <c r="I463" s="93"/>
    </row>
    <row r="464" spans="1:9" ht="14.25">
      <c r="A464" s="80"/>
      <c r="B464" s="80"/>
      <c r="C464" s="80"/>
      <c r="D464" s="80"/>
      <c r="E464" s="80"/>
      <c r="F464" s="80"/>
      <c r="G464" s="80"/>
      <c r="H464" s="80"/>
      <c r="I464" s="93"/>
    </row>
    <row r="465" spans="1:9" ht="14.25">
      <c r="A465" s="80"/>
      <c r="B465" s="80"/>
      <c r="C465" s="80"/>
      <c r="D465" s="80"/>
      <c r="E465" s="80"/>
      <c r="F465" s="80"/>
      <c r="G465" s="80"/>
      <c r="H465" s="80"/>
      <c r="I465" s="93"/>
    </row>
    <row r="466" spans="1:9" ht="14.25">
      <c r="A466" s="80"/>
      <c r="B466" s="80"/>
      <c r="C466" s="80"/>
      <c r="D466" s="80"/>
      <c r="E466" s="80"/>
      <c r="F466" s="80"/>
      <c r="G466" s="80"/>
      <c r="H466" s="80"/>
      <c r="I466" s="93"/>
    </row>
    <row r="467" spans="1:9" ht="14.25">
      <c r="A467" s="80"/>
      <c r="B467" s="80"/>
      <c r="C467" s="80"/>
      <c r="D467" s="80"/>
      <c r="E467" s="80"/>
      <c r="F467" s="80"/>
      <c r="G467" s="80"/>
      <c r="H467" s="80"/>
      <c r="I467" s="93"/>
    </row>
    <row r="468" spans="1:9" ht="14.25">
      <c r="A468" s="80"/>
      <c r="B468" s="80"/>
      <c r="C468" s="80"/>
      <c r="D468" s="80"/>
      <c r="E468" s="80"/>
      <c r="F468" s="80"/>
      <c r="G468" s="80"/>
      <c r="H468" s="80"/>
      <c r="I468" s="93"/>
    </row>
    <row r="469" spans="1:9" ht="14.25">
      <c r="A469" s="80"/>
      <c r="B469" s="80"/>
      <c r="C469" s="80"/>
      <c r="D469" s="80"/>
      <c r="E469" s="80"/>
      <c r="F469" s="80"/>
      <c r="G469" s="80"/>
      <c r="H469" s="80"/>
      <c r="I469" s="93"/>
    </row>
    <row r="470" spans="1:9" ht="14.25">
      <c r="A470" s="80"/>
      <c r="B470" s="80"/>
      <c r="C470" s="80"/>
      <c r="D470" s="80"/>
      <c r="E470" s="80"/>
      <c r="F470" s="80"/>
      <c r="G470" s="80"/>
      <c r="H470" s="80"/>
      <c r="I470" s="93"/>
    </row>
    <row r="471" spans="1:9" ht="14.25">
      <c r="A471" s="80"/>
      <c r="B471" s="80"/>
      <c r="C471" s="80"/>
      <c r="D471" s="80"/>
      <c r="E471" s="80"/>
      <c r="F471" s="80"/>
      <c r="G471" s="80"/>
      <c r="H471" s="80"/>
      <c r="I471" s="93"/>
    </row>
    <row r="472" spans="1:9" ht="14.25">
      <c r="A472" s="80"/>
      <c r="B472" s="80"/>
      <c r="C472" s="80"/>
      <c r="D472" s="80"/>
      <c r="E472" s="80"/>
      <c r="F472" s="80"/>
      <c r="G472" s="80"/>
      <c r="H472" s="80"/>
      <c r="I472" s="93"/>
    </row>
    <row r="473" spans="1:9" ht="14.25">
      <c r="A473" s="80"/>
      <c r="B473" s="80"/>
      <c r="C473" s="80"/>
      <c r="D473" s="80"/>
      <c r="E473" s="80"/>
      <c r="F473" s="80"/>
      <c r="G473" s="80"/>
      <c r="H473" s="80"/>
      <c r="I473" s="93"/>
    </row>
    <row r="474" spans="1:9" ht="14.25">
      <c r="A474" s="80"/>
      <c r="B474" s="80"/>
      <c r="C474" s="80"/>
      <c r="D474" s="80"/>
      <c r="E474" s="80"/>
      <c r="F474" s="80"/>
      <c r="G474" s="80"/>
      <c r="H474" s="80"/>
      <c r="I474" s="93"/>
    </row>
    <row r="475" spans="1:9" ht="14.25">
      <c r="A475" s="80"/>
      <c r="B475" s="80"/>
      <c r="C475" s="80"/>
      <c r="D475" s="80"/>
      <c r="E475" s="80"/>
      <c r="F475" s="80"/>
      <c r="G475" s="80"/>
      <c r="H475" s="80"/>
      <c r="I475" s="93"/>
    </row>
    <row r="476" spans="1:9" ht="14.25">
      <c r="A476" s="80"/>
      <c r="B476" s="80"/>
      <c r="C476" s="80"/>
      <c r="D476" s="80"/>
      <c r="E476" s="80"/>
      <c r="F476" s="80"/>
      <c r="G476" s="80"/>
      <c r="H476" s="80"/>
      <c r="I476" s="93"/>
    </row>
    <row r="477" spans="1:9" ht="14.25">
      <c r="A477" s="80"/>
      <c r="B477" s="80"/>
      <c r="C477" s="80"/>
      <c r="D477" s="80"/>
      <c r="E477" s="80"/>
      <c r="F477" s="80"/>
      <c r="G477" s="80"/>
      <c r="H477" s="80"/>
      <c r="I477" s="93"/>
    </row>
    <row r="478" spans="1:9" ht="14.25">
      <c r="A478" s="80"/>
      <c r="B478" s="80"/>
      <c r="C478" s="80"/>
      <c r="D478" s="80"/>
      <c r="E478" s="80"/>
      <c r="F478" s="80"/>
      <c r="G478" s="80"/>
      <c r="H478" s="80"/>
      <c r="I478" s="93"/>
    </row>
    <row r="479" spans="1:9" ht="14.25">
      <c r="A479" s="80"/>
      <c r="B479" s="80"/>
      <c r="C479" s="80"/>
      <c r="D479" s="80"/>
      <c r="E479" s="80"/>
      <c r="F479" s="80"/>
      <c r="G479" s="80"/>
      <c r="H479" s="80"/>
      <c r="I479" s="93"/>
    </row>
    <row r="480" spans="1:9" ht="14.25">
      <c r="A480" s="80"/>
      <c r="B480" s="80"/>
      <c r="C480" s="80"/>
      <c r="D480" s="80"/>
      <c r="E480" s="80"/>
      <c r="F480" s="80"/>
      <c r="G480" s="80"/>
      <c r="H480" s="80"/>
      <c r="I480" s="93"/>
    </row>
    <row r="481" spans="1:9" ht="14.25">
      <c r="A481" s="80"/>
      <c r="B481" s="80"/>
      <c r="C481" s="80"/>
      <c r="D481" s="80"/>
      <c r="E481" s="80"/>
      <c r="F481" s="80"/>
      <c r="G481" s="80"/>
      <c r="H481" s="80"/>
      <c r="I481" s="93"/>
    </row>
    <row r="482" spans="1:9" ht="14.25">
      <c r="A482" s="80"/>
      <c r="B482" s="80"/>
      <c r="C482" s="80"/>
      <c r="D482" s="80"/>
      <c r="E482" s="80"/>
      <c r="F482" s="80"/>
      <c r="G482" s="80"/>
      <c r="H482" s="80"/>
      <c r="I482" s="93"/>
    </row>
    <row r="483" spans="1:9" ht="14.25">
      <c r="A483" s="80"/>
      <c r="B483" s="80"/>
      <c r="C483" s="80"/>
      <c r="D483" s="80"/>
      <c r="E483" s="80"/>
      <c r="F483" s="80"/>
      <c r="G483" s="80"/>
      <c r="H483" s="80"/>
      <c r="I483" s="93"/>
    </row>
    <row r="484" spans="1:9" ht="14.25">
      <c r="A484" s="80"/>
      <c r="B484" s="80"/>
      <c r="C484" s="80"/>
      <c r="D484" s="80"/>
      <c r="E484" s="80"/>
      <c r="F484" s="80"/>
      <c r="G484" s="80"/>
      <c r="H484" s="80"/>
      <c r="I484" s="93"/>
    </row>
    <row r="485" spans="1:9" ht="14.25">
      <c r="A485" s="80"/>
      <c r="B485" s="80"/>
      <c r="C485" s="80"/>
      <c r="D485" s="80"/>
      <c r="E485" s="80"/>
      <c r="F485" s="80"/>
      <c r="G485" s="80"/>
      <c r="H485" s="80"/>
      <c r="I485" s="93"/>
    </row>
    <row r="486" spans="1:9" ht="14.25">
      <c r="A486" s="80"/>
      <c r="B486" s="80"/>
      <c r="C486" s="80"/>
      <c r="D486" s="80"/>
      <c r="E486" s="80"/>
      <c r="F486" s="80"/>
      <c r="G486" s="80"/>
      <c r="H486" s="80"/>
      <c r="I486" s="93"/>
    </row>
    <row r="487" spans="1:9" ht="14.25">
      <c r="A487" s="80"/>
      <c r="B487" s="80"/>
      <c r="C487" s="80"/>
      <c r="D487" s="80"/>
      <c r="E487" s="80"/>
      <c r="F487" s="80"/>
      <c r="G487" s="80"/>
      <c r="H487" s="80"/>
      <c r="I487" s="93"/>
    </row>
    <row r="488" spans="1:9" ht="14.25">
      <c r="A488" s="80"/>
      <c r="B488" s="80"/>
      <c r="C488" s="80"/>
      <c r="D488" s="80"/>
      <c r="E488" s="80"/>
      <c r="F488" s="80"/>
      <c r="G488" s="80"/>
      <c r="H488" s="80"/>
      <c r="I488" s="93"/>
    </row>
    <row r="489" spans="1:9" ht="14.25">
      <c r="A489" s="80"/>
      <c r="B489" s="80"/>
      <c r="C489" s="80"/>
      <c r="D489" s="80"/>
      <c r="E489" s="80"/>
      <c r="F489" s="80"/>
      <c r="G489" s="80"/>
      <c r="H489" s="80"/>
      <c r="I489" s="93"/>
    </row>
    <row r="490" spans="1:9" ht="14.25">
      <c r="A490" s="80"/>
      <c r="B490" s="80"/>
      <c r="C490" s="80"/>
      <c r="D490" s="80"/>
      <c r="E490" s="80"/>
      <c r="F490" s="80"/>
      <c r="G490" s="80"/>
      <c r="H490" s="80"/>
      <c r="I490" s="93"/>
    </row>
    <row r="491" spans="1:9" ht="14.25">
      <c r="A491" s="80"/>
      <c r="B491" s="80"/>
      <c r="C491" s="80"/>
      <c r="D491" s="80"/>
      <c r="E491" s="80"/>
      <c r="F491" s="80"/>
      <c r="G491" s="80"/>
      <c r="H491" s="80"/>
      <c r="I491" s="93"/>
    </row>
    <row r="492" spans="1:9" ht="14.25">
      <c r="A492" s="80"/>
      <c r="B492" s="80"/>
      <c r="C492" s="80"/>
      <c r="D492" s="80"/>
      <c r="E492" s="80"/>
      <c r="F492" s="80"/>
      <c r="G492" s="80"/>
      <c r="H492" s="80"/>
      <c r="I492" s="93"/>
    </row>
    <row r="493" spans="1:9" ht="14.25">
      <c r="A493" s="80"/>
      <c r="B493" s="80"/>
      <c r="C493" s="80"/>
      <c r="D493" s="80"/>
      <c r="E493" s="80"/>
      <c r="F493" s="80"/>
      <c r="G493" s="80"/>
      <c r="H493" s="80"/>
      <c r="I493" s="93"/>
    </row>
    <row r="494" spans="1:9" ht="14.25">
      <c r="A494" s="80"/>
      <c r="B494" s="80"/>
      <c r="C494" s="80"/>
      <c r="D494" s="80"/>
      <c r="E494" s="80"/>
      <c r="F494" s="80"/>
      <c r="G494" s="80"/>
      <c r="H494" s="80"/>
      <c r="I494" s="93"/>
    </row>
    <row r="495" spans="1:9" ht="14.25">
      <c r="A495" s="80"/>
      <c r="B495" s="80"/>
      <c r="C495" s="80"/>
      <c r="D495" s="80"/>
      <c r="E495" s="80"/>
      <c r="F495" s="80"/>
      <c r="G495" s="80"/>
      <c r="H495" s="80"/>
      <c r="I495" s="93"/>
    </row>
    <row r="496" spans="1:9" ht="14.25">
      <c r="A496" s="80"/>
      <c r="B496" s="80"/>
      <c r="C496" s="80"/>
      <c r="D496" s="80"/>
      <c r="E496" s="80"/>
      <c r="F496" s="80"/>
      <c r="G496" s="80"/>
      <c r="H496" s="80"/>
      <c r="I496" s="93"/>
    </row>
    <row r="497" spans="1:9" ht="14.25">
      <c r="A497" s="80"/>
      <c r="B497" s="80"/>
      <c r="C497" s="80"/>
      <c r="D497" s="80"/>
      <c r="E497" s="80"/>
      <c r="F497" s="80"/>
      <c r="G497" s="80"/>
      <c r="H497" s="80"/>
      <c r="I497" s="93"/>
    </row>
    <row r="498" spans="1:9" ht="14.25">
      <c r="A498" s="80"/>
      <c r="B498" s="80"/>
      <c r="C498" s="80"/>
      <c r="D498" s="80"/>
      <c r="E498" s="80"/>
      <c r="F498" s="80"/>
      <c r="G498" s="80"/>
      <c r="H498" s="80"/>
      <c r="I498" s="93"/>
    </row>
    <row r="499" spans="1:9" ht="14.25">
      <c r="A499" s="80"/>
      <c r="B499" s="80"/>
      <c r="C499" s="80"/>
      <c r="D499" s="80"/>
      <c r="E499" s="80"/>
      <c r="F499" s="80"/>
      <c r="G499" s="80"/>
      <c r="H499" s="80"/>
      <c r="I499" s="93"/>
    </row>
    <row r="500" spans="1:9" ht="14.25">
      <c r="A500" s="80"/>
      <c r="B500" s="80"/>
      <c r="C500" s="80"/>
      <c r="D500" s="80"/>
      <c r="E500" s="80"/>
      <c r="F500" s="80"/>
      <c r="G500" s="80"/>
      <c r="H500" s="80"/>
      <c r="I500" s="93"/>
    </row>
    <row r="501" spans="1:9" ht="14.25">
      <c r="A501" s="80"/>
      <c r="B501" s="80"/>
      <c r="C501" s="80"/>
      <c r="D501" s="80"/>
      <c r="E501" s="80"/>
      <c r="F501" s="80"/>
      <c r="G501" s="80"/>
      <c r="H501" s="80"/>
      <c r="I501" s="93"/>
    </row>
    <row r="502" spans="1:9" ht="14.25">
      <c r="A502" s="80"/>
      <c r="B502" s="80"/>
      <c r="C502" s="80"/>
      <c r="D502" s="80"/>
      <c r="E502" s="80"/>
      <c r="F502" s="80"/>
      <c r="G502" s="80"/>
      <c r="H502" s="80"/>
      <c r="I502" s="93"/>
    </row>
    <row r="503" spans="1:9" ht="14.25">
      <c r="A503" s="80"/>
      <c r="B503" s="80"/>
      <c r="C503" s="80"/>
      <c r="D503" s="80"/>
      <c r="E503" s="80"/>
      <c r="F503" s="80"/>
      <c r="G503" s="80"/>
      <c r="H503" s="80"/>
      <c r="I503" s="93"/>
    </row>
    <row r="504" spans="1:9" ht="14.25">
      <c r="A504" s="80"/>
      <c r="B504" s="80"/>
      <c r="C504" s="80"/>
      <c r="D504" s="80"/>
      <c r="E504" s="80"/>
      <c r="F504" s="80"/>
      <c r="G504" s="80"/>
      <c r="H504" s="80"/>
      <c r="I504" s="93"/>
    </row>
    <row r="505" spans="1:9" ht="14.25">
      <c r="A505" s="80"/>
      <c r="B505" s="80"/>
      <c r="C505" s="80"/>
      <c r="D505" s="80"/>
      <c r="E505" s="80"/>
      <c r="F505" s="80"/>
      <c r="G505" s="80"/>
      <c r="H505" s="80"/>
      <c r="I505" s="93"/>
    </row>
    <row r="506" spans="1:9" ht="14.25">
      <c r="A506" s="80"/>
      <c r="B506" s="80"/>
      <c r="C506" s="80"/>
      <c r="D506" s="80"/>
      <c r="E506" s="80"/>
      <c r="F506" s="80"/>
      <c r="G506" s="80"/>
      <c r="H506" s="80"/>
      <c r="I506" s="93"/>
    </row>
    <row r="507" spans="1:9" ht="14.25">
      <c r="A507" s="80"/>
      <c r="B507" s="80"/>
      <c r="C507" s="80"/>
      <c r="D507" s="80"/>
      <c r="E507" s="80"/>
      <c r="F507" s="80"/>
      <c r="G507" s="80"/>
      <c r="H507" s="80"/>
      <c r="I507" s="93"/>
    </row>
    <row r="508" spans="1:9" ht="14.25">
      <c r="A508" s="80"/>
      <c r="B508" s="80"/>
      <c r="C508" s="80"/>
      <c r="D508" s="80"/>
      <c r="E508" s="80"/>
      <c r="F508" s="80"/>
      <c r="G508" s="80"/>
      <c r="H508" s="80"/>
      <c r="I508" s="93"/>
    </row>
    <row r="509" spans="1:9" ht="14.25">
      <c r="A509" s="80"/>
      <c r="B509" s="80"/>
      <c r="C509" s="80"/>
      <c r="D509" s="80"/>
      <c r="E509" s="80"/>
      <c r="F509" s="80"/>
      <c r="G509" s="80"/>
      <c r="H509" s="80"/>
      <c r="I509" s="93"/>
    </row>
    <row r="510" spans="1:9" ht="14.25">
      <c r="A510" s="80"/>
      <c r="B510" s="80"/>
      <c r="C510" s="80"/>
      <c r="D510" s="80"/>
      <c r="E510" s="80"/>
      <c r="F510" s="80"/>
      <c r="G510" s="80"/>
      <c r="H510" s="80"/>
      <c r="I510" s="93"/>
    </row>
    <row r="511" spans="1:9" ht="14.25">
      <c r="A511" s="80"/>
      <c r="B511" s="80"/>
      <c r="C511" s="80"/>
      <c r="D511" s="80"/>
      <c r="E511" s="80"/>
      <c r="F511" s="80"/>
      <c r="G511" s="80"/>
      <c r="H511" s="80"/>
      <c r="I511" s="93"/>
    </row>
    <row r="512" spans="1:9" ht="14.25">
      <c r="A512" s="80"/>
      <c r="B512" s="80"/>
      <c r="C512" s="80"/>
      <c r="D512" s="80"/>
      <c r="E512" s="80"/>
      <c r="F512" s="80"/>
      <c r="G512" s="80"/>
      <c r="H512" s="80"/>
      <c r="I512" s="93"/>
    </row>
    <row r="513" spans="1:9" ht="14.25">
      <c r="A513" s="80"/>
      <c r="B513" s="80"/>
      <c r="C513" s="80"/>
      <c r="D513" s="80"/>
      <c r="E513" s="80"/>
      <c r="F513" s="80"/>
      <c r="G513" s="80"/>
      <c r="H513" s="80"/>
      <c r="I513" s="93"/>
    </row>
    <row r="514" spans="1:9" ht="14.25">
      <c r="A514" s="80"/>
      <c r="B514" s="80"/>
      <c r="C514" s="80"/>
      <c r="D514" s="80"/>
      <c r="E514" s="80"/>
      <c r="F514" s="80"/>
      <c r="G514" s="80"/>
      <c r="H514" s="80"/>
      <c r="I514" s="93"/>
    </row>
    <row r="515" spans="1:9" ht="14.25">
      <c r="A515" s="80"/>
      <c r="B515" s="80"/>
      <c r="C515" s="80"/>
      <c r="D515" s="80"/>
      <c r="E515" s="80"/>
      <c r="F515" s="80"/>
      <c r="G515" s="80"/>
      <c r="H515" s="80"/>
      <c r="I515" s="93"/>
    </row>
    <row r="516" spans="1:9" ht="14.25">
      <c r="A516" s="80"/>
      <c r="B516" s="80"/>
      <c r="C516" s="80"/>
      <c r="D516" s="80"/>
      <c r="E516" s="80"/>
      <c r="F516" s="80"/>
      <c r="G516" s="80"/>
      <c r="H516" s="80"/>
      <c r="I516" s="93"/>
    </row>
    <row r="517" spans="1:9" ht="14.25">
      <c r="A517" s="80"/>
      <c r="B517" s="80"/>
      <c r="C517" s="80"/>
      <c r="D517" s="80"/>
      <c r="E517" s="80"/>
      <c r="F517" s="80"/>
      <c r="G517" s="80"/>
      <c r="H517" s="80"/>
      <c r="I517" s="93"/>
    </row>
    <row r="518" spans="1:9" ht="14.25">
      <c r="A518" s="80"/>
      <c r="B518" s="80"/>
      <c r="C518" s="80"/>
      <c r="D518" s="80"/>
      <c r="E518" s="80"/>
      <c r="F518" s="80"/>
      <c r="G518" s="80"/>
      <c r="H518" s="80"/>
      <c r="I518" s="93"/>
    </row>
    <row r="519" spans="1:9" ht="14.25">
      <c r="A519" s="80"/>
      <c r="B519" s="80"/>
      <c r="C519" s="80"/>
      <c r="D519" s="80"/>
      <c r="E519" s="80"/>
      <c r="F519" s="80"/>
      <c r="G519" s="80"/>
      <c r="H519" s="80"/>
      <c r="I519" s="93"/>
    </row>
    <row r="520" spans="1:9" ht="14.25">
      <c r="A520" s="80"/>
      <c r="B520" s="80"/>
      <c r="C520" s="80"/>
      <c r="D520" s="80"/>
      <c r="E520" s="80"/>
      <c r="F520" s="80"/>
      <c r="G520" s="80"/>
      <c r="H520" s="80"/>
      <c r="I520" s="93"/>
    </row>
    <row r="521" spans="1:9" ht="14.25">
      <c r="A521" s="80"/>
      <c r="B521" s="80"/>
      <c r="C521" s="80"/>
      <c r="D521" s="80"/>
      <c r="E521" s="80"/>
      <c r="F521" s="80"/>
      <c r="G521" s="80"/>
      <c r="H521" s="80"/>
      <c r="I521" s="93"/>
    </row>
    <row r="522" spans="1:9" ht="14.25">
      <c r="A522" s="80"/>
      <c r="B522" s="80"/>
      <c r="C522" s="80"/>
      <c r="D522" s="80"/>
      <c r="E522" s="80"/>
      <c r="F522" s="80"/>
      <c r="G522" s="80"/>
      <c r="H522" s="80"/>
      <c r="I522" s="93"/>
    </row>
    <row r="523" spans="1:9" ht="14.25">
      <c r="A523" s="80"/>
      <c r="B523" s="80"/>
      <c r="C523" s="80"/>
      <c r="D523" s="80"/>
      <c r="E523" s="80"/>
      <c r="F523" s="80"/>
      <c r="G523" s="80"/>
      <c r="H523" s="80"/>
      <c r="I523" s="93"/>
    </row>
    <row r="524" spans="1:9" ht="14.25">
      <c r="A524" s="80"/>
      <c r="B524" s="80"/>
      <c r="C524" s="80"/>
      <c r="D524" s="80"/>
      <c r="E524" s="80"/>
      <c r="F524" s="80"/>
      <c r="G524" s="80"/>
      <c r="H524" s="80"/>
      <c r="I524" s="93"/>
    </row>
    <row r="525" spans="1:9" ht="14.25">
      <c r="A525" s="80"/>
      <c r="B525" s="80"/>
      <c r="C525" s="80"/>
      <c r="D525" s="80"/>
      <c r="E525" s="80"/>
      <c r="F525" s="80"/>
      <c r="G525" s="80"/>
      <c r="H525" s="80"/>
      <c r="I525" s="93"/>
    </row>
    <row r="526" spans="1:9" ht="14.25">
      <c r="I526" s="93"/>
    </row>
    <row r="527" spans="1:9" ht="14.25">
      <c r="I527" s="93"/>
    </row>
    <row r="528" spans="1:9" ht="14.25">
      <c r="I528" s="93"/>
    </row>
    <row r="529" spans="9:9" ht="14.25">
      <c r="I529" s="93"/>
    </row>
    <row r="530" spans="9:9" ht="14.25">
      <c r="I530" s="93"/>
    </row>
    <row r="531" spans="9:9" ht="14.25">
      <c r="I531" s="93"/>
    </row>
    <row r="532" spans="9:9" ht="14.25">
      <c r="I532" s="93"/>
    </row>
    <row r="533" spans="9:9" ht="14.25">
      <c r="I533" s="93"/>
    </row>
    <row r="534" spans="9:9" ht="14.25">
      <c r="I534" s="93"/>
    </row>
    <row r="535" spans="9:9" ht="14.25">
      <c r="I535" s="93"/>
    </row>
    <row r="536" spans="9:9" ht="14.25">
      <c r="I536" s="93"/>
    </row>
    <row r="537" spans="9:9" ht="14.25">
      <c r="I537" s="93"/>
    </row>
    <row r="538" spans="9:9" ht="14.25">
      <c r="I538" s="93"/>
    </row>
    <row r="539" spans="9:9" ht="14.25">
      <c r="I539" s="93"/>
    </row>
    <row r="540" spans="9:9" ht="14.25">
      <c r="I540" s="93"/>
    </row>
    <row r="541" spans="9:9" ht="14.25">
      <c r="I541" s="93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4" orientation="portrait" r:id="rId1"/>
  <rowBreaks count="2" manualBreakCount="2">
    <brk id="52" max="7" man="1"/>
    <brk id="100" max="7" man="1"/>
  </rowBreaks>
  <colBreaks count="1" manualBreakCount="1">
    <brk id="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C254-C625-4EF3-B24C-CC0940E9AA4D}">
  <dimension ref="A2:P532"/>
  <sheetViews>
    <sheetView showGridLines="0" zoomScale="90" zoomScaleNormal="90" workbookViewId="0"/>
  </sheetViews>
  <sheetFormatPr baseColWidth="10" defaultColWidth="11" defaultRowHeight="12.75"/>
  <cols>
    <col min="1" max="1" width="29.5703125" style="8" customWidth="1"/>
    <col min="2" max="4" width="14.140625" style="8" customWidth="1"/>
    <col min="5" max="5" width="1.7109375" style="8" customWidth="1"/>
    <col min="6" max="6" width="15.5703125" style="8" bestFit="1" customWidth="1"/>
    <col min="7" max="8" width="14.140625" style="8" bestFit="1" customWidth="1"/>
    <col min="9" max="9" width="11.85546875" style="66" bestFit="1" customWidth="1"/>
    <col min="10" max="10" width="11" style="66"/>
    <col min="11" max="256" width="11" style="8"/>
    <col min="257" max="257" width="29.5703125" style="8" customWidth="1"/>
    <col min="258" max="260" width="14.140625" style="8" customWidth="1"/>
    <col min="261" max="261" width="1.7109375" style="8" customWidth="1"/>
    <col min="262" max="262" width="15.5703125" style="8" bestFit="1" customWidth="1"/>
    <col min="263" max="264" width="14.140625" style="8" bestFit="1" customWidth="1"/>
    <col min="265" max="265" width="11.85546875" style="8" bestFit="1" customWidth="1"/>
    <col min="266" max="512" width="11" style="8"/>
    <col min="513" max="513" width="29.5703125" style="8" customWidth="1"/>
    <col min="514" max="516" width="14.140625" style="8" customWidth="1"/>
    <col min="517" max="517" width="1.7109375" style="8" customWidth="1"/>
    <col min="518" max="518" width="15.5703125" style="8" bestFit="1" customWidth="1"/>
    <col min="519" max="520" width="14.140625" style="8" bestFit="1" customWidth="1"/>
    <col min="521" max="521" width="11.85546875" style="8" bestFit="1" customWidth="1"/>
    <col min="522" max="768" width="11" style="8"/>
    <col min="769" max="769" width="29.5703125" style="8" customWidth="1"/>
    <col min="770" max="772" width="14.140625" style="8" customWidth="1"/>
    <col min="773" max="773" width="1.7109375" style="8" customWidth="1"/>
    <col min="774" max="774" width="15.5703125" style="8" bestFit="1" customWidth="1"/>
    <col min="775" max="776" width="14.140625" style="8" bestFit="1" customWidth="1"/>
    <col min="777" max="777" width="11.85546875" style="8" bestFit="1" customWidth="1"/>
    <col min="778" max="1024" width="11" style="8"/>
    <col min="1025" max="1025" width="29.5703125" style="8" customWidth="1"/>
    <col min="1026" max="1028" width="14.140625" style="8" customWidth="1"/>
    <col min="1029" max="1029" width="1.7109375" style="8" customWidth="1"/>
    <col min="1030" max="1030" width="15.5703125" style="8" bestFit="1" customWidth="1"/>
    <col min="1031" max="1032" width="14.140625" style="8" bestFit="1" customWidth="1"/>
    <col min="1033" max="1033" width="11.85546875" style="8" bestFit="1" customWidth="1"/>
    <col min="1034" max="1280" width="11" style="8"/>
    <col min="1281" max="1281" width="29.5703125" style="8" customWidth="1"/>
    <col min="1282" max="1284" width="14.140625" style="8" customWidth="1"/>
    <col min="1285" max="1285" width="1.7109375" style="8" customWidth="1"/>
    <col min="1286" max="1286" width="15.5703125" style="8" bestFit="1" customWidth="1"/>
    <col min="1287" max="1288" width="14.140625" style="8" bestFit="1" customWidth="1"/>
    <col min="1289" max="1289" width="11.85546875" style="8" bestFit="1" customWidth="1"/>
    <col min="1290" max="1536" width="11" style="8"/>
    <col min="1537" max="1537" width="29.5703125" style="8" customWidth="1"/>
    <col min="1538" max="1540" width="14.140625" style="8" customWidth="1"/>
    <col min="1541" max="1541" width="1.7109375" style="8" customWidth="1"/>
    <col min="1542" max="1542" width="15.5703125" style="8" bestFit="1" customWidth="1"/>
    <col min="1543" max="1544" width="14.140625" style="8" bestFit="1" customWidth="1"/>
    <col min="1545" max="1545" width="11.85546875" style="8" bestFit="1" customWidth="1"/>
    <col min="1546" max="1792" width="11" style="8"/>
    <col min="1793" max="1793" width="29.5703125" style="8" customWidth="1"/>
    <col min="1794" max="1796" width="14.140625" style="8" customWidth="1"/>
    <col min="1797" max="1797" width="1.7109375" style="8" customWidth="1"/>
    <col min="1798" max="1798" width="15.5703125" style="8" bestFit="1" customWidth="1"/>
    <col min="1799" max="1800" width="14.140625" style="8" bestFit="1" customWidth="1"/>
    <col min="1801" max="1801" width="11.85546875" style="8" bestFit="1" customWidth="1"/>
    <col min="1802" max="2048" width="11" style="8"/>
    <col min="2049" max="2049" width="29.5703125" style="8" customWidth="1"/>
    <col min="2050" max="2052" width="14.140625" style="8" customWidth="1"/>
    <col min="2053" max="2053" width="1.7109375" style="8" customWidth="1"/>
    <col min="2054" max="2054" width="15.5703125" style="8" bestFit="1" customWidth="1"/>
    <col min="2055" max="2056" width="14.140625" style="8" bestFit="1" customWidth="1"/>
    <col min="2057" max="2057" width="11.85546875" style="8" bestFit="1" customWidth="1"/>
    <col min="2058" max="2304" width="11" style="8"/>
    <col min="2305" max="2305" width="29.5703125" style="8" customWidth="1"/>
    <col min="2306" max="2308" width="14.140625" style="8" customWidth="1"/>
    <col min="2309" max="2309" width="1.7109375" style="8" customWidth="1"/>
    <col min="2310" max="2310" width="15.5703125" style="8" bestFit="1" customWidth="1"/>
    <col min="2311" max="2312" width="14.140625" style="8" bestFit="1" customWidth="1"/>
    <col min="2313" max="2313" width="11.85546875" style="8" bestFit="1" customWidth="1"/>
    <col min="2314" max="2560" width="11" style="8"/>
    <col min="2561" max="2561" width="29.5703125" style="8" customWidth="1"/>
    <col min="2562" max="2564" width="14.140625" style="8" customWidth="1"/>
    <col min="2565" max="2565" width="1.7109375" style="8" customWidth="1"/>
    <col min="2566" max="2566" width="15.5703125" style="8" bestFit="1" customWidth="1"/>
    <col min="2567" max="2568" width="14.140625" style="8" bestFit="1" customWidth="1"/>
    <col min="2569" max="2569" width="11.85546875" style="8" bestFit="1" customWidth="1"/>
    <col min="2570" max="2816" width="11" style="8"/>
    <col min="2817" max="2817" width="29.5703125" style="8" customWidth="1"/>
    <col min="2818" max="2820" width="14.140625" style="8" customWidth="1"/>
    <col min="2821" max="2821" width="1.7109375" style="8" customWidth="1"/>
    <col min="2822" max="2822" width="15.5703125" style="8" bestFit="1" customWidth="1"/>
    <col min="2823" max="2824" width="14.140625" style="8" bestFit="1" customWidth="1"/>
    <col min="2825" max="2825" width="11.85546875" style="8" bestFit="1" customWidth="1"/>
    <col min="2826" max="3072" width="11" style="8"/>
    <col min="3073" max="3073" width="29.5703125" style="8" customWidth="1"/>
    <col min="3074" max="3076" width="14.140625" style="8" customWidth="1"/>
    <col min="3077" max="3077" width="1.7109375" style="8" customWidth="1"/>
    <col min="3078" max="3078" width="15.5703125" style="8" bestFit="1" customWidth="1"/>
    <col min="3079" max="3080" width="14.140625" style="8" bestFit="1" customWidth="1"/>
    <col min="3081" max="3081" width="11.85546875" style="8" bestFit="1" customWidth="1"/>
    <col min="3082" max="3328" width="11" style="8"/>
    <col min="3329" max="3329" width="29.5703125" style="8" customWidth="1"/>
    <col min="3330" max="3332" width="14.140625" style="8" customWidth="1"/>
    <col min="3333" max="3333" width="1.7109375" style="8" customWidth="1"/>
    <col min="3334" max="3334" width="15.5703125" style="8" bestFit="1" customWidth="1"/>
    <col min="3335" max="3336" width="14.140625" style="8" bestFit="1" customWidth="1"/>
    <col min="3337" max="3337" width="11.85546875" style="8" bestFit="1" customWidth="1"/>
    <col min="3338" max="3584" width="11" style="8"/>
    <col min="3585" max="3585" width="29.5703125" style="8" customWidth="1"/>
    <col min="3586" max="3588" width="14.140625" style="8" customWidth="1"/>
    <col min="3589" max="3589" width="1.7109375" style="8" customWidth="1"/>
    <col min="3590" max="3590" width="15.5703125" style="8" bestFit="1" customWidth="1"/>
    <col min="3591" max="3592" width="14.140625" style="8" bestFit="1" customWidth="1"/>
    <col min="3593" max="3593" width="11.85546875" style="8" bestFit="1" customWidth="1"/>
    <col min="3594" max="3840" width="11" style="8"/>
    <col min="3841" max="3841" width="29.5703125" style="8" customWidth="1"/>
    <col min="3842" max="3844" width="14.140625" style="8" customWidth="1"/>
    <col min="3845" max="3845" width="1.7109375" style="8" customWidth="1"/>
    <col min="3846" max="3846" width="15.5703125" style="8" bestFit="1" customWidth="1"/>
    <col min="3847" max="3848" width="14.140625" style="8" bestFit="1" customWidth="1"/>
    <col min="3849" max="3849" width="11.85546875" style="8" bestFit="1" customWidth="1"/>
    <col min="3850" max="4096" width="11" style="8"/>
    <col min="4097" max="4097" width="29.5703125" style="8" customWidth="1"/>
    <col min="4098" max="4100" width="14.140625" style="8" customWidth="1"/>
    <col min="4101" max="4101" width="1.7109375" style="8" customWidth="1"/>
    <col min="4102" max="4102" width="15.5703125" style="8" bestFit="1" customWidth="1"/>
    <col min="4103" max="4104" width="14.140625" style="8" bestFit="1" customWidth="1"/>
    <col min="4105" max="4105" width="11.85546875" style="8" bestFit="1" customWidth="1"/>
    <col min="4106" max="4352" width="11" style="8"/>
    <col min="4353" max="4353" width="29.5703125" style="8" customWidth="1"/>
    <col min="4354" max="4356" width="14.140625" style="8" customWidth="1"/>
    <col min="4357" max="4357" width="1.7109375" style="8" customWidth="1"/>
    <col min="4358" max="4358" width="15.5703125" style="8" bestFit="1" customWidth="1"/>
    <col min="4359" max="4360" width="14.140625" style="8" bestFit="1" customWidth="1"/>
    <col min="4361" max="4361" width="11.85546875" style="8" bestFit="1" customWidth="1"/>
    <col min="4362" max="4608" width="11" style="8"/>
    <col min="4609" max="4609" width="29.5703125" style="8" customWidth="1"/>
    <col min="4610" max="4612" width="14.140625" style="8" customWidth="1"/>
    <col min="4613" max="4613" width="1.7109375" style="8" customWidth="1"/>
    <col min="4614" max="4614" width="15.5703125" style="8" bestFit="1" customWidth="1"/>
    <col min="4615" max="4616" width="14.140625" style="8" bestFit="1" customWidth="1"/>
    <col min="4617" max="4617" width="11.85546875" style="8" bestFit="1" customWidth="1"/>
    <col min="4618" max="4864" width="11" style="8"/>
    <col min="4865" max="4865" width="29.5703125" style="8" customWidth="1"/>
    <col min="4866" max="4868" width="14.140625" style="8" customWidth="1"/>
    <col min="4869" max="4869" width="1.7109375" style="8" customWidth="1"/>
    <col min="4870" max="4870" width="15.5703125" style="8" bestFit="1" customWidth="1"/>
    <col min="4871" max="4872" width="14.140625" style="8" bestFit="1" customWidth="1"/>
    <col min="4873" max="4873" width="11.85546875" style="8" bestFit="1" customWidth="1"/>
    <col min="4874" max="5120" width="11" style="8"/>
    <col min="5121" max="5121" width="29.5703125" style="8" customWidth="1"/>
    <col min="5122" max="5124" width="14.140625" style="8" customWidth="1"/>
    <col min="5125" max="5125" width="1.7109375" style="8" customWidth="1"/>
    <col min="5126" max="5126" width="15.5703125" style="8" bestFit="1" customWidth="1"/>
    <col min="5127" max="5128" width="14.140625" style="8" bestFit="1" customWidth="1"/>
    <col min="5129" max="5129" width="11.85546875" style="8" bestFit="1" customWidth="1"/>
    <col min="5130" max="5376" width="11" style="8"/>
    <col min="5377" max="5377" width="29.5703125" style="8" customWidth="1"/>
    <col min="5378" max="5380" width="14.140625" style="8" customWidth="1"/>
    <col min="5381" max="5381" width="1.7109375" style="8" customWidth="1"/>
    <col min="5382" max="5382" width="15.5703125" style="8" bestFit="1" customWidth="1"/>
    <col min="5383" max="5384" width="14.140625" style="8" bestFit="1" customWidth="1"/>
    <col min="5385" max="5385" width="11.85546875" style="8" bestFit="1" customWidth="1"/>
    <col min="5386" max="5632" width="11" style="8"/>
    <col min="5633" max="5633" width="29.5703125" style="8" customWidth="1"/>
    <col min="5634" max="5636" width="14.140625" style="8" customWidth="1"/>
    <col min="5637" max="5637" width="1.7109375" style="8" customWidth="1"/>
    <col min="5638" max="5638" width="15.5703125" style="8" bestFit="1" customWidth="1"/>
    <col min="5639" max="5640" width="14.140625" style="8" bestFit="1" customWidth="1"/>
    <col min="5641" max="5641" width="11.85546875" style="8" bestFit="1" customWidth="1"/>
    <col min="5642" max="5888" width="11" style="8"/>
    <col min="5889" max="5889" width="29.5703125" style="8" customWidth="1"/>
    <col min="5890" max="5892" width="14.140625" style="8" customWidth="1"/>
    <col min="5893" max="5893" width="1.7109375" style="8" customWidth="1"/>
    <col min="5894" max="5894" width="15.5703125" style="8" bestFit="1" customWidth="1"/>
    <col min="5895" max="5896" width="14.140625" style="8" bestFit="1" customWidth="1"/>
    <col min="5897" max="5897" width="11.85546875" style="8" bestFit="1" customWidth="1"/>
    <col min="5898" max="6144" width="11" style="8"/>
    <col min="6145" max="6145" width="29.5703125" style="8" customWidth="1"/>
    <col min="6146" max="6148" width="14.140625" style="8" customWidth="1"/>
    <col min="6149" max="6149" width="1.7109375" style="8" customWidth="1"/>
    <col min="6150" max="6150" width="15.5703125" style="8" bestFit="1" customWidth="1"/>
    <col min="6151" max="6152" width="14.140625" style="8" bestFit="1" customWidth="1"/>
    <col min="6153" max="6153" width="11.85546875" style="8" bestFit="1" customWidth="1"/>
    <col min="6154" max="6400" width="11" style="8"/>
    <col min="6401" max="6401" width="29.5703125" style="8" customWidth="1"/>
    <col min="6402" max="6404" width="14.140625" style="8" customWidth="1"/>
    <col min="6405" max="6405" width="1.7109375" style="8" customWidth="1"/>
    <col min="6406" max="6406" width="15.5703125" style="8" bestFit="1" customWidth="1"/>
    <col min="6407" max="6408" width="14.140625" style="8" bestFit="1" customWidth="1"/>
    <col min="6409" max="6409" width="11.85546875" style="8" bestFit="1" customWidth="1"/>
    <col min="6410" max="6656" width="11" style="8"/>
    <col min="6657" max="6657" width="29.5703125" style="8" customWidth="1"/>
    <col min="6658" max="6660" width="14.140625" style="8" customWidth="1"/>
    <col min="6661" max="6661" width="1.7109375" style="8" customWidth="1"/>
    <col min="6662" max="6662" width="15.5703125" style="8" bestFit="1" customWidth="1"/>
    <col min="6663" max="6664" width="14.140625" style="8" bestFit="1" customWidth="1"/>
    <col min="6665" max="6665" width="11.85546875" style="8" bestFit="1" customWidth="1"/>
    <col min="6666" max="6912" width="11" style="8"/>
    <col min="6913" max="6913" width="29.5703125" style="8" customWidth="1"/>
    <col min="6914" max="6916" width="14.140625" style="8" customWidth="1"/>
    <col min="6917" max="6917" width="1.7109375" style="8" customWidth="1"/>
    <col min="6918" max="6918" width="15.5703125" style="8" bestFit="1" customWidth="1"/>
    <col min="6919" max="6920" width="14.140625" style="8" bestFit="1" customWidth="1"/>
    <col min="6921" max="6921" width="11.85546875" style="8" bestFit="1" customWidth="1"/>
    <col min="6922" max="7168" width="11" style="8"/>
    <col min="7169" max="7169" width="29.5703125" style="8" customWidth="1"/>
    <col min="7170" max="7172" width="14.140625" style="8" customWidth="1"/>
    <col min="7173" max="7173" width="1.7109375" style="8" customWidth="1"/>
    <col min="7174" max="7174" width="15.5703125" style="8" bestFit="1" customWidth="1"/>
    <col min="7175" max="7176" width="14.140625" style="8" bestFit="1" customWidth="1"/>
    <col min="7177" max="7177" width="11.85546875" style="8" bestFit="1" customWidth="1"/>
    <col min="7178" max="7424" width="11" style="8"/>
    <col min="7425" max="7425" width="29.5703125" style="8" customWidth="1"/>
    <col min="7426" max="7428" width="14.140625" style="8" customWidth="1"/>
    <col min="7429" max="7429" width="1.7109375" style="8" customWidth="1"/>
    <col min="7430" max="7430" width="15.5703125" style="8" bestFit="1" customWidth="1"/>
    <col min="7431" max="7432" width="14.140625" style="8" bestFit="1" customWidth="1"/>
    <col min="7433" max="7433" width="11.85546875" style="8" bestFit="1" customWidth="1"/>
    <col min="7434" max="7680" width="11" style="8"/>
    <col min="7681" max="7681" width="29.5703125" style="8" customWidth="1"/>
    <col min="7682" max="7684" width="14.140625" style="8" customWidth="1"/>
    <col min="7685" max="7685" width="1.7109375" style="8" customWidth="1"/>
    <col min="7686" max="7686" width="15.5703125" style="8" bestFit="1" customWidth="1"/>
    <col min="7687" max="7688" width="14.140625" style="8" bestFit="1" customWidth="1"/>
    <col min="7689" max="7689" width="11.85546875" style="8" bestFit="1" customWidth="1"/>
    <col min="7690" max="7936" width="11" style="8"/>
    <col min="7937" max="7937" width="29.5703125" style="8" customWidth="1"/>
    <col min="7938" max="7940" width="14.140625" style="8" customWidth="1"/>
    <col min="7941" max="7941" width="1.7109375" style="8" customWidth="1"/>
    <col min="7942" max="7942" width="15.5703125" style="8" bestFit="1" customWidth="1"/>
    <col min="7943" max="7944" width="14.140625" style="8" bestFit="1" customWidth="1"/>
    <col min="7945" max="7945" width="11.85546875" style="8" bestFit="1" customWidth="1"/>
    <col min="7946" max="8192" width="11" style="8"/>
    <col min="8193" max="8193" width="29.5703125" style="8" customWidth="1"/>
    <col min="8194" max="8196" width="14.140625" style="8" customWidth="1"/>
    <col min="8197" max="8197" width="1.7109375" style="8" customWidth="1"/>
    <col min="8198" max="8198" width="15.5703125" style="8" bestFit="1" customWidth="1"/>
    <col min="8199" max="8200" width="14.140625" style="8" bestFit="1" customWidth="1"/>
    <col min="8201" max="8201" width="11.85546875" style="8" bestFit="1" customWidth="1"/>
    <col min="8202" max="8448" width="11" style="8"/>
    <col min="8449" max="8449" width="29.5703125" style="8" customWidth="1"/>
    <col min="8450" max="8452" width="14.140625" style="8" customWidth="1"/>
    <col min="8453" max="8453" width="1.7109375" style="8" customWidth="1"/>
    <col min="8454" max="8454" width="15.5703125" style="8" bestFit="1" customWidth="1"/>
    <col min="8455" max="8456" width="14.140625" style="8" bestFit="1" customWidth="1"/>
    <col min="8457" max="8457" width="11.85546875" style="8" bestFit="1" customWidth="1"/>
    <col min="8458" max="8704" width="11" style="8"/>
    <col min="8705" max="8705" width="29.5703125" style="8" customWidth="1"/>
    <col min="8706" max="8708" width="14.140625" style="8" customWidth="1"/>
    <col min="8709" max="8709" width="1.7109375" style="8" customWidth="1"/>
    <col min="8710" max="8710" width="15.5703125" style="8" bestFit="1" customWidth="1"/>
    <col min="8711" max="8712" width="14.140625" style="8" bestFit="1" customWidth="1"/>
    <col min="8713" max="8713" width="11.85546875" style="8" bestFit="1" customWidth="1"/>
    <col min="8714" max="8960" width="11" style="8"/>
    <col min="8961" max="8961" width="29.5703125" style="8" customWidth="1"/>
    <col min="8962" max="8964" width="14.140625" style="8" customWidth="1"/>
    <col min="8965" max="8965" width="1.7109375" style="8" customWidth="1"/>
    <col min="8966" max="8966" width="15.5703125" style="8" bestFit="1" customWidth="1"/>
    <col min="8967" max="8968" width="14.140625" style="8" bestFit="1" customWidth="1"/>
    <col min="8969" max="8969" width="11.85546875" style="8" bestFit="1" customWidth="1"/>
    <col min="8970" max="9216" width="11" style="8"/>
    <col min="9217" max="9217" width="29.5703125" style="8" customWidth="1"/>
    <col min="9218" max="9220" width="14.140625" style="8" customWidth="1"/>
    <col min="9221" max="9221" width="1.7109375" style="8" customWidth="1"/>
    <col min="9222" max="9222" width="15.5703125" style="8" bestFit="1" customWidth="1"/>
    <col min="9223" max="9224" width="14.140625" style="8" bestFit="1" customWidth="1"/>
    <col min="9225" max="9225" width="11.85546875" style="8" bestFit="1" customWidth="1"/>
    <col min="9226" max="9472" width="11" style="8"/>
    <col min="9473" max="9473" width="29.5703125" style="8" customWidth="1"/>
    <col min="9474" max="9476" width="14.140625" style="8" customWidth="1"/>
    <col min="9477" max="9477" width="1.7109375" style="8" customWidth="1"/>
    <col min="9478" max="9478" width="15.5703125" style="8" bestFit="1" customWidth="1"/>
    <col min="9479" max="9480" width="14.140625" style="8" bestFit="1" customWidth="1"/>
    <col min="9481" max="9481" width="11.85546875" style="8" bestFit="1" customWidth="1"/>
    <col min="9482" max="9728" width="11" style="8"/>
    <col min="9729" max="9729" width="29.5703125" style="8" customWidth="1"/>
    <col min="9730" max="9732" width="14.140625" style="8" customWidth="1"/>
    <col min="9733" max="9733" width="1.7109375" style="8" customWidth="1"/>
    <col min="9734" max="9734" width="15.5703125" style="8" bestFit="1" customWidth="1"/>
    <col min="9735" max="9736" width="14.140625" style="8" bestFit="1" customWidth="1"/>
    <col min="9737" max="9737" width="11.85546875" style="8" bestFit="1" customWidth="1"/>
    <col min="9738" max="9984" width="11" style="8"/>
    <col min="9985" max="9985" width="29.5703125" style="8" customWidth="1"/>
    <col min="9986" max="9988" width="14.140625" style="8" customWidth="1"/>
    <col min="9989" max="9989" width="1.7109375" style="8" customWidth="1"/>
    <col min="9990" max="9990" width="15.5703125" style="8" bestFit="1" customWidth="1"/>
    <col min="9991" max="9992" width="14.140625" style="8" bestFit="1" customWidth="1"/>
    <col min="9993" max="9993" width="11.85546875" style="8" bestFit="1" customWidth="1"/>
    <col min="9994" max="10240" width="11" style="8"/>
    <col min="10241" max="10241" width="29.5703125" style="8" customWidth="1"/>
    <col min="10242" max="10244" width="14.140625" style="8" customWidth="1"/>
    <col min="10245" max="10245" width="1.7109375" style="8" customWidth="1"/>
    <col min="10246" max="10246" width="15.5703125" style="8" bestFit="1" customWidth="1"/>
    <col min="10247" max="10248" width="14.140625" style="8" bestFit="1" customWidth="1"/>
    <col min="10249" max="10249" width="11.85546875" style="8" bestFit="1" customWidth="1"/>
    <col min="10250" max="10496" width="11" style="8"/>
    <col min="10497" max="10497" width="29.5703125" style="8" customWidth="1"/>
    <col min="10498" max="10500" width="14.140625" style="8" customWidth="1"/>
    <col min="10501" max="10501" width="1.7109375" style="8" customWidth="1"/>
    <col min="10502" max="10502" width="15.5703125" style="8" bestFit="1" customWidth="1"/>
    <col min="10503" max="10504" width="14.140625" style="8" bestFit="1" customWidth="1"/>
    <col min="10505" max="10505" width="11.85546875" style="8" bestFit="1" customWidth="1"/>
    <col min="10506" max="10752" width="11" style="8"/>
    <col min="10753" max="10753" width="29.5703125" style="8" customWidth="1"/>
    <col min="10754" max="10756" width="14.140625" style="8" customWidth="1"/>
    <col min="10757" max="10757" width="1.7109375" style="8" customWidth="1"/>
    <col min="10758" max="10758" width="15.5703125" style="8" bestFit="1" customWidth="1"/>
    <col min="10759" max="10760" width="14.140625" style="8" bestFit="1" customWidth="1"/>
    <col min="10761" max="10761" width="11.85546875" style="8" bestFit="1" customWidth="1"/>
    <col min="10762" max="11008" width="11" style="8"/>
    <col min="11009" max="11009" width="29.5703125" style="8" customWidth="1"/>
    <col min="11010" max="11012" width="14.140625" style="8" customWidth="1"/>
    <col min="11013" max="11013" width="1.7109375" style="8" customWidth="1"/>
    <col min="11014" max="11014" width="15.5703125" style="8" bestFit="1" customWidth="1"/>
    <col min="11015" max="11016" width="14.140625" style="8" bestFit="1" customWidth="1"/>
    <col min="11017" max="11017" width="11.85546875" style="8" bestFit="1" customWidth="1"/>
    <col min="11018" max="11264" width="11" style="8"/>
    <col min="11265" max="11265" width="29.5703125" style="8" customWidth="1"/>
    <col min="11266" max="11268" width="14.140625" style="8" customWidth="1"/>
    <col min="11269" max="11269" width="1.7109375" style="8" customWidth="1"/>
    <col min="11270" max="11270" width="15.5703125" style="8" bestFit="1" customWidth="1"/>
    <col min="11271" max="11272" width="14.140625" style="8" bestFit="1" customWidth="1"/>
    <col min="11273" max="11273" width="11.85546875" style="8" bestFit="1" customWidth="1"/>
    <col min="11274" max="11520" width="11" style="8"/>
    <col min="11521" max="11521" width="29.5703125" style="8" customWidth="1"/>
    <col min="11522" max="11524" width="14.140625" style="8" customWidth="1"/>
    <col min="11525" max="11525" width="1.7109375" style="8" customWidth="1"/>
    <col min="11526" max="11526" width="15.5703125" style="8" bestFit="1" customWidth="1"/>
    <col min="11527" max="11528" width="14.140625" style="8" bestFit="1" customWidth="1"/>
    <col min="11529" max="11529" width="11.85546875" style="8" bestFit="1" customWidth="1"/>
    <col min="11530" max="11776" width="11" style="8"/>
    <col min="11777" max="11777" width="29.5703125" style="8" customWidth="1"/>
    <col min="11778" max="11780" width="14.140625" style="8" customWidth="1"/>
    <col min="11781" max="11781" width="1.7109375" style="8" customWidth="1"/>
    <col min="11782" max="11782" width="15.5703125" style="8" bestFit="1" customWidth="1"/>
    <col min="11783" max="11784" width="14.140625" style="8" bestFit="1" customWidth="1"/>
    <col min="11785" max="11785" width="11.85546875" style="8" bestFit="1" customWidth="1"/>
    <col min="11786" max="12032" width="11" style="8"/>
    <col min="12033" max="12033" width="29.5703125" style="8" customWidth="1"/>
    <col min="12034" max="12036" width="14.140625" style="8" customWidth="1"/>
    <col min="12037" max="12037" width="1.7109375" style="8" customWidth="1"/>
    <col min="12038" max="12038" width="15.5703125" style="8" bestFit="1" customWidth="1"/>
    <col min="12039" max="12040" width="14.140625" style="8" bestFit="1" customWidth="1"/>
    <col min="12041" max="12041" width="11.85546875" style="8" bestFit="1" customWidth="1"/>
    <col min="12042" max="12288" width="11" style="8"/>
    <col min="12289" max="12289" width="29.5703125" style="8" customWidth="1"/>
    <col min="12290" max="12292" width="14.140625" style="8" customWidth="1"/>
    <col min="12293" max="12293" width="1.7109375" style="8" customWidth="1"/>
    <col min="12294" max="12294" width="15.5703125" style="8" bestFit="1" customWidth="1"/>
    <col min="12295" max="12296" width="14.140625" style="8" bestFit="1" customWidth="1"/>
    <col min="12297" max="12297" width="11.85546875" style="8" bestFit="1" customWidth="1"/>
    <col min="12298" max="12544" width="11" style="8"/>
    <col min="12545" max="12545" width="29.5703125" style="8" customWidth="1"/>
    <col min="12546" max="12548" width="14.140625" style="8" customWidth="1"/>
    <col min="12549" max="12549" width="1.7109375" style="8" customWidth="1"/>
    <col min="12550" max="12550" width="15.5703125" style="8" bestFit="1" customWidth="1"/>
    <col min="12551" max="12552" width="14.140625" style="8" bestFit="1" customWidth="1"/>
    <col min="12553" max="12553" width="11.85546875" style="8" bestFit="1" customWidth="1"/>
    <col min="12554" max="12800" width="11" style="8"/>
    <col min="12801" max="12801" width="29.5703125" style="8" customWidth="1"/>
    <col min="12802" max="12804" width="14.140625" style="8" customWidth="1"/>
    <col min="12805" max="12805" width="1.7109375" style="8" customWidth="1"/>
    <col min="12806" max="12806" width="15.5703125" style="8" bestFit="1" customWidth="1"/>
    <col min="12807" max="12808" width="14.140625" style="8" bestFit="1" customWidth="1"/>
    <col min="12809" max="12809" width="11.85546875" style="8" bestFit="1" customWidth="1"/>
    <col min="12810" max="13056" width="11" style="8"/>
    <col min="13057" max="13057" width="29.5703125" style="8" customWidth="1"/>
    <col min="13058" max="13060" width="14.140625" style="8" customWidth="1"/>
    <col min="13061" max="13061" width="1.7109375" style="8" customWidth="1"/>
    <col min="13062" max="13062" width="15.5703125" style="8" bestFit="1" customWidth="1"/>
    <col min="13063" max="13064" width="14.140625" style="8" bestFit="1" customWidth="1"/>
    <col min="13065" max="13065" width="11.85546875" style="8" bestFit="1" customWidth="1"/>
    <col min="13066" max="13312" width="11" style="8"/>
    <col min="13313" max="13313" width="29.5703125" style="8" customWidth="1"/>
    <col min="13314" max="13316" width="14.140625" style="8" customWidth="1"/>
    <col min="13317" max="13317" width="1.7109375" style="8" customWidth="1"/>
    <col min="13318" max="13318" width="15.5703125" style="8" bestFit="1" customWidth="1"/>
    <col min="13319" max="13320" width="14.140625" style="8" bestFit="1" customWidth="1"/>
    <col min="13321" max="13321" width="11.85546875" style="8" bestFit="1" customWidth="1"/>
    <col min="13322" max="13568" width="11" style="8"/>
    <col min="13569" max="13569" width="29.5703125" style="8" customWidth="1"/>
    <col min="13570" max="13572" width="14.140625" style="8" customWidth="1"/>
    <col min="13573" max="13573" width="1.7109375" style="8" customWidth="1"/>
    <col min="13574" max="13574" width="15.5703125" style="8" bestFit="1" customWidth="1"/>
    <col min="13575" max="13576" width="14.140625" style="8" bestFit="1" customWidth="1"/>
    <col min="13577" max="13577" width="11.85546875" style="8" bestFit="1" customWidth="1"/>
    <col min="13578" max="13824" width="11" style="8"/>
    <col min="13825" max="13825" width="29.5703125" style="8" customWidth="1"/>
    <col min="13826" max="13828" width="14.140625" style="8" customWidth="1"/>
    <col min="13829" max="13829" width="1.7109375" style="8" customWidth="1"/>
    <col min="13830" max="13830" width="15.5703125" style="8" bestFit="1" customWidth="1"/>
    <col min="13831" max="13832" width="14.140625" style="8" bestFit="1" customWidth="1"/>
    <col min="13833" max="13833" width="11.85546875" style="8" bestFit="1" customWidth="1"/>
    <col min="13834" max="14080" width="11" style="8"/>
    <col min="14081" max="14081" width="29.5703125" style="8" customWidth="1"/>
    <col min="14082" max="14084" width="14.140625" style="8" customWidth="1"/>
    <col min="14085" max="14085" width="1.7109375" style="8" customWidth="1"/>
    <col min="14086" max="14086" width="15.5703125" style="8" bestFit="1" customWidth="1"/>
    <col min="14087" max="14088" width="14.140625" style="8" bestFit="1" customWidth="1"/>
    <col min="14089" max="14089" width="11.85546875" style="8" bestFit="1" customWidth="1"/>
    <col min="14090" max="14336" width="11" style="8"/>
    <col min="14337" max="14337" width="29.5703125" style="8" customWidth="1"/>
    <col min="14338" max="14340" width="14.140625" style="8" customWidth="1"/>
    <col min="14341" max="14341" width="1.7109375" style="8" customWidth="1"/>
    <col min="14342" max="14342" width="15.5703125" style="8" bestFit="1" customWidth="1"/>
    <col min="14343" max="14344" width="14.140625" style="8" bestFit="1" customWidth="1"/>
    <col min="14345" max="14345" width="11.85546875" style="8" bestFit="1" customWidth="1"/>
    <col min="14346" max="14592" width="11" style="8"/>
    <col min="14593" max="14593" width="29.5703125" style="8" customWidth="1"/>
    <col min="14594" max="14596" width="14.140625" style="8" customWidth="1"/>
    <col min="14597" max="14597" width="1.7109375" style="8" customWidth="1"/>
    <col min="14598" max="14598" width="15.5703125" style="8" bestFit="1" customWidth="1"/>
    <col min="14599" max="14600" width="14.140625" style="8" bestFit="1" customWidth="1"/>
    <col min="14601" max="14601" width="11.85546875" style="8" bestFit="1" customWidth="1"/>
    <col min="14602" max="14848" width="11" style="8"/>
    <col min="14849" max="14849" width="29.5703125" style="8" customWidth="1"/>
    <col min="14850" max="14852" width="14.140625" style="8" customWidth="1"/>
    <col min="14853" max="14853" width="1.7109375" style="8" customWidth="1"/>
    <col min="14854" max="14854" width="15.5703125" style="8" bestFit="1" customWidth="1"/>
    <col min="14855" max="14856" width="14.140625" style="8" bestFit="1" customWidth="1"/>
    <col min="14857" max="14857" width="11.85546875" style="8" bestFit="1" customWidth="1"/>
    <col min="14858" max="15104" width="11" style="8"/>
    <col min="15105" max="15105" width="29.5703125" style="8" customWidth="1"/>
    <col min="15106" max="15108" width="14.140625" style="8" customWidth="1"/>
    <col min="15109" max="15109" width="1.7109375" style="8" customWidth="1"/>
    <col min="15110" max="15110" width="15.5703125" style="8" bestFit="1" customWidth="1"/>
    <col min="15111" max="15112" width="14.140625" style="8" bestFit="1" customWidth="1"/>
    <col min="15113" max="15113" width="11.85546875" style="8" bestFit="1" customWidth="1"/>
    <col min="15114" max="15360" width="11" style="8"/>
    <col min="15361" max="15361" width="29.5703125" style="8" customWidth="1"/>
    <col min="15362" max="15364" width="14.140625" style="8" customWidth="1"/>
    <col min="15365" max="15365" width="1.7109375" style="8" customWidth="1"/>
    <col min="15366" max="15366" width="15.5703125" style="8" bestFit="1" customWidth="1"/>
    <col min="15367" max="15368" width="14.140625" style="8" bestFit="1" customWidth="1"/>
    <col min="15369" max="15369" width="11.85546875" style="8" bestFit="1" customWidth="1"/>
    <col min="15370" max="15616" width="11" style="8"/>
    <col min="15617" max="15617" width="29.5703125" style="8" customWidth="1"/>
    <col min="15618" max="15620" width="14.140625" style="8" customWidth="1"/>
    <col min="15621" max="15621" width="1.7109375" style="8" customWidth="1"/>
    <col min="15622" max="15622" width="15.5703125" style="8" bestFit="1" customWidth="1"/>
    <col min="15623" max="15624" width="14.140625" style="8" bestFit="1" customWidth="1"/>
    <col min="15625" max="15625" width="11.85546875" style="8" bestFit="1" customWidth="1"/>
    <col min="15626" max="15872" width="11" style="8"/>
    <col min="15873" max="15873" width="29.5703125" style="8" customWidth="1"/>
    <col min="15874" max="15876" width="14.140625" style="8" customWidth="1"/>
    <col min="15877" max="15877" width="1.7109375" style="8" customWidth="1"/>
    <col min="15878" max="15878" width="15.5703125" style="8" bestFit="1" customWidth="1"/>
    <col min="15879" max="15880" width="14.140625" style="8" bestFit="1" customWidth="1"/>
    <col min="15881" max="15881" width="11.85546875" style="8" bestFit="1" customWidth="1"/>
    <col min="15882" max="16128" width="11" style="8"/>
    <col min="16129" max="16129" width="29.5703125" style="8" customWidth="1"/>
    <col min="16130" max="16132" width="14.140625" style="8" customWidth="1"/>
    <col min="16133" max="16133" width="1.7109375" style="8" customWidth="1"/>
    <col min="16134" max="16134" width="15.5703125" style="8" bestFit="1" customWidth="1"/>
    <col min="16135" max="16136" width="14.140625" style="8" bestFit="1" customWidth="1"/>
    <col min="16137" max="16137" width="11.85546875" style="8" bestFit="1" customWidth="1"/>
    <col min="16138" max="16384" width="11" style="8"/>
  </cols>
  <sheetData>
    <row r="2" spans="1:16" ht="18" customHeight="1">
      <c r="A2" s="7" t="s">
        <v>330</v>
      </c>
      <c r="B2" s="7"/>
      <c r="C2" s="7"/>
      <c r="D2" s="7"/>
      <c r="E2" s="7"/>
      <c r="F2" s="7"/>
      <c r="G2" s="7"/>
      <c r="H2" s="7"/>
    </row>
    <row r="3" spans="1:16" ht="18" customHeight="1">
      <c r="A3" s="38" t="s">
        <v>331</v>
      </c>
      <c r="B3" s="38"/>
      <c r="C3" s="38"/>
      <c r="D3" s="38"/>
      <c r="E3" s="38"/>
      <c r="F3" s="38"/>
      <c r="G3" s="38"/>
      <c r="H3" s="38"/>
    </row>
    <row r="4" spans="1:16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  <c r="I4" s="67"/>
      <c r="J4" s="67"/>
      <c r="K4" s="52"/>
      <c r="L4" s="53"/>
      <c r="M4" s="53"/>
      <c r="N4" s="53"/>
      <c r="O4" s="53"/>
      <c r="P4" s="53"/>
    </row>
    <row r="5" spans="1:16" s="39" customFormat="1" ht="18" customHeight="1">
      <c r="A5" s="38" t="s">
        <v>117</v>
      </c>
      <c r="B5" s="38"/>
      <c r="C5" s="38"/>
      <c r="D5" s="38"/>
      <c r="E5" s="38"/>
      <c r="F5" s="38"/>
      <c r="G5" s="38"/>
      <c r="H5" s="38"/>
      <c r="I5" s="67"/>
      <c r="J5" s="67"/>
      <c r="K5" s="52"/>
      <c r="L5" s="53"/>
      <c r="M5" s="53"/>
      <c r="N5" s="53"/>
      <c r="O5" s="53"/>
      <c r="P5" s="53"/>
    </row>
    <row r="6" spans="1:16" s="42" customFormat="1" ht="20.25" customHeight="1">
      <c r="A6" s="40" t="s">
        <v>118</v>
      </c>
      <c r="B6" s="89" t="s">
        <v>10</v>
      </c>
      <c r="C6" s="89"/>
      <c r="D6" s="89"/>
      <c r="E6" s="89"/>
      <c r="F6" s="89"/>
      <c r="G6" s="89"/>
      <c r="H6" s="89"/>
      <c r="I6" s="69"/>
      <c r="J6" s="69"/>
    </row>
    <row r="7" spans="1:16" s="42" customFormat="1" ht="16.5" customHeight="1">
      <c r="A7" s="43"/>
      <c r="B7" s="95" t="s">
        <v>12</v>
      </c>
      <c r="C7" s="95"/>
      <c r="D7" s="95"/>
      <c r="E7" s="95"/>
      <c r="F7" s="95" t="s">
        <v>13</v>
      </c>
      <c r="G7" s="95"/>
      <c r="H7" s="95"/>
      <c r="I7" s="69"/>
      <c r="J7" s="69"/>
    </row>
    <row r="8" spans="1:16" s="42" customFormat="1" ht="20.25" customHeight="1">
      <c r="A8" s="45"/>
      <c r="B8" s="96" t="s">
        <v>34</v>
      </c>
      <c r="C8" s="96" t="s">
        <v>17</v>
      </c>
      <c r="D8" s="96" t="s">
        <v>18</v>
      </c>
      <c r="E8" s="97"/>
      <c r="F8" s="96" t="s">
        <v>34</v>
      </c>
      <c r="G8" s="96" t="s">
        <v>17</v>
      </c>
      <c r="H8" s="96" t="s">
        <v>18</v>
      </c>
      <c r="I8" s="69"/>
      <c r="J8" s="69"/>
    </row>
    <row r="9" spans="1:16" ht="26.25" customHeight="1">
      <c r="A9" s="91" t="s">
        <v>332</v>
      </c>
      <c r="B9" s="92">
        <f>B10+B22+B29+B38+B43+B56+B60+B66</f>
        <v>423130</v>
      </c>
      <c r="C9" s="92">
        <f>C10+C22+C29+C38+C43+C56+C60+C66</f>
        <v>209302</v>
      </c>
      <c r="D9" s="92">
        <f>D10+D22+D29+D38+D43+D56+D60+D66</f>
        <v>213828</v>
      </c>
      <c r="E9" s="92"/>
      <c r="F9" s="92">
        <f>F10+F22+F29+F38+F43+F56+F60+F66</f>
        <v>426811</v>
      </c>
      <c r="G9" s="92">
        <f>G10+G22+G29+G38+G43+G56+G60+G66</f>
        <v>211027</v>
      </c>
      <c r="H9" s="92">
        <f>H10+H22+H29+H38+H43+H56+H60+H66</f>
        <v>215784</v>
      </c>
      <c r="I9" s="69"/>
      <c r="J9" s="69"/>
    </row>
    <row r="10" spans="1:16" ht="19.5" customHeight="1">
      <c r="A10" s="75" t="s">
        <v>333</v>
      </c>
      <c r="B10" s="74">
        <f t="shared" ref="B10:B22" si="0">C10+D10</f>
        <v>132303</v>
      </c>
      <c r="C10" s="74">
        <f>SUM(C11:C21)</f>
        <v>64962</v>
      </c>
      <c r="D10" s="74">
        <f>SUM(D11:D21)</f>
        <v>67341</v>
      </c>
      <c r="E10" s="74"/>
      <c r="F10" s="74">
        <f>G10+H10</f>
        <v>133428</v>
      </c>
      <c r="G10" s="74">
        <f>SUM(G11:G21)</f>
        <v>65498</v>
      </c>
      <c r="H10" s="74">
        <f>SUM(H11:H21)</f>
        <v>67930</v>
      </c>
      <c r="I10" s="69"/>
      <c r="J10" s="69"/>
    </row>
    <row r="11" spans="1:16" ht="18.75" customHeight="1">
      <c r="A11" s="78" t="s">
        <v>334</v>
      </c>
      <c r="B11" s="79">
        <f t="shared" si="0"/>
        <v>12902</v>
      </c>
      <c r="C11" s="79">
        <v>6260</v>
      </c>
      <c r="D11" s="79">
        <v>6642</v>
      </c>
      <c r="E11" s="80"/>
      <c r="F11" s="79">
        <f t="shared" ref="F11:F70" si="1">G11+H11</f>
        <v>12943</v>
      </c>
      <c r="G11" s="79">
        <v>6278</v>
      </c>
      <c r="H11" s="79">
        <v>6665</v>
      </c>
      <c r="I11" s="69"/>
      <c r="J11" s="69"/>
    </row>
    <row r="12" spans="1:16" ht="18.75" customHeight="1">
      <c r="A12" s="78" t="s">
        <v>335</v>
      </c>
      <c r="B12" s="79">
        <f t="shared" si="0"/>
        <v>9185</v>
      </c>
      <c r="C12" s="79">
        <v>4495</v>
      </c>
      <c r="D12" s="79">
        <v>4690</v>
      </c>
      <c r="E12" s="80"/>
      <c r="F12" s="79">
        <f t="shared" si="1"/>
        <v>9191</v>
      </c>
      <c r="G12" s="79">
        <v>4483</v>
      </c>
      <c r="H12" s="79">
        <v>4708</v>
      </c>
      <c r="I12" s="83"/>
    </row>
    <row r="13" spans="1:16" ht="18.75" customHeight="1">
      <c r="A13" s="78" t="s">
        <v>121</v>
      </c>
      <c r="B13" s="79">
        <f t="shared" si="0"/>
        <v>14239</v>
      </c>
      <c r="C13" s="79">
        <v>6968</v>
      </c>
      <c r="D13" s="79">
        <v>7271</v>
      </c>
      <c r="E13" s="80"/>
      <c r="F13" s="79">
        <f t="shared" si="1"/>
        <v>14344</v>
      </c>
      <c r="G13" s="79">
        <v>7027</v>
      </c>
      <c r="H13" s="79">
        <v>7317</v>
      </c>
      <c r="I13" s="83"/>
    </row>
    <row r="14" spans="1:16" ht="18.75" customHeight="1">
      <c r="A14" s="78" t="s">
        <v>336</v>
      </c>
      <c r="B14" s="79">
        <f t="shared" si="0"/>
        <v>21203</v>
      </c>
      <c r="C14" s="79">
        <v>10466</v>
      </c>
      <c r="D14" s="79">
        <v>10737</v>
      </c>
      <c r="E14" s="80"/>
      <c r="F14" s="79">
        <f t="shared" si="1"/>
        <v>21400</v>
      </c>
      <c r="G14" s="79">
        <v>10582</v>
      </c>
      <c r="H14" s="79">
        <v>10818</v>
      </c>
      <c r="I14" s="83"/>
    </row>
    <row r="15" spans="1:16" ht="18.75" customHeight="1">
      <c r="A15" s="78" t="s">
        <v>337</v>
      </c>
      <c r="B15" s="79">
        <f t="shared" si="0"/>
        <v>27944</v>
      </c>
      <c r="C15" s="79">
        <v>13550</v>
      </c>
      <c r="D15" s="79">
        <v>14394</v>
      </c>
      <c r="E15" s="80"/>
      <c r="F15" s="79">
        <f t="shared" si="1"/>
        <v>28161</v>
      </c>
      <c r="G15" s="79">
        <v>13631</v>
      </c>
      <c r="H15" s="79">
        <v>14530</v>
      </c>
      <c r="I15" s="83"/>
    </row>
    <row r="16" spans="1:16" ht="18.75" customHeight="1">
      <c r="A16" s="78" t="s">
        <v>338</v>
      </c>
      <c r="B16" s="79">
        <f t="shared" si="0"/>
        <v>12403</v>
      </c>
      <c r="C16" s="79">
        <v>6063</v>
      </c>
      <c r="D16" s="79">
        <v>6340</v>
      </c>
      <c r="E16" s="80"/>
      <c r="F16" s="79">
        <f t="shared" si="1"/>
        <v>12526</v>
      </c>
      <c r="G16" s="79">
        <v>6120</v>
      </c>
      <c r="H16" s="79">
        <v>6406</v>
      </c>
      <c r="I16" s="83"/>
    </row>
    <row r="17" spans="1:9" ht="18.75" customHeight="1">
      <c r="A17" s="78" t="s">
        <v>339</v>
      </c>
      <c r="B17" s="79">
        <f t="shared" si="0"/>
        <v>9116</v>
      </c>
      <c r="C17" s="79">
        <v>4617</v>
      </c>
      <c r="D17" s="79">
        <v>4499</v>
      </c>
      <c r="E17" s="80"/>
      <c r="F17" s="79">
        <f t="shared" si="1"/>
        <v>9181</v>
      </c>
      <c r="G17" s="79">
        <v>4653</v>
      </c>
      <c r="H17" s="79">
        <v>4528</v>
      </c>
      <c r="I17" s="83"/>
    </row>
    <row r="18" spans="1:9" ht="18.75" customHeight="1">
      <c r="A18" s="78" t="s">
        <v>340</v>
      </c>
      <c r="B18" s="79">
        <f t="shared" si="0"/>
        <v>4895</v>
      </c>
      <c r="C18" s="79">
        <v>2434</v>
      </c>
      <c r="D18" s="79">
        <v>2461</v>
      </c>
      <c r="E18" s="80"/>
      <c r="F18" s="79">
        <f t="shared" si="1"/>
        <v>4908</v>
      </c>
      <c r="G18" s="79">
        <v>2449</v>
      </c>
      <c r="H18" s="79">
        <v>2459</v>
      </c>
      <c r="I18" s="83"/>
    </row>
    <row r="19" spans="1:9" ht="18.75" customHeight="1">
      <c r="A19" s="78" t="s">
        <v>341</v>
      </c>
      <c r="B19" s="79">
        <f t="shared" si="0"/>
        <v>10067</v>
      </c>
      <c r="C19" s="79">
        <v>4888</v>
      </c>
      <c r="D19" s="79">
        <v>5179</v>
      </c>
      <c r="E19" s="80"/>
      <c r="F19" s="79">
        <f t="shared" si="1"/>
        <v>10244</v>
      </c>
      <c r="G19" s="79">
        <v>4975</v>
      </c>
      <c r="H19" s="79">
        <v>5269</v>
      </c>
      <c r="I19" s="83"/>
    </row>
    <row r="20" spans="1:9" ht="18.75" customHeight="1">
      <c r="A20" s="78" t="s">
        <v>342</v>
      </c>
      <c r="B20" s="79">
        <f t="shared" si="0"/>
        <v>3690</v>
      </c>
      <c r="C20" s="79">
        <v>1860</v>
      </c>
      <c r="D20" s="79">
        <v>1830</v>
      </c>
      <c r="E20" s="80"/>
      <c r="F20" s="79">
        <f t="shared" si="1"/>
        <v>3738</v>
      </c>
      <c r="G20" s="79">
        <v>1878</v>
      </c>
      <c r="H20" s="79">
        <v>1860</v>
      </c>
      <c r="I20" s="83"/>
    </row>
    <row r="21" spans="1:9" ht="18.75" customHeight="1">
      <c r="A21" s="78" t="s">
        <v>343</v>
      </c>
      <c r="B21" s="79">
        <f t="shared" si="0"/>
        <v>6659</v>
      </c>
      <c r="C21" s="79">
        <v>3361</v>
      </c>
      <c r="D21" s="79">
        <v>3298</v>
      </c>
      <c r="E21" s="80"/>
      <c r="F21" s="79">
        <f t="shared" si="1"/>
        <v>6792</v>
      </c>
      <c r="G21" s="79">
        <v>3422</v>
      </c>
      <c r="H21" s="79">
        <v>3370</v>
      </c>
      <c r="I21" s="83"/>
    </row>
    <row r="22" spans="1:9" ht="18.75" customHeight="1">
      <c r="A22" s="75" t="s">
        <v>344</v>
      </c>
      <c r="B22" s="76">
        <f t="shared" si="0"/>
        <v>51118</v>
      </c>
      <c r="C22" s="76">
        <f>SUM(C23:C28)</f>
        <v>25361</v>
      </c>
      <c r="D22" s="76">
        <f>SUM(D23:D28)</f>
        <v>25757</v>
      </c>
      <c r="E22" s="76"/>
      <c r="F22" s="76">
        <f>G22+H22</f>
        <v>51490</v>
      </c>
      <c r="G22" s="76">
        <f>SUM(G23:G28)</f>
        <v>25515</v>
      </c>
      <c r="H22" s="76">
        <f>SUM(H23:H28)</f>
        <v>25975</v>
      </c>
      <c r="I22" s="83"/>
    </row>
    <row r="23" spans="1:9" ht="18.75" customHeight="1">
      <c r="A23" s="78" t="s">
        <v>70</v>
      </c>
      <c r="B23" s="79">
        <f>D23+C23</f>
        <v>17640</v>
      </c>
      <c r="C23" s="79">
        <v>8709</v>
      </c>
      <c r="D23" s="79">
        <v>8931</v>
      </c>
      <c r="E23" s="80"/>
      <c r="F23" s="79">
        <f>H23+G23</f>
        <v>17709</v>
      </c>
      <c r="G23" s="79">
        <v>8723</v>
      </c>
      <c r="H23" s="79">
        <v>8986</v>
      </c>
      <c r="I23" s="83"/>
    </row>
    <row r="24" spans="1:9" ht="18.75" customHeight="1">
      <c r="A24" s="78" t="s">
        <v>147</v>
      </c>
      <c r="B24" s="79">
        <f t="shared" ref="B24:B70" si="2">C24+D24</f>
        <v>4818</v>
      </c>
      <c r="C24" s="79">
        <v>2440</v>
      </c>
      <c r="D24" s="79">
        <v>2378</v>
      </c>
      <c r="E24" s="80"/>
      <c r="F24" s="79">
        <f t="shared" si="1"/>
        <v>4863</v>
      </c>
      <c r="G24" s="79">
        <v>2458</v>
      </c>
      <c r="H24" s="79">
        <v>2405</v>
      </c>
      <c r="I24" s="83"/>
    </row>
    <row r="25" spans="1:9" ht="18.75" customHeight="1">
      <c r="A25" s="78" t="s">
        <v>345</v>
      </c>
      <c r="B25" s="79">
        <f t="shared" si="2"/>
        <v>8085</v>
      </c>
      <c r="C25" s="79">
        <v>4106</v>
      </c>
      <c r="D25" s="79">
        <v>3979</v>
      </c>
      <c r="E25" s="80"/>
      <c r="F25" s="79">
        <f t="shared" si="1"/>
        <v>8138</v>
      </c>
      <c r="G25" s="79">
        <v>4125</v>
      </c>
      <c r="H25" s="79">
        <v>4013</v>
      </c>
      <c r="I25" s="83"/>
    </row>
    <row r="26" spans="1:9" ht="18.75" customHeight="1">
      <c r="A26" s="78" t="s">
        <v>346</v>
      </c>
      <c r="B26" s="79">
        <f t="shared" si="2"/>
        <v>4890</v>
      </c>
      <c r="C26" s="79">
        <v>2465</v>
      </c>
      <c r="D26" s="79">
        <v>2425</v>
      </c>
      <c r="E26" s="80"/>
      <c r="F26" s="79">
        <f t="shared" si="1"/>
        <v>4914</v>
      </c>
      <c r="G26" s="79">
        <v>2476</v>
      </c>
      <c r="H26" s="79">
        <v>2438</v>
      </c>
      <c r="I26" s="83"/>
    </row>
    <row r="27" spans="1:9" ht="18.75" customHeight="1">
      <c r="A27" s="78" t="s">
        <v>347</v>
      </c>
      <c r="B27" s="79">
        <f t="shared" si="2"/>
        <v>12837</v>
      </c>
      <c r="C27" s="79">
        <v>6242</v>
      </c>
      <c r="D27" s="79">
        <v>6595</v>
      </c>
      <c r="E27" s="80"/>
      <c r="F27" s="79">
        <f t="shared" si="1"/>
        <v>12979</v>
      </c>
      <c r="G27" s="79">
        <v>6315</v>
      </c>
      <c r="H27" s="79">
        <v>6664</v>
      </c>
      <c r="I27" s="83"/>
    </row>
    <row r="28" spans="1:9" ht="18.75" customHeight="1">
      <c r="A28" s="78" t="s">
        <v>348</v>
      </c>
      <c r="B28" s="79">
        <f t="shared" si="2"/>
        <v>2848</v>
      </c>
      <c r="C28" s="79">
        <v>1399</v>
      </c>
      <c r="D28" s="79">
        <v>1449</v>
      </c>
      <c r="E28" s="80"/>
      <c r="F28" s="79">
        <f t="shared" si="1"/>
        <v>2887</v>
      </c>
      <c r="G28" s="79">
        <v>1418</v>
      </c>
      <c r="H28" s="79">
        <v>1469</v>
      </c>
      <c r="I28" s="83"/>
    </row>
    <row r="29" spans="1:9" ht="18.75" customHeight="1">
      <c r="A29" s="75" t="s">
        <v>349</v>
      </c>
      <c r="B29" s="76">
        <f t="shared" si="2"/>
        <v>76978</v>
      </c>
      <c r="C29" s="76">
        <f>SUM(C30:C37)</f>
        <v>37697</v>
      </c>
      <c r="D29" s="76">
        <f>SUM(D30:D37)</f>
        <v>39281</v>
      </c>
      <c r="E29" s="76"/>
      <c r="F29" s="76">
        <f t="shared" si="1"/>
        <v>77749</v>
      </c>
      <c r="G29" s="76">
        <f>SUM(G30:G37)</f>
        <v>38028</v>
      </c>
      <c r="H29" s="76">
        <f>SUM(H30:H37)</f>
        <v>39721</v>
      </c>
      <c r="I29" s="83"/>
    </row>
    <row r="30" spans="1:9" ht="18.75" customHeight="1">
      <c r="A30" s="78" t="s">
        <v>350</v>
      </c>
      <c r="B30" s="79">
        <f t="shared" si="2"/>
        <v>11433</v>
      </c>
      <c r="C30" s="79">
        <v>5534</v>
      </c>
      <c r="D30" s="79">
        <v>5899</v>
      </c>
      <c r="E30" s="80"/>
      <c r="F30" s="79">
        <f t="shared" si="1"/>
        <v>11439</v>
      </c>
      <c r="G30" s="79">
        <v>5519</v>
      </c>
      <c r="H30" s="79">
        <v>5920</v>
      </c>
      <c r="I30" s="83"/>
    </row>
    <row r="31" spans="1:9" ht="18.75" customHeight="1">
      <c r="A31" s="78" t="s">
        <v>351</v>
      </c>
      <c r="B31" s="79">
        <f t="shared" si="2"/>
        <v>15956</v>
      </c>
      <c r="C31" s="79">
        <v>7842</v>
      </c>
      <c r="D31" s="79">
        <v>8114</v>
      </c>
      <c r="E31" s="80"/>
      <c r="F31" s="79">
        <f t="shared" si="1"/>
        <v>16104</v>
      </c>
      <c r="G31" s="79">
        <v>7903</v>
      </c>
      <c r="H31" s="79">
        <v>8201</v>
      </c>
      <c r="I31" s="83"/>
    </row>
    <row r="32" spans="1:9" ht="18.75" customHeight="1">
      <c r="A32" s="78" t="s">
        <v>200</v>
      </c>
      <c r="B32" s="79">
        <f t="shared" si="2"/>
        <v>8618</v>
      </c>
      <c r="C32" s="79">
        <v>4067</v>
      </c>
      <c r="D32" s="79">
        <v>4551</v>
      </c>
      <c r="E32" s="80"/>
      <c r="F32" s="79">
        <f t="shared" si="1"/>
        <v>8723</v>
      </c>
      <c r="G32" s="79">
        <v>4130</v>
      </c>
      <c r="H32" s="79">
        <v>4593</v>
      </c>
      <c r="I32" s="83"/>
    </row>
    <row r="33" spans="1:9" ht="18.75" customHeight="1">
      <c r="A33" s="78" t="s">
        <v>80</v>
      </c>
      <c r="B33" s="79">
        <f t="shared" si="2"/>
        <v>10558</v>
      </c>
      <c r="C33" s="79">
        <v>5163</v>
      </c>
      <c r="D33" s="79">
        <v>5395</v>
      </c>
      <c r="E33" s="80"/>
      <c r="F33" s="79">
        <f t="shared" si="1"/>
        <v>10720</v>
      </c>
      <c r="G33" s="79">
        <v>5238</v>
      </c>
      <c r="H33" s="79">
        <v>5482</v>
      </c>
      <c r="I33" s="83"/>
    </row>
    <row r="34" spans="1:9" ht="18.75" customHeight="1">
      <c r="A34" s="78" t="s">
        <v>187</v>
      </c>
      <c r="B34" s="79">
        <f t="shared" si="2"/>
        <v>14587</v>
      </c>
      <c r="C34" s="79">
        <v>7255</v>
      </c>
      <c r="D34" s="79">
        <v>7332</v>
      </c>
      <c r="E34" s="80"/>
      <c r="F34" s="79">
        <f t="shared" si="1"/>
        <v>14800</v>
      </c>
      <c r="G34" s="79">
        <v>7340</v>
      </c>
      <c r="H34" s="79">
        <v>7460</v>
      </c>
      <c r="I34" s="83"/>
    </row>
    <row r="35" spans="1:9" ht="18.75" customHeight="1">
      <c r="A35" s="78" t="s">
        <v>341</v>
      </c>
      <c r="B35" s="79">
        <f t="shared" si="2"/>
        <v>6033</v>
      </c>
      <c r="C35" s="79">
        <v>2954</v>
      </c>
      <c r="D35" s="79">
        <v>3079</v>
      </c>
      <c r="E35" s="80"/>
      <c r="F35" s="79">
        <f t="shared" si="1"/>
        <v>6067</v>
      </c>
      <c r="G35" s="79">
        <v>2978</v>
      </c>
      <c r="H35" s="79">
        <v>3089</v>
      </c>
      <c r="I35" s="83"/>
    </row>
    <row r="36" spans="1:9" ht="18.75" customHeight="1">
      <c r="A36" s="78" t="s">
        <v>55</v>
      </c>
      <c r="B36" s="79">
        <f t="shared" si="2"/>
        <v>3633</v>
      </c>
      <c r="C36" s="79">
        <v>1781</v>
      </c>
      <c r="D36" s="79">
        <v>1852</v>
      </c>
      <c r="E36" s="80"/>
      <c r="F36" s="79">
        <f t="shared" si="1"/>
        <v>3663</v>
      </c>
      <c r="G36" s="79">
        <v>1791</v>
      </c>
      <c r="H36" s="79">
        <v>1872</v>
      </c>
      <c r="I36" s="83"/>
    </row>
    <row r="37" spans="1:9" ht="18.75" customHeight="1">
      <c r="A37" s="78" t="s">
        <v>352</v>
      </c>
      <c r="B37" s="79">
        <f t="shared" si="2"/>
        <v>6160</v>
      </c>
      <c r="C37" s="79">
        <v>3101</v>
      </c>
      <c r="D37" s="79">
        <v>3059</v>
      </c>
      <c r="E37" s="80"/>
      <c r="F37" s="79">
        <f t="shared" si="1"/>
        <v>6233</v>
      </c>
      <c r="G37" s="79">
        <v>3129</v>
      </c>
      <c r="H37" s="79">
        <v>3104</v>
      </c>
      <c r="I37" s="83"/>
    </row>
    <row r="38" spans="1:9" ht="18.75" customHeight="1">
      <c r="A38" s="75" t="s">
        <v>353</v>
      </c>
      <c r="B38" s="76">
        <f t="shared" si="2"/>
        <v>13195</v>
      </c>
      <c r="C38" s="76">
        <f>SUM(C39:C42)</f>
        <v>6566</v>
      </c>
      <c r="D38" s="76">
        <f>SUM(D39:D42)</f>
        <v>6629</v>
      </c>
      <c r="E38" s="76"/>
      <c r="F38" s="76">
        <f t="shared" si="1"/>
        <v>13286</v>
      </c>
      <c r="G38" s="76">
        <f>SUM(G39:G42)</f>
        <v>6592</v>
      </c>
      <c r="H38" s="76">
        <f>SUM(H39:H42)</f>
        <v>6694</v>
      </c>
      <c r="I38" s="83"/>
    </row>
    <row r="39" spans="1:9" ht="18.75" customHeight="1">
      <c r="A39" s="78" t="s">
        <v>354</v>
      </c>
      <c r="B39" s="79">
        <f t="shared" si="2"/>
        <v>4410</v>
      </c>
      <c r="C39" s="79">
        <v>2195</v>
      </c>
      <c r="D39" s="79">
        <v>2215</v>
      </c>
      <c r="E39" s="80"/>
      <c r="F39" s="79">
        <f t="shared" si="1"/>
        <v>4450</v>
      </c>
      <c r="G39" s="79">
        <v>2218</v>
      </c>
      <c r="H39" s="79">
        <v>2232</v>
      </c>
      <c r="I39" s="83"/>
    </row>
    <row r="40" spans="1:9" ht="18.75" customHeight="1">
      <c r="A40" s="78" t="s">
        <v>355</v>
      </c>
      <c r="B40" s="79">
        <f t="shared" si="2"/>
        <v>4198</v>
      </c>
      <c r="C40" s="79">
        <v>2079</v>
      </c>
      <c r="D40" s="79">
        <v>2119</v>
      </c>
      <c r="E40" s="80"/>
      <c r="F40" s="79">
        <f t="shared" si="1"/>
        <v>4212</v>
      </c>
      <c r="G40" s="79">
        <v>2086</v>
      </c>
      <c r="H40" s="79">
        <v>2126</v>
      </c>
      <c r="I40" s="98"/>
    </row>
    <row r="41" spans="1:9" ht="18.75" customHeight="1">
      <c r="A41" s="78" t="s">
        <v>231</v>
      </c>
      <c r="B41" s="79">
        <f t="shared" si="2"/>
        <v>3152</v>
      </c>
      <c r="C41" s="79">
        <v>1583</v>
      </c>
      <c r="D41" s="79">
        <v>1569</v>
      </c>
      <c r="E41" s="80"/>
      <c r="F41" s="79">
        <f t="shared" si="1"/>
        <v>3178</v>
      </c>
      <c r="G41" s="79">
        <v>1584</v>
      </c>
      <c r="H41" s="79">
        <v>1594</v>
      </c>
      <c r="I41" s="83"/>
    </row>
    <row r="42" spans="1:9" ht="18.75" customHeight="1">
      <c r="A42" s="78" t="s">
        <v>356</v>
      </c>
      <c r="B42" s="79">
        <f t="shared" si="2"/>
        <v>1435</v>
      </c>
      <c r="C42" s="79">
        <v>709</v>
      </c>
      <c r="D42" s="79">
        <v>726</v>
      </c>
      <c r="E42" s="80"/>
      <c r="F42" s="79">
        <f t="shared" si="1"/>
        <v>1446</v>
      </c>
      <c r="G42" s="79">
        <v>704</v>
      </c>
      <c r="H42" s="79">
        <v>742</v>
      </c>
      <c r="I42" s="83"/>
    </row>
    <row r="43" spans="1:9" ht="18.75" customHeight="1">
      <c r="A43" s="75" t="s">
        <v>357</v>
      </c>
      <c r="B43" s="76">
        <f t="shared" si="2"/>
        <v>60879</v>
      </c>
      <c r="C43" s="76">
        <f>SUM(C44:C55)</f>
        <v>30308</v>
      </c>
      <c r="D43" s="76">
        <f>SUM(D44:D55)</f>
        <v>30571</v>
      </c>
      <c r="E43" s="76"/>
      <c r="F43" s="76">
        <f t="shared" si="1"/>
        <v>61303</v>
      </c>
      <c r="G43" s="76">
        <f>SUM(G44:G55)</f>
        <v>30488</v>
      </c>
      <c r="H43" s="76">
        <f>SUM(H44:H55)</f>
        <v>30815</v>
      </c>
      <c r="I43" s="83"/>
    </row>
    <row r="44" spans="1:9" ht="18.75" customHeight="1">
      <c r="A44" s="78" t="s">
        <v>73</v>
      </c>
      <c r="B44" s="79">
        <f t="shared" si="2"/>
        <v>22839</v>
      </c>
      <c r="C44" s="79">
        <v>11125</v>
      </c>
      <c r="D44" s="79">
        <v>11714</v>
      </c>
      <c r="E44" s="80"/>
      <c r="F44" s="79">
        <f t="shared" si="1"/>
        <v>22928</v>
      </c>
      <c r="G44" s="79">
        <v>11172</v>
      </c>
      <c r="H44" s="79">
        <v>11756</v>
      </c>
      <c r="I44" s="83"/>
    </row>
    <row r="45" spans="1:9" ht="18.75" customHeight="1">
      <c r="A45" s="78" t="s">
        <v>358</v>
      </c>
      <c r="B45" s="79">
        <f t="shared" si="2"/>
        <v>7148</v>
      </c>
      <c r="C45" s="79">
        <v>3602</v>
      </c>
      <c r="D45" s="79">
        <v>3546</v>
      </c>
      <c r="E45" s="80"/>
      <c r="F45" s="79">
        <f t="shared" si="1"/>
        <v>7218</v>
      </c>
      <c r="G45" s="79">
        <v>3637</v>
      </c>
      <c r="H45" s="79">
        <v>3581</v>
      </c>
      <c r="I45" s="83"/>
    </row>
    <row r="46" spans="1:9" ht="18.75" customHeight="1">
      <c r="A46" s="78" t="s">
        <v>359</v>
      </c>
      <c r="B46" s="79">
        <f t="shared" si="2"/>
        <v>359</v>
      </c>
      <c r="C46" s="79">
        <v>203</v>
      </c>
      <c r="D46" s="79">
        <v>156</v>
      </c>
      <c r="E46" s="80"/>
      <c r="F46" s="79">
        <f t="shared" si="1"/>
        <v>358</v>
      </c>
      <c r="G46" s="79">
        <v>200</v>
      </c>
      <c r="H46" s="79">
        <v>158</v>
      </c>
      <c r="I46" s="83"/>
    </row>
    <row r="47" spans="1:9" ht="18.75" customHeight="1">
      <c r="A47" s="78" t="s">
        <v>88</v>
      </c>
      <c r="B47" s="79">
        <f t="shared" si="2"/>
        <v>3219</v>
      </c>
      <c r="C47" s="79">
        <v>1677</v>
      </c>
      <c r="D47" s="79">
        <v>1542</v>
      </c>
      <c r="E47" s="80"/>
      <c r="F47" s="79">
        <f t="shared" si="1"/>
        <v>3255</v>
      </c>
      <c r="G47" s="79">
        <v>1694</v>
      </c>
      <c r="H47" s="79">
        <v>1561</v>
      </c>
      <c r="I47" s="83"/>
    </row>
    <row r="48" spans="1:9" ht="18.75" customHeight="1">
      <c r="A48" s="78" t="s">
        <v>360</v>
      </c>
      <c r="B48" s="79">
        <f t="shared" si="2"/>
        <v>4370</v>
      </c>
      <c r="C48" s="79">
        <v>2212</v>
      </c>
      <c r="D48" s="79">
        <v>2158</v>
      </c>
      <c r="E48" s="80"/>
      <c r="F48" s="79">
        <f t="shared" si="1"/>
        <v>4410</v>
      </c>
      <c r="G48" s="79">
        <v>2229</v>
      </c>
      <c r="H48" s="79">
        <v>2181</v>
      </c>
      <c r="I48" s="83"/>
    </row>
    <row r="49" spans="1:9" ht="18.75" customHeight="1">
      <c r="A49" s="78" t="s">
        <v>361</v>
      </c>
      <c r="B49" s="79">
        <f t="shared" si="2"/>
        <v>4017</v>
      </c>
      <c r="C49" s="79">
        <v>2021</v>
      </c>
      <c r="D49" s="79">
        <v>1996</v>
      </c>
      <c r="E49" s="80"/>
      <c r="F49" s="79">
        <f t="shared" si="1"/>
        <v>4075</v>
      </c>
      <c r="G49" s="79">
        <v>2046</v>
      </c>
      <c r="H49" s="79">
        <v>2029</v>
      </c>
      <c r="I49" s="83"/>
    </row>
    <row r="50" spans="1:9" ht="18.75" customHeight="1">
      <c r="A50" s="78" t="s">
        <v>362</v>
      </c>
      <c r="B50" s="79">
        <f t="shared" si="2"/>
        <v>2049</v>
      </c>
      <c r="C50" s="79">
        <v>1041</v>
      </c>
      <c r="D50" s="79">
        <v>1008</v>
      </c>
      <c r="E50" s="80"/>
      <c r="F50" s="79">
        <f t="shared" si="1"/>
        <v>2070</v>
      </c>
      <c r="G50" s="79">
        <v>1045</v>
      </c>
      <c r="H50" s="79">
        <v>1025</v>
      </c>
      <c r="I50" s="83"/>
    </row>
    <row r="51" spans="1:9" ht="18.75" customHeight="1">
      <c r="A51" s="78" t="s">
        <v>363</v>
      </c>
      <c r="B51" s="79">
        <f t="shared" si="2"/>
        <v>1959</v>
      </c>
      <c r="C51" s="79">
        <v>1005</v>
      </c>
      <c r="D51" s="79">
        <v>954</v>
      </c>
      <c r="E51" s="80"/>
      <c r="F51" s="79">
        <f t="shared" si="1"/>
        <v>1996</v>
      </c>
      <c r="G51" s="79">
        <v>1021</v>
      </c>
      <c r="H51" s="79">
        <v>975</v>
      </c>
      <c r="I51" s="83"/>
    </row>
    <row r="52" spans="1:9" ht="18.75" customHeight="1">
      <c r="A52" s="78" t="s">
        <v>364</v>
      </c>
      <c r="B52" s="79">
        <f t="shared" si="2"/>
        <v>4072</v>
      </c>
      <c r="C52" s="79">
        <v>1986</v>
      </c>
      <c r="D52" s="79">
        <v>2086</v>
      </c>
      <c r="E52" s="80"/>
      <c r="F52" s="79">
        <f t="shared" si="1"/>
        <v>4075</v>
      </c>
      <c r="G52" s="79">
        <v>1994</v>
      </c>
      <c r="H52" s="79">
        <v>2081</v>
      </c>
      <c r="I52" s="83"/>
    </row>
    <row r="53" spans="1:9" ht="18.75" customHeight="1">
      <c r="A53" s="78" t="s">
        <v>365</v>
      </c>
      <c r="B53" s="79">
        <f t="shared" si="2"/>
        <v>1595</v>
      </c>
      <c r="C53" s="79">
        <v>814</v>
      </c>
      <c r="D53" s="79">
        <v>781</v>
      </c>
      <c r="E53" s="80"/>
      <c r="F53" s="79">
        <f t="shared" si="1"/>
        <v>1618</v>
      </c>
      <c r="G53" s="79">
        <v>830</v>
      </c>
      <c r="H53" s="79">
        <v>788</v>
      </c>
      <c r="I53" s="83"/>
    </row>
    <row r="54" spans="1:9" ht="18.75" customHeight="1">
      <c r="A54" s="78" t="s">
        <v>366</v>
      </c>
      <c r="B54" s="79">
        <f t="shared" si="2"/>
        <v>4889</v>
      </c>
      <c r="C54" s="79">
        <v>2429</v>
      </c>
      <c r="D54" s="79">
        <v>2460</v>
      </c>
      <c r="E54" s="80"/>
      <c r="F54" s="79">
        <f t="shared" si="1"/>
        <v>4881</v>
      </c>
      <c r="G54" s="79">
        <v>2405</v>
      </c>
      <c r="H54" s="79">
        <v>2476</v>
      </c>
      <c r="I54" s="83"/>
    </row>
    <row r="55" spans="1:9" ht="18.75" customHeight="1">
      <c r="A55" s="78" t="s">
        <v>367</v>
      </c>
      <c r="B55" s="79">
        <f t="shared" si="2"/>
        <v>4363</v>
      </c>
      <c r="C55" s="79">
        <v>2193</v>
      </c>
      <c r="D55" s="79">
        <v>2170</v>
      </c>
      <c r="E55" s="80"/>
      <c r="F55" s="79">
        <f t="shared" si="1"/>
        <v>4419</v>
      </c>
      <c r="G55" s="79">
        <v>2215</v>
      </c>
      <c r="H55" s="79">
        <v>2204</v>
      </c>
      <c r="I55" s="83"/>
    </row>
    <row r="56" spans="1:9" ht="18.75" customHeight="1">
      <c r="A56" s="75" t="s">
        <v>368</v>
      </c>
      <c r="B56" s="76">
        <f t="shared" si="2"/>
        <v>11987</v>
      </c>
      <c r="C56" s="76">
        <f>SUM(C57:C59)</f>
        <v>6039</v>
      </c>
      <c r="D56" s="76">
        <f>SUM(D57:D59)</f>
        <v>5948</v>
      </c>
      <c r="E56" s="76"/>
      <c r="F56" s="76">
        <f t="shared" si="1"/>
        <v>12113</v>
      </c>
      <c r="G56" s="76">
        <f>SUM(G57:G59)</f>
        <v>6094</v>
      </c>
      <c r="H56" s="76">
        <f>SUM(H57:H59)</f>
        <v>6019</v>
      </c>
      <c r="I56" s="83"/>
    </row>
    <row r="57" spans="1:9" ht="18.75" customHeight="1">
      <c r="A57" s="78" t="s">
        <v>369</v>
      </c>
      <c r="B57" s="79">
        <f t="shared" si="2"/>
        <v>4811</v>
      </c>
      <c r="C57" s="79">
        <v>2438</v>
      </c>
      <c r="D57" s="79">
        <v>2373</v>
      </c>
      <c r="E57" s="80"/>
      <c r="F57" s="79">
        <f t="shared" si="1"/>
        <v>4843</v>
      </c>
      <c r="G57" s="79">
        <v>2448</v>
      </c>
      <c r="H57" s="79">
        <v>2395</v>
      </c>
      <c r="I57" s="83"/>
    </row>
    <row r="58" spans="1:9" ht="18.75" customHeight="1">
      <c r="A58" s="78" t="s">
        <v>370</v>
      </c>
      <c r="B58" s="79">
        <f t="shared" si="2"/>
        <v>5290</v>
      </c>
      <c r="C58" s="79">
        <v>2663</v>
      </c>
      <c r="D58" s="79">
        <v>2627</v>
      </c>
      <c r="E58" s="80"/>
      <c r="F58" s="79">
        <f t="shared" si="1"/>
        <v>5358</v>
      </c>
      <c r="G58" s="79">
        <v>2698</v>
      </c>
      <c r="H58" s="79">
        <v>2660</v>
      </c>
      <c r="I58" s="83"/>
    </row>
    <row r="59" spans="1:9" ht="18.75" customHeight="1">
      <c r="A59" s="78" t="s">
        <v>371</v>
      </c>
      <c r="B59" s="79">
        <f t="shared" si="2"/>
        <v>1886</v>
      </c>
      <c r="C59" s="79">
        <v>938</v>
      </c>
      <c r="D59" s="79">
        <v>948</v>
      </c>
      <c r="E59" s="80"/>
      <c r="F59" s="79">
        <f t="shared" si="1"/>
        <v>1912</v>
      </c>
      <c r="G59" s="79">
        <v>948</v>
      </c>
      <c r="H59" s="79">
        <v>964</v>
      </c>
      <c r="I59" s="83"/>
    </row>
    <row r="60" spans="1:9" ht="18.75" customHeight="1">
      <c r="A60" s="75" t="s">
        <v>372</v>
      </c>
      <c r="B60" s="76">
        <f t="shared" si="2"/>
        <v>39285</v>
      </c>
      <c r="C60" s="76">
        <f>SUM(C61:C65)</f>
        <v>19310</v>
      </c>
      <c r="D60" s="76">
        <f>SUM(D61:D65)</f>
        <v>19975</v>
      </c>
      <c r="E60" s="76"/>
      <c r="F60" s="76">
        <f t="shared" si="1"/>
        <v>39551</v>
      </c>
      <c r="G60" s="76">
        <f>SUM(G61:G65)</f>
        <v>19450</v>
      </c>
      <c r="H60" s="76">
        <f>SUM(H61:H65)</f>
        <v>20101</v>
      </c>
      <c r="I60" s="83"/>
    </row>
    <row r="61" spans="1:9" ht="18.75" customHeight="1">
      <c r="A61" s="78" t="s">
        <v>80</v>
      </c>
      <c r="B61" s="79">
        <f t="shared" si="2"/>
        <v>23863</v>
      </c>
      <c r="C61" s="79">
        <v>11578</v>
      </c>
      <c r="D61" s="79">
        <v>12285</v>
      </c>
      <c r="E61" s="80"/>
      <c r="F61" s="79">
        <f t="shared" si="1"/>
        <v>23981</v>
      </c>
      <c r="G61" s="79">
        <v>11647</v>
      </c>
      <c r="H61" s="79">
        <v>12334</v>
      </c>
      <c r="I61" s="83"/>
    </row>
    <row r="62" spans="1:9" ht="18.75" customHeight="1">
      <c r="A62" s="78" t="s">
        <v>373</v>
      </c>
      <c r="B62" s="79">
        <f t="shared" si="2"/>
        <v>8122</v>
      </c>
      <c r="C62" s="79">
        <v>4016</v>
      </c>
      <c r="D62" s="79">
        <v>4106</v>
      </c>
      <c r="E62" s="80"/>
      <c r="F62" s="79">
        <f t="shared" si="1"/>
        <v>8205</v>
      </c>
      <c r="G62" s="79">
        <v>4056</v>
      </c>
      <c r="H62" s="79">
        <v>4149</v>
      </c>
      <c r="I62" s="83"/>
    </row>
    <row r="63" spans="1:9" ht="18.75" customHeight="1">
      <c r="A63" s="78" t="s">
        <v>374</v>
      </c>
      <c r="B63" s="79">
        <f t="shared" si="2"/>
        <v>1665</v>
      </c>
      <c r="C63" s="79">
        <v>850</v>
      </c>
      <c r="D63" s="79">
        <v>815</v>
      </c>
      <c r="E63" s="80"/>
      <c r="F63" s="79">
        <f t="shared" si="1"/>
        <v>1679</v>
      </c>
      <c r="G63" s="79">
        <v>853</v>
      </c>
      <c r="H63" s="79">
        <v>826</v>
      </c>
      <c r="I63" s="83"/>
    </row>
    <row r="64" spans="1:9" ht="18.75" customHeight="1">
      <c r="A64" s="78" t="s">
        <v>375</v>
      </c>
      <c r="B64" s="79">
        <f t="shared" si="2"/>
        <v>3113</v>
      </c>
      <c r="C64" s="79">
        <v>1585</v>
      </c>
      <c r="D64" s="79">
        <v>1528</v>
      </c>
      <c r="E64" s="80"/>
      <c r="F64" s="79">
        <f t="shared" si="1"/>
        <v>3139</v>
      </c>
      <c r="G64" s="79">
        <v>1596</v>
      </c>
      <c r="H64" s="79">
        <v>1543</v>
      </c>
      <c r="I64" s="83"/>
    </row>
    <row r="65" spans="1:9" ht="18.75" customHeight="1">
      <c r="A65" s="78" t="s">
        <v>364</v>
      </c>
      <c r="B65" s="79">
        <f t="shared" si="2"/>
        <v>2522</v>
      </c>
      <c r="C65" s="79">
        <v>1281</v>
      </c>
      <c r="D65" s="79">
        <v>1241</v>
      </c>
      <c r="E65" s="80"/>
      <c r="F65" s="79">
        <f t="shared" si="1"/>
        <v>2547</v>
      </c>
      <c r="G65" s="79">
        <v>1298</v>
      </c>
      <c r="H65" s="79">
        <v>1249</v>
      </c>
      <c r="I65" s="83"/>
    </row>
    <row r="66" spans="1:9" ht="18.75" customHeight="1">
      <c r="A66" s="75" t="s">
        <v>376</v>
      </c>
      <c r="B66" s="76">
        <f t="shared" si="2"/>
        <v>37385</v>
      </c>
      <c r="C66" s="76">
        <f>SUM(C67:C70)</f>
        <v>19059</v>
      </c>
      <c r="D66" s="76">
        <f>SUM(D67:D70)</f>
        <v>18326</v>
      </c>
      <c r="E66" s="76"/>
      <c r="F66" s="76">
        <f t="shared" si="1"/>
        <v>37891</v>
      </c>
      <c r="G66" s="76">
        <f>SUM(G67:G70)</f>
        <v>19362</v>
      </c>
      <c r="H66" s="76">
        <f>SUM(H67:H70)</f>
        <v>18529</v>
      </c>
      <c r="I66" s="83"/>
    </row>
    <row r="67" spans="1:9" ht="18.75" customHeight="1">
      <c r="A67" s="78" t="s">
        <v>377</v>
      </c>
      <c r="B67" s="79">
        <f t="shared" si="2"/>
        <v>21407</v>
      </c>
      <c r="C67" s="79">
        <v>10772</v>
      </c>
      <c r="D67" s="79">
        <v>10635</v>
      </c>
      <c r="E67" s="80"/>
      <c r="F67" s="79">
        <f t="shared" si="1"/>
        <v>21700</v>
      </c>
      <c r="G67" s="79">
        <v>10964</v>
      </c>
      <c r="H67" s="79">
        <v>10736</v>
      </c>
      <c r="I67" s="83"/>
    </row>
    <row r="68" spans="1:9" ht="18.75" customHeight="1">
      <c r="A68" s="78" t="s">
        <v>81</v>
      </c>
      <c r="B68" s="79">
        <f t="shared" si="2"/>
        <v>9096</v>
      </c>
      <c r="C68" s="79">
        <v>4728</v>
      </c>
      <c r="D68" s="79">
        <v>4368</v>
      </c>
      <c r="E68" s="80"/>
      <c r="F68" s="79">
        <f t="shared" si="1"/>
        <v>9219</v>
      </c>
      <c r="G68" s="79">
        <v>4791</v>
      </c>
      <c r="H68" s="79">
        <v>4428</v>
      </c>
      <c r="I68" s="83"/>
    </row>
    <row r="69" spans="1:9" ht="18.75" customHeight="1">
      <c r="A69" s="78" t="s">
        <v>378</v>
      </c>
      <c r="B69" s="79">
        <f t="shared" si="2"/>
        <v>6421</v>
      </c>
      <c r="C69" s="79">
        <v>3319</v>
      </c>
      <c r="D69" s="79">
        <v>3102</v>
      </c>
      <c r="E69" s="80"/>
      <c r="F69" s="79">
        <f t="shared" si="1"/>
        <v>6510</v>
      </c>
      <c r="G69" s="79">
        <v>3370</v>
      </c>
      <c r="H69" s="79">
        <v>3140</v>
      </c>
      <c r="I69" s="83"/>
    </row>
    <row r="70" spans="1:9" ht="18.75" customHeight="1">
      <c r="A70" s="99" t="s">
        <v>379</v>
      </c>
      <c r="B70" s="100">
        <f t="shared" si="2"/>
        <v>461</v>
      </c>
      <c r="C70" s="100">
        <v>240</v>
      </c>
      <c r="D70" s="100">
        <v>221</v>
      </c>
      <c r="E70" s="101"/>
      <c r="F70" s="100">
        <f t="shared" si="1"/>
        <v>462</v>
      </c>
      <c r="G70" s="100">
        <v>237</v>
      </c>
      <c r="H70" s="100">
        <v>225</v>
      </c>
      <c r="I70" s="83"/>
    </row>
    <row r="71" spans="1:9" ht="6" customHeight="1">
      <c r="A71" s="80"/>
      <c r="B71" s="80"/>
      <c r="C71" s="80"/>
      <c r="D71" s="80"/>
      <c r="E71" s="80"/>
      <c r="F71" s="80"/>
      <c r="G71" s="80"/>
      <c r="H71" s="80"/>
    </row>
    <row r="72" spans="1:9" ht="14.25">
      <c r="A72" s="37" t="s">
        <v>28</v>
      </c>
      <c r="I72" s="83"/>
    </row>
    <row r="73" spans="1:9" ht="14.25">
      <c r="A73" s="80"/>
      <c r="B73" s="80"/>
      <c r="C73" s="80"/>
      <c r="D73" s="80"/>
      <c r="E73" s="80"/>
      <c r="F73" s="80"/>
      <c r="G73" s="80"/>
      <c r="H73" s="80"/>
      <c r="I73" s="83"/>
    </row>
    <row r="74" spans="1:9" ht="14.25">
      <c r="A74" s="80"/>
      <c r="B74" s="80"/>
      <c r="C74" s="80"/>
      <c r="D74" s="80"/>
      <c r="E74" s="80"/>
      <c r="F74" s="80"/>
      <c r="G74" s="80"/>
      <c r="H74" s="80"/>
      <c r="I74" s="83"/>
    </row>
    <row r="75" spans="1:9" ht="14.25">
      <c r="A75" s="80"/>
      <c r="B75" s="80"/>
      <c r="C75" s="80"/>
      <c r="D75" s="80"/>
      <c r="E75" s="80"/>
      <c r="F75" s="80"/>
      <c r="G75" s="80"/>
      <c r="H75" s="80"/>
      <c r="I75" s="83"/>
    </row>
    <row r="76" spans="1:9" ht="14.25">
      <c r="A76" s="80"/>
      <c r="B76" s="80"/>
      <c r="C76" s="80"/>
      <c r="D76" s="80"/>
      <c r="E76" s="80"/>
      <c r="F76" s="80"/>
      <c r="G76" s="80"/>
      <c r="H76" s="80"/>
      <c r="I76" s="83"/>
    </row>
    <row r="77" spans="1:9" ht="14.25">
      <c r="A77" s="80"/>
      <c r="B77" s="80"/>
      <c r="C77" s="80"/>
      <c r="D77" s="80"/>
      <c r="E77" s="80"/>
      <c r="F77" s="80"/>
      <c r="G77" s="80"/>
      <c r="H77" s="80"/>
      <c r="I77" s="83"/>
    </row>
    <row r="78" spans="1:9" ht="14.25">
      <c r="A78" s="80"/>
      <c r="B78" s="80"/>
      <c r="C78" s="80"/>
      <c r="D78" s="80"/>
      <c r="E78" s="80"/>
      <c r="F78" s="80"/>
      <c r="G78" s="80"/>
      <c r="H78" s="80"/>
      <c r="I78" s="83"/>
    </row>
    <row r="79" spans="1:9" ht="14.25">
      <c r="A79" s="80"/>
      <c r="B79" s="80"/>
      <c r="C79" s="80"/>
      <c r="D79" s="80"/>
      <c r="E79" s="80"/>
      <c r="F79" s="80"/>
      <c r="G79" s="80"/>
      <c r="H79" s="80"/>
      <c r="I79" s="83"/>
    </row>
    <row r="80" spans="1:9" ht="14.25">
      <c r="A80" s="80"/>
      <c r="B80" s="80"/>
      <c r="C80" s="80"/>
      <c r="D80" s="80"/>
      <c r="E80" s="80"/>
      <c r="F80" s="80"/>
      <c r="G80" s="80"/>
      <c r="H80" s="80"/>
      <c r="I80" s="83"/>
    </row>
    <row r="81" spans="1:9" ht="14.25">
      <c r="A81" s="80"/>
      <c r="B81" s="80"/>
      <c r="C81" s="80"/>
      <c r="D81" s="80"/>
      <c r="E81" s="80"/>
      <c r="F81" s="80"/>
      <c r="G81" s="80"/>
      <c r="H81" s="80"/>
      <c r="I81" s="83"/>
    </row>
    <row r="82" spans="1:9" ht="14.25">
      <c r="A82" s="80"/>
      <c r="B82" s="80"/>
      <c r="C82" s="80"/>
      <c r="D82" s="80"/>
      <c r="E82" s="80"/>
      <c r="F82" s="80"/>
      <c r="G82" s="80"/>
      <c r="H82" s="80"/>
      <c r="I82" s="83"/>
    </row>
    <row r="83" spans="1:9" ht="14.25">
      <c r="A83" s="80"/>
      <c r="B83" s="80"/>
      <c r="C83" s="80"/>
      <c r="D83" s="80"/>
      <c r="E83" s="80"/>
      <c r="F83" s="80"/>
      <c r="G83" s="80"/>
      <c r="H83" s="80"/>
      <c r="I83" s="83"/>
    </row>
    <row r="84" spans="1:9" ht="14.25">
      <c r="A84" s="80"/>
      <c r="B84" s="80"/>
      <c r="C84" s="80"/>
      <c r="D84" s="80"/>
      <c r="E84" s="80"/>
      <c r="F84" s="80"/>
      <c r="G84" s="80"/>
      <c r="H84" s="80"/>
      <c r="I84" s="83"/>
    </row>
    <row r="85" spans="1:9" ht="14.25">
      <c r="A85" s="80"/>
      <c r="B85" s="80"/>
      <c r="C85" s="80"/>
      <c r="D85" s="80"/>
      <c r="E85" s="80"/>
      <c r="F85" s="80"/>
      <c r="G85" s="80"/>
      <c r="H85" s="80"/>
      <c r="I85" s="83"/>
    </row>
    <row r="86" spans="1:9" ht="14.25">
      <c r="A86" s="80"/>
      <c r="B86" s="80"/>
      <c r="C86" s="80"/>
      <c r="D86" s="80"/>
      <c r="E86" s="80"/>
      <c r="F86" s="80"/>
      <c r="G86" s="80"/>
      <c r="H86" s="80"/>
      <c r="I86" s="83"/>
    </row>
    <row r="87" spans="1:9" ht="14.25">
      <c r="A87" s="80"/>
      <c r="B87" s="80"/>
      <c r="C87" s="80"/>
      <c r="D87" s="80"/>
      <c r="E87" s="80"/>
      <c r="F87" s="80"/>
      <c r="G87" s="80"/>
      <c r="H87" s="80"/>
      <c r="I87" s="83"/>
    </row>
    <row r="88" spans="1:9" ht="14.25">
      <c r="A88" s="80"/>
      <c r="B88" s="80"/>
      <c r="C88" s="80"/>
      <c r="D88" s="80"/>
      <c r="E88" s="80"/>
      <c r="F88" s="80"/>
      <c r="G88" s="80"/>
      <c r="H88" s="80"/>
      <c r="I88" s="83"/>
    </row>
    <row r="89" spans="1:9" ht="14.25">
      <c r="A89" s="80"/>
      <c r="B89" s="80"/>
      <c r="C89" s="80"/>
      <c r="D89" s="80"/>
      <c r="E89" s="80"/>
      <c r="F89" s="80"/>
      <c r="G89" s="80"/>
      <c r="H89" s="80"/>
      <c r="I89" s="83"/>
    </row>
    <row r="90" spans="1:9" ht="14.25">
      <c r="A90" s="80"/>
      <c r="B90" s="80"/>
      <c r="C90" s="80"/>
      <c r="D90" s="80"/>
      <c r="E90" s="80"/>
      <c r="F90" s="80"/>
      <c r="G90" s="80"/>
      <c r="H90" s="80"/>
      <c r="I90" s="83"/>
    </row>
    <row r="91" spans="1:9" ht="14.25">
      <c r="A91" s="80"/>
      <c r="B91" s="80"/>
      <c r="C91" s="80"/>
      <c r="D91" s="80"/>
      <c r="E91" s="80"/>
      <c r="F91" s="80"/>
      <c r="G91" s="80"/>
      <c r="H91" s="80"/>
      <c r="I91" s="83"/>
    </row>
    <row r="92" spans="1:9" ht="14.25">
      <c r="A92" s="80"/>
      <c r="B92" s="80"/>
      <c r="C92" s="80"/>
      <c r="D92" s="80"/>
      <c r="E92" s="80"/>
      <c r="F92" s="80"/>
      <c r="G92" s="80"/>
      <c r="H92" s="80"/>
      <c r="I92" s="83"/>
    </row>
    <row r="93" spans="1:9" ht="14.25">
      <c r="A93" s="80"/>
      <c r="B93" s="80"/>
      <c r="C93" s="80"/>
      <c r="D93" s="80"/>
      <c r="E93" s="80"/>
      <c r="F93" s="80"/>
      <c r="G93" s="80"/>
      <c r="H93" s="80"/>
      <c r="I93" s="83"/>
    </row>
    <row r="94" spans="1:9" ht="14.25">
      <c r="A94" s="80"/>
      <c r="B94" s="80"/>
      <c r="C94" s="80"/>
      <c r="D94" s="80"/>
      <c r="E94" s="80"/>
      <c r="F94" s="80"/>
      <c r="G94" s="80"/>
      <c r="H94" s="80"/>
      <c r="I94" s="83"/>
    </row>
    <row r="95" spans="1:9" ht="14.25">
      <c r="A95" s="80"/>
      <c r="B95" s="80"/>
      <c r="C95" s="80"/>
      <c r="D95" s="80"/>
      <c r="E95" s="80"/>
      <c r="F95" s="80"/>
      <c r="G95" s="80"/>
      <c r="H95" s="80"/>
      <c r="I95" s="83"/>
    </row>
    <row r="96" spans="1:9" ht="14.25">
      <c r="A96" s="80"/>
      <c r="B96" s="80"/>
      <c r="C96" s="80"/>
      <c r="D96" s="80"/>
      <c r="E96" s="80"/>
      <c r="F96" s="80"/>
      <c r="G96" s="80"/>
      <c r="H96" s="80"/>
      <c r="I96" s="83"/>
    </row>
    <row r="97" spans="1:9" ht="14.25">
      <c r="A97" s="80"/>
      <c r="B97" s="80"/>
      <c r="C97" s="80"/>
      <c r="D97" s="80"/>
      <c r="E97" s="80"/>
      <c r="F97" s="80"/>
      <c r="G97" s="80"/>
      <c r="H97" s="80"/>
      <c r="I97" s="83"/>
    </row>
    <row r="98" spans="1:9" ht="14.25">
      <c r="A98" s="80"/>
      <c r="B98" s="80"/>
      <c r="C98" s="80"/>
      <c r="D98" s="80"/>
      <c r="E98" s="80"/>
      <c r="F98" s="80"/>
      <c r="G98" s="80"/>
      <c r="H98" s="80"/>
      <c r="I98" s="83"/>
    </row>
    <row r="99" spans="1:9" ht="14.25">
      <c r="A99" s="80"/>
      <c r="B99" s="80"/>
      <c r="C99" s="80"/>
      <c r="D99" s="80"/>
      <c r="E99" s="80"/>
      <c r="F99" s="80"/>
      <c r="G99" s="80"/>
      <c r="H99" s="80"/>
      <c r="I99" s="83"/>
    </row>
    <row r="100" spans="1:9" ht="14.25">
      <c r="A100" s="80"/>
      <c r="B100" s="80"/>
      <c r="C100" s="80"/>
      <c r="D100" s="80"/>
      <c r="E100" s="80"/>
      <c r="F100" s="80"/>
      <c r="G100" s="80"/>
      <c r="H100" s="80"/>
      <c r="I100" s="83"/>
    </row>
    <row r="101" spans="1:9" ht="14.25">
      <c r="A101" s="80"/>
      <c r="B101" s="80"/>
      <c r="C101" s="80"/>
      <c r="D101" s="80"/>
      <c r="E101" s="80"/>
      <c r="F101" s="80"/>
      <c r="G101" s="80"/>
      <c r="H101" s="80"/>
      <c r="I101" s="83"/>
    </row>
    <row r="102" spans="1:9" ht="14.25">
      <c r="A102" s="80"/>
      <c r="B102" s="80"/>
      <c r="C102" s="80"/>
      <c r="D102" s="80"/>
      <c r="E102" s="80"/>
      <c r="F102" s="80"/>
      <c r="G102" s="80"/>
      <c r="H102" s="80"/>
      <c r="I102" s="83"/>
    </row>
    <row r="103" spans="1:9" ht="14.25">
      <c r="A103" s="80"/>
      <c r="B103" s="80"/>
      <c r="C103" s="80"/>
      <c r="D103" s="80"/>
      <c r="E103" s="80"/>
      <c r="F103" s="80"/>
      <c r="G103" s="80"/>
      <c r="H103" s="80"/>
      <c r="I103" s="83"/>
    </row>
    <row r="104" spans="1:9" ht="14.25">
      <c r="A104" s="80"/>
      <c r="B104" s="80"/>
      <c r="C104" s="80"/>
      <c r="D104" s="80"/>
      <c r="E104" s="80"/>
      <c r="F104" s="80"/>
      <c r="G104" s="80"/>
      <c r="H104" s="80"/>
      <c r="I104" s="83"/>
    </row>
    <row r="105" spans="1:9" ht="14.25">
      <c r="A105" s="80"/>
      <c r="B105" s="80"/>
      <c r="C105" s="80"/>
      <c r="D105" s="80"/>
      <c r="E105" s="80"/>
      <c r="F105" s="80"/>
      <c r="G105" s="80"/>
      <c r="H105" s="80"/>
      <c r="I105" s="83"/>
    </row>
    <row r="106" spans="1:9" ht="14.25">
      <c r="A106" s="80"/>
      <c r="B106" s="80"/>
      <c r="C106" s="80"/>
      <c r="D106" s="80"/>
      <c r="E106" s="80"/>
      <c r="F106" s="80"/>
      <c r="G106" s="80"/>
      <c r="H106" s="80"/>
      <c r="I106" s="83"/>
    </row>
    <row r="107" spans="1:9" ht="14.25">
      <c r="A107" s="80"/>
      <c r="B107" s="80"/>
      <c r="C107" s="80"/>
      <c r="D107" s="80"/>
      <c r="E107" s="80"/>
      <c r="F107" s="80"/>
      <c r="G107" s="80"/>
      <c r="H107" s="80"/>
      <c r="I107" s="83"/>
    </row>
    <row r="108" spans="1:9" ht="14.25">
      <c r="A108" s="80"/>
      <c r="B108" s="80"/>
      <c r="C108" s="80"/>
      <c r="D108" s="80"/>
      <c r="E108" s="80"/>
      <c r="F108" s="80"/>
      <c r="G108" s="80"/>
      <c r="H108" s="80"/>
      <c r="I108" s="83"/>
    </row>
    <row r="109" spans="1:9" ht="14.25">
      <c r="A109" s="80"/>
      <c r="B109" s="80"/>
      <c r="C109" s="80"/>
      <c r="D109" s="80"/>
      <c r="E109" s="80"/>
      <c r="F109" s="80"/>
      <c r="G109" s="80"/>
      <c r="H109" s="80"/>
      <c r="I109" s="83"/>
    </row>
    <row r="110" spans="1:9" ht="14.25">
      <c r="A110" s="80"/>
      <c r="B110" s="80"/>
      <c r="C110" s="80"/>
      <c r="D110" s="80"/>
      <c r="E110" s="80"/>
      <c r="F110" s="80"/>
      <c r="G110" s="80"/>
      <c r="H110" s="80"/>
      <c r="I110" s="83"/>
    </row>
    <row r="111" spans="1:9" ht="14.25">
      <c r="A111" s="80"/>
      <c r="B111" s="80"/>
      <c r="C111" s="80"/>
      <c r="D111" s="80"/>
      <c r="E111" s="80"/>
      <c r="F111" s="80"/>
      <c r="G111" s="80"/>
      <c r="H111" s="80"/>
      <c r="I111" s="83"/>
    </row>
    <row r="112" spans="1:9" ht="14.25">
      <c r="A112" s="80"/>
      <c r="B112" s="80"/>
      <c r="C112" s="80"/>
      <c r="D112" s="80"/>
      <c r="E112" s="80"/>
      <c r="F112" s="80"/>
      <c r="G112" s="80"/>
      <c r="H112" s="80"/>
      <c r="I112" s="83"/>
    </row>
    <row r="113" spans="1:9" ht="14.25">
      <c r="A113" s="80"/>
      <c r="B113" s="80"/>
      <c r="C113" s="80"/>
      <c r="D113" s="80"/>
      <c r="E113" s="80"/>
      <c r="F113" s="80"/>
      <c r="G113" s="80"/>
      <c r="H113" s="80"/>
      <c r="I113" s="83"/>
    </row>
    <row r="114" spans="1:9" ht="14.25">
      <c r="A114" s="80"/>
      <c r="B114" s="80"/>
      <c r="C114" s="80"/>
      <c r="D114" s="80"/>
      <c r="E114" s="80"/>
      <c r="F114" s="80"/>
      <c r="G114" s="80"/>
      <c r="H114" s="80"/>
      <c r="I114" s="83"/>
    </row>
    <row r="115" spans="1:9" ht="14.25">
      <c r="A115" s="80"/>
      <c r="B115" s="80"/>
      <c r="C115" s="80"/>
      <c r="D115" s="80"/>
      <c r="E115" s="80"/>
      <c r="F115" s="80"/>
      <c r="G115" s="80"/>
      <c r="H115" s="80"/>
      <c r="I115" s="83"/>
    </row>
    <row r="116" spans="1:9" ht="14.25">
      <c r="A116" s="80"/>
      <c r="B116" s="80"/>
      <c r="C116" s="80"/>
      <c r="D116" s="80"/>
      <c r="E116" s="80"/>
      <c r="F116" s="80"/>
      <c r="G116" s="80"/>
      <c r="H116" s="80"/>
      <c r="I116" s="83"/>
    </row>
    <row r="117" spans="1:9" ht="14.25">
      <c r="A117" s="80"/>
      <c r="B117" s="80"/>
      <c r="C117" s="80"/>
      <c r="D117" s="80"/>
      <c r="E117" s="80"/>
      <c r="F117" s="80"/>
      <c r="G117" s="80"/>
      <c r="H117" s="80"/>
      <c r="I117" s="83"/>
    </row>
    <row r="118" spans="1:9" ht="14.25">
      <c r="A118" s="80"/>
      <c r="B118" s="80"/>
      <c r="C118" s="80"/>
      <c r="D118" s="80"/>
      <c r="E118" s="80"/>
      <c r="F118" s="80"/>
      <c r="G118" s="80"/>
      <c r="H118" s="80"/>
      <c r="I118" s="83"/>
    </row>
    <row r="119" spans="1:9" ht="14.25">
      <c r="A119" s="80"/>
      <c r="B119" s="80"/>
      <c r="C119" s="80"/>
      <c r="D119" s="80"/>
      <c r="E119" s="80"/>
      <c r="F119" s="80"/>
      <c r="G119" s="80"/>
      <c r="H119" s="80"/>
      <c r="I119" s="83"/>
    </row>
    <row r="120" spans="1:9" ht="14.25">
      <c r="A120" s="80"/>
      <c r="B120" s="80"/>
      <c r="C120" s="80"/>
      <c r="D120" s="80"/>
      <c r="E120" s="80"/>
      <c r="F120" s="80"/>
      <c r="G120" s="80"/>
      <c r="H120" s="80"/>
      <c r="I120" s="83"/>
    </row>
    <row r="121" spans="1:9" ht="14.25">
      <c r="A121" s="80"/>
      <c r="B121" s="80"/>
      <c r="C121" s="80"/>
      <c r="D121" s="80"/>
      <c r="E121" s="80"/>
      <c r="F121" s="80"/>
      <c r="G121" s="80"/>
      <c r="H121" s="80"/>
      <c r="I121" s="83"/>
    </row>
    <row r="122" spans="1:9" ht="14.25">
      <c r="A122" s="80"/>
      <c r="B122" s="80"/>
      <c r="C122" s="80"/>
      <c r="D122" s="80"/>
      <c r="E122" s="80"/>
      <c r="F122" s="80"/>
      <c r="G122" s="80"/>
      <c r="H122" s="80"/>
      <c r="I122" s="83"/>
    </row>
    <row r="123" spans="1:9" ht="14.25">
      <c r="A123" s="80"/>
      <c r="B123" s="80"/>
      <c r="C123" s="80"/>
      <c r="D123" s="80"/>
      <c r="E123" s="80"/>
      <c r="F123" s="80"/>
      <c r="G123" s="80"/>
      <c r="H123" s="80"/>
      <c r="I123" s="83"/>
    </row>
    <row r="124" spans="1:9" ht="14.25">
      <c r="A124" s="80"/>
      <c r="B124" s="80"/>
      <c r="C124" s="80"/>
      <c r="D124" s="80"/>
      <c r="E124" s="80"/>
      <c r="F124" s="80"/>
      <c r="G124" s="80"/>
      <c r="H124" s="80"/>
      <c r="I124" s="83"/>
    </row>
    <row r="125" spans="1:9" ht="14.25">
      <c r="A125" s="80"/>
      <c r="B125" s="80"/>
      <c r="C125" s="80"/>
      <c r="D125" s="80"/>
      <c r="E125" s="80"/>
      <c r="F125" s="80"/>
      <c r="G125" s="80"/>
      <c r="H125" s="80"/>
      <c r="I125" s="83"/>
    </row>
    <row r="126" spans="1:9" ht="14.25">
      <c r="A126" s="80"/>
      <c r="B126" s="80"/>
      <c r="C126" s="80"/>
      <c r="D126" s="80"/>
      <c r="E126" s="80"/>
      <c r="F126" s="80"/>
      <c r="G126" s="80"/>
      <c r="H126" s="80"/>
      <c r="I126" s="83"/>
    </row>
    <row r="127" spans="1:9" ht="14.25">
      <c r="A127" s="80"/>
      <c r="B127" s="80"/>
      <c r="C127" s="80"/>
      <c r="D127" s="80"/>
      <c r="E127" s="80"/>
      <c r="F127" s="80"/>
      <c r="G127" s="80"/>
      <c r="H127" s="80"/>
      <c r="I127" s="83"/>
    </row>
    <row r="128" spans="1:9" ht="14.25">
      <c r="A128" s="80"/>
      <c r="B128" s="80"/>
      <c r="C128" s="80"/>
      <c r="D128" s="80"/>
      <c r="E128" s="80"/>
      <c r="F128" s="80"/>
      <c r="G128" s="80"/>
      <c r="H128" s="80"/>
      <c r="I128" s="83"/>
    </row>
    <row r="129" spans="1:9" ht="14.25">
      <c r="A129" s="80"/>
      <c r="B129" s="80"/>
      <c r="C129" s="80"/>
      <c r="D129" s="80"/>
      <c r="E129" s="80"/>
      <c r="F129" s="80"/>
      <c r="G129" s="80"/>
      <c r="H129" s="80"/>
      <c r="I129" s="83"/>
    </row>
    <row r="130" spans="1:9" ht="14.25">
      <c r="A130" s="80"/>
      <c r="B130" s="80"/>
      <c r="C130" s="80"/>
      <c r="D130" s="80"/>
      <c r="E130" s="80"/>
      <c r="F130" s="80"/>
      <c r="G130" s="80"/>
      <c r="H130" s="80"/>
      <c r="I130" s="83"/>
    </row>
    <row r="131" spans="1:9" ht="14.25">
      <c r="A131" s="80"/>
      <c r="B131" s="80"/>
      <c r="C131" s="80"/>
      <c r="D131" s="80"/>
      <c r="E131" s="80"/>
      <c r="F131" s="80"/>
      <c r="G131" s="80"/>
      <c r="H131" s="80"/>
      <c r="I131" s="83"/>
    </row>
    <row r="132" spans="1:9" ht="14.25">
      <c r="A132" s="80"/>
      <c r="B132" s="80"/>
      <c r="C132" s="80"/>
      <c r="D132" s="80"/>
      <c r="E132" s="80"/>
      <c r="F132" s="80"/>
      <c r="G132" s="80"/>
      <c r="H132" s="80"/>
      <c r="I132" s="83"/>
    </row>
    <row r="133" spans="1:9" ht="14.25">
      <c r="A133" s="80"/>
      <c r="B133" s="80"/>
      <c r="C133" s="80"/>
      <c r="D133" s="80"/>
      <c r="E133" s="80"/>
      <c r="F133" s="80"/>
      <c r="G133" s="80"/>
      <c r="H133" s="80"/>
      <c r="I133" s="83"/>
    </row>
    <row r="134" spans="1:9" ht="14.25">
      <c r="A134" s="80"/>
      <c r="B134" s="80"/>
      <c r="C134" s="80"/>
      <c r="D134" s="80"/>
      <c r="E134" s="80"/>
      <c r="F134" s="80"/>
      <c r="G134" s="80"/>
      <c r="H134" s="80"/>
      <c r="I134" s="83"/>
    </row>
    <row r="135" spans="1:9" ht="14.25">
      <c r="A135" s="80"/>
      <c r="B135" s="80"/>
      <c r="C135" s="80"/>
      <c r="D135" s="80"/>
      <c r="E135" s="80"/>
      <c r="F135" s="80"/>
      <c r="G135" s="80"/>
      <c r="H135" s="80"/>
      <c r="I135" s="83"/>
    </row>
    <row r="136" spans="1:9" ht="14.25">
      <c r="A136" s="80"/>
      <c r="B136" s="80"/>
      <c r="C136" s="80"/>
      <c r="D136" s="80"/>
      <c r="E136" s="80"/>
      <c r="F136" s="80"/>
      <c r="G136" s="80"/>
      <c r="H136" s="80"/>
      <c r="I136" s="83"/>
    </row>
    <row r="137" spans="1:9" ht="14.25">
      <c r="A137" s="80"/>
      <c r="B137" s="80"/>
      <c r="C137" s="80"/>
      <c r="D137" s="80"/>
      <c r="E137" s="80"/>
      <c r="F137" s="80"/>
      <c r="G137" s="80"/>
      <c r="H137" s="80"/>
      <c r="I137" s="83"/>
    </row>
    <row r="138" spans="1:9" ht="14.25">
      <c r="A138" s="80"/>
      <c r="B138" s="80"/>
      <c r="C138" s="80"/>
      <c r="D138" s="80"/>
      <c r="E138" s="80"/>
      <c r="F138" s="80"/>
      <c r="G138" s="80"/>
      <c r="H138" s="80"/>
      <c r="I138" s="83"/>
    </row>
    <row r="139" spans="1:9" ht="14.25">
      <c r="A139" s="80"/>
      <c r="B139" s="80"/>
      <c r="C139" s="80"/>
      <c r="D139" s="80"/>
      <c r="E139" s="80"/>
      <c r="F139" s="80"/>
      <c r="G139" s="80"/>
      <c r="H139" s="80"/>
      <c r="I139" s="83"/>
    </row>
    <row r="140" spans="1:9" ht="14.25">
      <c r="A140" s="80"/>
      <c r="B140" s="80"/>
      <c r="C140" s="80"/>
      <c r="D140" s="80"/>
      <c r="E140" s="80"/>
      <c r="F140" s="80"/>
      <c r="G140" s="80"/>
      <c r="H140" s="80"/>
      <c r="I140" s="83"/>
    </row>
    <row r="141" spans="1:9" ht="14.25">
      <c r="A141" s="80"/>
      <c r="B141" s="80"/>
      <c r="C141" s="80"/>
      <c r="D141" s="80"/>
      <c r="E141" s="80"/>
      <c r="F141" s="80"/>
      <c r="G141" s="80"/>
      <c r="H141" s="80"/>
      <c r="I141" s="83"/>
    </row>
    <row r="142" spans="1:9" ht="14.25">
      <c r="A142" s="80"/>
      <c r="B142" s="80"/>
      <c r="C142" s="80"/>
      <c r="D142" s="80"/>
      <c r="E142" s="80"/>
      <c r="F142" s="80"/>
      <c r="G142" s="80"/>
      <c r="H142" s="80"/>
      <c r="I142" s="83"/>
    </row>
    <row r="143" spans="1:9" ht="14.25">
      <c r="A143" s="80"/>
      <c r="B143" s="80"/>
      <c r="C143" s="80"/>
      <c r="D143" s="80"/>
      <c r="E143" s="80"/>
      <c r="F143" s="80"/>
      <c r="G143" s="80"/>
      <c r="H143" s="80"/>
      <c r="I143" s="83"/>
    </row>
    <row r="144" spans="1:9" ht="14.25">
      <c r="A144" s="80"/>
      <c r="B144" s="80"/>
      <c r="C144" s="80"/>
      <c r="D144" s="80"/>
      <c r="E144" s="80"/>
      <c r="F144" s="80"/>
      <c r="G144" s="80"/>
      <c r="H144" s="80"/>
      <c r="I144" s="83"/>
    </row>
    <row r="145" spans="1:9" ht="14.25">
      <c r="A145" s="80"/>
      <c r="B145" s="80"/>
      <c r="C145" s="80"/>
      <c r="D145" s="80"/>
      <c r="E145" s="80"/>
      <c r="F145" s="80"/>
      <c r="G145" s="80"/>
      <c r="H145" s="80"/>
      <c r="I145" s="83"/>
    </row>
    <row r="146" spans="1:9" ht="14.25">
      <c r="A146" s="80"/>
      <c r="B146" s="80"/>
      <c r="C146" s="80"/>
      <c r="D146" s="80"/>
      <c r="E146" s="80"/>
      <c r="F146" s="80"/>
      <c r="G146" s="80"/>
      <c r="H146" s="80"/>
      <c r="I146" s="83"/>
    </row>
    <row r="147" spans="1:9" ht="14.25">
      <c r="A147" s="80"/>
      <c r="B147" s="80"/>
      <c r="C147" s="80"/>
      <c r="D147" s="80"/>
      <c r="E147" s="80"/>
      <c r="F147" s="80"/>
      <c r="G147" s="80"/>
      <c r="H147" s="80"/>
      <c r="I147" s="83"/>
    </row>
    <row r="148" spans="1:9" ht="14.25">
      <c r="A148" s="80"/>
      <c r="B148" s="80"/>
      <c r="C148" s="80"/>
      <c r="D148" s="80"/>
      <c r="E148" s="80"/>
      <c r="F148" s="80"/>
      <c r="G148" s="80"/>
      <c r="H148" s="80"/>
      <c r="I148" s="83"/>
    </row>
    <row r="149" spans="1:9" ht="14.25">
      <c r="A149" s="80"/>
      <c r="B149" s="80"/>
      <c r="C149" s="80"/>
      <c r="D149" s="80"/>
      <c r="E149" s="80"/>
      <c r="F149" s="80"/>
      <c r="G149" s="80"/>
      <c r="H149" s="80"/>
      <c r="I149" s="83"/>
    </row>
    <row r="150" spans="1:9" ht="14.25">
      <c r="A150" s="80"/>
      <c r="B150" s="80"/>
      <c r="C150" s="80"/>
      <c r="D150" s="80"/>
      <c r="E150" s="80"/>
      <c r="F150" s="80"/>
      <c r="G150" s="80"/>
      <c r="H150" s="80"/>
      <c r="I150" s="83"/>
    </row>
    <row r="151" spans="1:9" ht="14.25">
      <c r="A151" s="80"/>
      <c r="B151" s="80"/>
      <c r="C151" s="80"/>
      <c r="D151" s="80"/>
      <c r="E151" s="80"/>
      <c r="F151" s="80"/>
      <c r="G151" s="80"/>
      <c r="H151" s="80"/>
      <c r="I151" s="83"/>
    </row>
    <row r="152" spans="1:9" ht="14.25">
      <c r="A152" s="80"/>
      <c r="B152" s="80"/>
      <c r="C152" s="80"/>
      <c r="D152" s="80"/>
      <c r="E152" s="80"/>
      <c r="F152" s="80"/>
      <c r="G152" s="80"/>
      <c r="H152" s="80"/>
      <c r="I152" s="83"/>
    </row>
    <row r="153" spans="1:9" ht="14.25">
      <c r="A153" s="80"/>
      <c r="B153" s="80"/>
      <c r="C153" s="80"/>
      <c r="D153" s="80"/>
      <c r="E153" s="80"/>
      <c r="F153" s="80"/>
      <c r="G153" s="80"/>
      <c r="H153" s="80"/>
      <c r="I153" s="83"/>
    </row>
    <row r="154" spans="1:9" ht="14.25">
      <c r="A154" s="80"/>
      <c r="B154" s="80"/>
      <c r="C154" s="80"/>
      <c r="D154" s="80"/>
      <c r="E154" s="80"/>
      <c r="F154" s="80"/>
      <c r="G154" s="80"/>
      <c r="H154" s="80"/>
      <c r="I154" s="83"/>
    </row>
    <row r="155" spans="1:9" ht="14.25">
      <c r="A155" s="80"/>
      <c r="B155" s="80"/>
      <c r="C155" s="80"/>
      <c r="D155" s="80"/>
      <c r="E155" s="80"/>
      <c r="F155" s="80"/>
      <c r="G155" s="80"/>
      <c r="H155" s="80"/>
      <c r="I155" s="83"/>
    </row>
    <row r="156" spans="1:9" ht="14.25">
      <c r="A156" s="80"/>
      <c r="B156" s="80"/>
      <c r="C156" s="80"/>
      <c r="D156" s="80"/>
      <c r="E156" s="80"/>
      <c r="F156" s="80"/>
      <c r="G156" s="80"/>
      <c r="H156" s="80"/>
      <c r="I156" s="83"/>
    </row>
    <row r="157" spans="1:9" ht="14.25">
      <c r="A157" s="80"/>
      <c r="B157" s="80"/>
      <c r="C157" s="80"/>
      <c r="D157" s="80"/>
      <c r="E157" s="80"/>
      <c r="F157" s="80"/>
      <c r="G157" s="80"/>
      <c r="H157" s="80"/>
      <c r="I157" s="83"/>
    </row>
    <row r="158" spans="1:9" ht="14.25">
      <c r="A158" s="80"/>
      <c r="B158" s="80"/>
      <c r="C158" s="80"/>
      <c r="D158" s="80"/>
      <c r="E158" s="80"/>
      <c r="F158" s="80"/>
      <c r="G158" s="80"/>
      <c r="H158" s="80"/>
      <c r="I158" s="83"/>
    </row>
    <row r="159" spans="1:9" ht="14.25">
      <c r="A159" s="80"/>
      <c r="B159" s="80"/>
      <c r="C159" s="80"/>
      <c r="D159" s="80"/>
      <c r="E159" s="80"/>
      <c r="F159" s="80"/>
      <c r="G159" s="80"/>
      <c r="H159" s="80"/>
      <c r="I159" s="83"/>
    </row>
    <row r="160" spans="1:9" ht="14.25">
      <c r="A160" s="80"/>
      <c r="B160" s="80"/>
      <c r="C160" s="80"/>
      <c r="D160" s="80"/>
      <c r="E160" s="80"/>
      <c r="F160" s="80"/>
      <c r="G160" s="80"/>
      <c r="H160" s="80"/>
      <c r="I160" s="83"/>
    </row>
    <row r="161" spans="1:9" ht="14.25">
      <c r="A161" s="80"/>
      <c r="B161" s="80"/>
      <c r="C161" s="80"/>
      <c r="D161" s="80"/>
      <c r="E161" s="80"/>
      <c r="F161" s="80"/>
      <c r="G161" s="80"/>
      <c r="H161" s="80"/>
      <c r="I161" s="83"/>
    </row>
    <row r="162" spans="1:9" ht="14.25">
      <c r="A162" s="80"/>
      <c r="B162" s="80"/>
      <c r="C162" s="80"/>
      <c r="D162" s="80"/>
      <c r="E162" s="80"/>
      <c r="F162" s="80"/>
      <c r="G162" s="80"/>
      <c r="H162" s="80"/>
      <c r="I162" s="83"/>
    </row>
    <row r="163" spans="1:9" ht="14.25">
      <c r="A163" s="80"/>
      <c r="B163" s="80"/>
      <c r="C163" s="80"/>
      <c r="D163" s="80"/>
      <c r="E163" s="80"/>
      <c r="F163" s="80"/>
      <c r="G163" s="80"/>
      <c r="H163" s="80"/>
      <c r="I163" s="83"/>
    </row>
    <row r="164" spans="1:9" ht="14.25">
      <c r="A164" s="80"/>
      <c r="B164" s="80"/>
      <c r="C164" s="80"/>
      <c r="D164" s="80"/>
      <c r="E164" s="80"/>
      <c r="F164" s="80"/>
      <c r="G164" s="80"/>
      <c r="H164" s="80"/>
      <c r="I164" s="83"/>
    </row>
    <row r="165" spans="1:9" ht="14.25">
      <c r="A165" s="80"/>
      <c r="B165" s="80"/>
      <c r="C165" s="80"/>
      <c r="D165" s="80"/>
      <c r="E165" s="80"/>
      <c r="F165" s="80"/>
      <c r="G165" s="80"/>
      <c r="H165" s="80"/>
      <c r="I165" s="83"/>
    </row>
    <row r="166" spans="1:9" ht="14.25">
      <c r="A166" s="80"/>
      <c r="B166" s="80"/>
      <c r="C166" s="80"/>
      <c r="D166" s="80"/>
      <c r="E166" s="80"/>
      <c r="F166" s="80"/>
      <c r="G166" s="80"/>
      <c r="H166" s="80"/>
      <c r="I166" s="83"/>
    </row>
    <row r="167" spans="1:9" ht="14.25">
      <c r="A167" s="80"/>
      <c r="B167" s="80"/>
      <c r="C167" s="80"/>
      <c r="D167" s="80"/>
      <c r="E167" s="80"/>
      <c r="F167" s="80"/>
      <c r="G167" s="80"/>
      <c r="H167" s="80"/>
      <c r="I167" s="83"/>
    </row>
    <row r="168" spans="1:9" ht="14.25">
      <c r="A168" s="80"/>
      <c r="B168" s="80"/>
      <c r="C168" s="80"/>
      <c r="D168" s="80"/>
      <c r="E168" s="80"/>
      <c r="F168" s="80"/>
      <c r="G168" s="80"/>
      <c r="H168" s="80"/>
      <c r="I168" s="83"/>
    </row>
    <row r="169" spans="1:9" ht="14.25">
      <c r="A169" s="80"/>
      <c r="B169" s="80"/>
      <c r="C169" s="80"/>
      <c r="D169" s="80"/>
      <c r="E169" s="80"/>
      <c r="F169" s="80"/>
      <c r="G169" s="80"/>
      <c r="H169" s="80"/>
      <c r="I169" s="83"/>
    </row>
    <row r="170" spans="1:9" ht="14.25">
      <c r="A170" s="80"/>
      <c r="B170" s="80"/>
      <c r="C170" s="80"/>
      <c r="D170" s="80"/>
      <c r="E170" s="80"/>
      <c r="F170" s="80"/>
      <c r="G170" s="80"/>
      <c r="H170" s="80"/>
      <c r="I170" s="83"/>
    </row>
    <row r="171" spans="1:9" ht="14.25">
      <c r="A171" s="80"/>
      <c r="B171" s="80"/>
      <c r="C171" s="80"/>
      <c r="D171" s="80"/>
      <c r="E171" s="80"/>
      <c r="F171" s="80"/>
      <c r="G171" s="80"/>
      <c r="H171" s="80"/>
      <c r="I171" s="83"/>
    </row>
    <row r="172" spans="1:9" ht="14.25">
      <c r="A172" s="80"/>
      <c r="B172" s="80"/>
      <c r="C172" s="80"/>
      <c r="D172" s="80"/>
      <c r="E172" s="80"/>
      <c r="F172" s="80"/>
      <c r="G172" s="80"/>
      <c r="H172" s="80"/>
      <c r="I172" s="83"/>
    </row>
    <row r="173" spans="1:9" ht="14.25">
      <c r="A173" s="80"/>
      <c r="B173" s="80"/>
      <c r="C173" s="80"/>
      <c r="D173" s="80"/>
      <c r="E173" s="80"/>
      <c r="F173" s="80"/>
      <c r="G173" s="80"/>
      <c r="H173" s="80"/>
      <c r="I173" s="83"/>
    </row>
    <row r="174" spans="1:9" ht="14.25">
      <c r="A174" s="80"/>
      <c r="B174" s="80"/>
      <c r="C174" s="80"/>
      <c r="D174" s="80"/>
      <c r="E174" s="80"/>
      <c r="F174" s="80"/>
      <c r="G174" s="80"/>
      <c r="H174" s="80"/>
      <c r="I174" s="83"/>
    </row>
    <row r="175" spans="1:9" ht="14.25">
      <c r="A175" s="80"/>
      <c r="B175" s="80"/>
      <c r="C175" s="80"/>
      <c r="D175" s="80"/>
      <c r="E175" s="80"/>
      <c r="F175" s="80"/>
      <c r="G175" s="80"/>
      <c r="H175" s="80"/>
      <c r="I175" s="83"/>
    </row>
    <row r="176" spans="1:9" ht="14.25">
      <c r="A176" s="80"/>
      <c r="B176" s="80"/>
      <c r="C176" s="80"/>
      <c r="D176" s="80"/>
      <c r="E176" s="80"/>
      <c r="F176" s="80"/>
      <c r="G176" s="80"/>
      <c r="H176" s="80"/>
      <c r="I176" s="83"/>
    </row>
    <row r="177" spans="1:9" ht="14.25">
      <c r="A177" s="80"/>
      <c r="B177" s="80"/>
      <c r="C177" s="80"/>
      <c r="D177" s="80"/>
      <c r="E177" s="80"/>
      <c r="F177" s="80"/>
      <c r="G177" s="80"/>
      <c r="H177" s="80"/>
      <c r="I177" s="83"/>
    </row>
    <row r="178" spans="1:9" ht="14.25">
      <c r="A178" s="80"/>
      <c r="B178" s="80"/>
      <c r="C178" s="80"/>
      <c r="D178" s="80"/>
      <c r="E178" s="80"/>
      <c r="F178" s="80"/>
      <c r="G178" s="80"/>
      <c r="H178" s="80"/>
      <c r="I178" s="83"/>
    </row>
    <row r="179" spans="1:9" ht="14.25">
      <c r="A179" s="80"/>
      <c r="B179" s="80"/>
      <c r="C179" s="80"/>
      <c r="D179" s="80"/>
      <c r="E179" s="80"/>
      <c r="F179" s="80"/>
      <c r="G179" s="80"/>
      <c r="H179" s="80"/>
      <c r="I179" s="83"/>
    </row>
    <row r="180" spans="1:9" ht="14.25">
      <c r="A180" s="80"/>
      <c r="B180" s="80"/>
      <c r="C180" s="80"/>
      <c r="D180" s="80"/>
      <c r="E180" s="80"/>
      <c r="F180" s="80"/>
      <c r="G180" s="80"/>
      <c r="H180" s="80"/>
      <c r="I180" s="83"/>
    </row>
    <row r="181" spans="1:9" ht="14.25">
      <c r="A181" s="80"/>
      <c r="B181" s="80"/>
      <c r="C181" s="80"/>
      <c r="D181" s="80"/>
      <c r="E181" s="80"/>
      <c r="F181" s="80"/>
      <c r="G181" s="80"/>
      <c r="H181" s="80"/>
      <c r="I181" s="83"/>
    </row>
    <row r="182" spans="1:9" ht="14.25">
      <c r="A182" s="80"/>
      <c r="B182" s="80"/>
      <c r="C182" s="80"/>
      <c r="D182" s="80"/>
      <c r="E182" s="80"/>
      <c r="F182" s="80"/>
      <c r="G182" s="80"/>
      <c r="H182" s="80"/>
      <c r="I182" s="83"/>
    </row>
    <row r="183" spans="1:9" ht="14.25">
      <c r="A183" s="80"/>
      <c r="B183" s="80"/>
      <c r="C183" s="80"/>
      <c r="D183" s="80"/>
      <c r="E183" s="80"/>
      <c r="F183" s="80"/>
      <c r="G183" s="80"/>
      <c r="H183" s="80"/>
      <c r="I183" s="83"/>
    </row>
    <row r="184" spans="1:9" ht="14.25">
      <c r="A184" s="80"/>
      <c r="B184" s="80"/>
      <c r="C184" s="80"/>
      <c r="D184" s="80"/>
      <c r="E184" s="80"/>
      <c r="F184" s="80"/>
      <c r="G184" s="80"/>
      <c r="H184" s="80"/>
      <c r="I184" s="83"/>
    </row>
    <row r="185" spans="1:9" ht="14.25">
      <c r="A185" s="80"/>
      <c r="B185" s="80"/>
      <c r="C185" s="80"/>
      <c r="D185" s="80"/>
      <c r="E185" s="80"/>
      <c r="F185" s="80"/>
      <c r="G185" s="80"/>
      <c r="H185" s="80"/>
      <c r="I185" s="83"/>
    </row>
    <row r="186" spans="1:9" ht="14.25">
      <c r="A186" s="80"/>
      <c r="B186" s="80"/>
      <c r="C186" s="80"/>
      <c r="D186" s="80"/>
      <c r="E186" s="80"/>
      <c r="F186" s="80"/>
      <c r="G186" s="80"/>
      <c r="H186" s="80"/>
      <c r="I186" s="83"/>
    </row>
    <row r="187" spans="1:9" ht="14.25">
      <c r="A187" s="80"/>
      <c r="B187" s="80"/>
      <c r="C187" s="80"/>
      <c r="D187" s="80"/>
      <c r="E187" s="80"/>
      <c r="F187" s="80"/>
      <c r="G187" s="80"/>
      <c r="H187" s="80"/>
      <c r="I187" s="83"/>
    </row>
    <row r="188" spans="1:9" ht="14.25">
      <c r="A188" s="80"/>
      <c r="B188" s="80"/>
      <c r="C188" s="80"/>
      <c r="D188" s="80"/>
      <c r="E188" s="80"/>
      <c r="F188" s="80"/>
      <c r="G188" s="80"/>
      <c r="H188" s="80"/>
      <c r="I188" s="83"/>
    </row>
    <row r="189" spans="1:9" ht="14.25">
      <c r="A189" s="80"/>
      <c r="B189" s="80"/>
      <c r="C189" s="80"/>
      <c r="D189" s="80"/>
      <c r="E189" s="80"/>
      <c r="F189" s="80"/>
      <c r="G189" s="80"/>
      <c r="H189" s="80"/>
      <c r="I189" s="83"/>
    </row>
    <row r="190" spans="1:9" ht="14.25">
      <c r="A190" s="80"/>
      <c r="B190" s="80"/>
      <c r="C190" s="80"/>
      <c r="D190" s="80"/>
      <c r="E190" s="80"/>
      <c r="F190" s="80"/>
      <c r="G190" s="80"/>
      <c r="H190" s="80"/>
      <c r="I190" s="83"/>
    </row>
    <row r="191" spans="1:9" ht="14.25">
      <c r="A191" s="80"/>
      <c r="B191" s="80"/>
      <c r="C191" s="80"/>
      <c r="D191" s="80"/>
      <c r="E191" s="80"/>
      <c r="F191" s="80"/>
      <c r="G191" s="80"/>
      <c r="H191" s="80"/>
      <c r="I191" s="83"/>
    </row>
    <row r="192" spans="1:9" ht="14.25">
      <c r="A192" s="80"/>
      <c r="B192" s="80"/>
      <c r="C192" s="80"/>
      <c r="D192" s="80"/>
      <c r="E192" s="80"/>
      <c r="F192" s="80"/>
      <c r="G192" s="80"/>
      <c r="H192" s="80"/>
      <c r="I192" s="83"/>
    </row>
    <row r="193" spans="1:9" ht="14.25">
      <c r="A193" s="80"/>
      <c r="B193" s="80"/>
      <c r="C193" s="80"/>
      <c r="D193" s="80"/>
      <c r="E193" s="80"/>
      <c r="F193" s="80"/>
      <c r="G193" s="80"/>
      <c r="H193" s="80"/>
      <c r="I193" s="83"/>
    </row>
    <row r="194" spans="1:9" ht="14.25">
      <c r="A194" s="80"/>
      <c r="B194" s="80"/>
      <c r="C194" s="80"/>
      <c r="D194" s="80"/>
      <c r="E194" s="80"/>
      <c r="F194" s="80"/>
      <c r="G194" s="80"/>
      <c r="H194" s="80"/>
      <c r="I194" s="83"/>
    </row>
    <row r="195" spans="1:9" ht="14.25">
      <c r="A195" s="80"/>
      <c r="B195" s="80"/>
      <c r="C195" s="80"/>
      <c r="D195" s="80"/>
      <c r="E195" s="80"/>
      <c r="F195" s="80"/>
      <c r="G195" s="80"/>
      <c r="H195" s="80"/>
      <c r="I195" s="83"/>
    </row>
    <row r="196" spans="1:9" ht="14.25">
      <c r="A196" s="80"/>
      <c r="B196" s="80"/>
      <c r="C196" s="80"/>
      <c r="D196" s="80"/>
      <c r="E196" s="80"/>
      <c r="F196" s="80"/>
      <c r="G196" s="80"/>
      <c r="H196" s="80"/>
      <c r="I196" s="83"/>
    </row>
    <row r="197" spans="1:9" ht="14.25">
      <c r="A197" s="80"/>
      <c r="B197" s="80"/>
      <c r="C197" s="80"/>
      <c r="D197" s="80"/>
      <c r="E197" s="80"/>
      <c r="F197" s="80"/>
      <c r="G197" s="80"/>
      <c r="H197" s="80"/>
      <c r="I197" s="83"/>
    </row>
    <row r="198" spans="1:9" ht="14.25">
      <c r="A198" s="80"/>
      <c r="B198" s="80"/>
      <c r="C198" s="80"/>
      <c r="D198" s="80"/>
      <c r="E198" s="80"/>
      <c r="F198" s="80"/>
      <c r="G198" s="80"/>
      <c r="H198" s="80"/>
      <c r="I198" s="83"/>
    </row>
    <row r="199" spans="1:9" ht="14.25">
      <c r="A199" s="80"/>
      <c r="B199" s="80"/>
      <c r="C199" s="80"/>
      <c r="D199" s="80"/>
      <c r="E199" s="80"/>
      <c r="F199" s="80"/>
      <c r="G199" s="80"/>
      <c r="H199" s="80"/>
      <c r="I199" s="83"/>
    </row>
    <row r="200" spans="1:9" ht="14.25">
      <c r="A200" s="80"/>
      <c r="B200" s="80"/>
      <c r="C200" s="80"/>
      <c r="D200" s="80"/>
      <c r="E200" s="80"/>
      <c r="F200" s="80"/>
      <c r="G200" s="80"/>
      <c r="H200" s="80"/>
      <c r="I200" s="83"/>
    </row>
    <row r="201" spans="1:9" ht="14.25">
      <c r="A201" s="80"/>
      <c r="B201" s="80"/>
      <c r="C201" s="80"/>
      <c r="D201" s="80"/>
      <c r="E201" s="80"/>
      <c r="F201" s="80"/>
      <c r="G201" s="80"/>
      <c r="H201" s="80"/>
      <c r="I201" s="83"/>
    </row>
    <row r="202" spans="1:9" ht="14.25">
      <c r="A202" s="80"/>
      <c r="B202" s="80"/>
      <c r="C202" s="80"/>
      <c r="D202" s="80"/>
      <c r="E202" s="80"/>
      <c r="F202" s="80"/>
      <c r="G202" s="80"/>
      <c r="H202" s="80"/>
      <c r="I202" s="83"/>
    </row>
    <row r="203" spans="1:9" ht="14.25">
      <c r="A203" s="80"/>
      <c r="B203" s="80"/>
      <c r="C203" s="80"/>
      <c r="D203" s="80"/>
      <c r="E203" s="80"/>
      <c r="F203" s="80"/>
      <c r="G203" s="80"/>
      <c r="H203" s="80"/>
      <c r="I203" s="83"/>
    </row>
    <row r="204" spans="1:9" ht="14.25">
      <c r="A204" s="80"/>
      <c r="B204" s="80"/>
      <c r="C204" s="80"/>
      <c r="D204" s="80"/>
      <c r="E204" s="80"/>
      <c r="F204" s="80"/>
      <c r="G204" s="80"/>
      <c r="H204" s="80"/>
      <c r="I204" s="83"/>
    </row>
    <row r="205" spans="1:9" ht="14.25">
      <c r="A205" s="80"/>
      <c r="B205" s="80"/>
      <c r="C205" s="80"/>
      <c r="D205" s="80"/>
      <c r="E205" s="80"/>
      <c r="F205" s="80"/>
      <c r="G205" s="80"/>
      <c r="H205" s="80"/>
      <c r="I205" s="83"/>
    </row>
    <row r="206" spans="1:9" ht="14.25">
      <c r="A206" s="80"/>
      <c r="B206" s="80"/>
      <c r="C206" s="80"/>
      <c r="D206" s="80"/>
      <c r="E206" s="80"/>
      <c r="F206" s="80"/>
      <c r="G206" s="80"/>
      <c r="H206" s="80"/>
      <c r="I206" s="83"/>
    </row>
    <row r="207" spans="1:9" ht="14.25">
      <c r="A207" s="80"/>
      <c r="B207" s="80"/>
      <c r="C207" s="80"/>
      <c r="D207" s="80"/>
      <c r="E207" s="80"/>
      <c r="F207" s="80"/>
      <c r="G207" s="80"/>
      <c r="H207" s="80"/>
      <c r="I207" s="83"/>
    </row>
    <row r="208" spans="1:9" ht="14.25">
      <c r="A208" s="80"/>
      <c r="B208" s="80"/>
      <c r="C208" s="80"/>
      <c r="D208" s="80"/>
      <c r="E208" s="80"/>
      <c r="F208" s="80"/>
      <c r="G208" s="80"/>
      <c r="H208" s="80"/>
      <c r="I208" s="83"/>
    </row>
    <row r="209" spans="1:9" ht="14.25">
      <c r="A209" s="80"/>
      <c r="B209" s="80"/>
      <c r="C209" s="80"/>
      <c r="D209" s="80"/>
      <c r="E209" s="80"/>
      <c r="F209" s="80"/>
      <c r="G209" s="80"/>
      <c r="H209" s="80"/>
      <c r="I209" s="83"/>
    </row>
    <row r="210" spans="1:9" ht="14.25">
      <c r="A210" s="80"/>
      <c r="B210" s="80"/>
      <c r="C210" s="80"/>
      <c r="D210" s="80"/>
      <c r="E210" s="80"/>
      <c r="F210" s="80"/>
      <c r="G210" s="80"/>
      <c r="H210" s="80"/>
      <c r="I210" s="83"/>
    </row>
    <row r="211" spans="1:9" ht="14.25">
      <c r="A211" s="80"/>
      <c r="B211" s="80"/>
      <c r="C211" s="80"/>
      <c r="D211" s="80"/>
      <c r="E211" s="80"/>
      <c r="F211" s="80"/>
      <c r="G211" s="80"/>
      <c r="H211" s="80"/>
      <c r="I211" s="83"/>
    </row>
    <row r="212" spans="1:9" ht="14.25">
      <c r="A212" s="80"/>
      <c r="B212" s="80"/>
      <c r="C212" s="80"/>
      <c r="D212" s="80"/>
      <c r="E212" s="80"/>
      <c r="F212" s="80"/>
      <c r="G212" s="80"/>
      <c r="H212" s="80"/>
      <c r="I212" s="83"/>
    </row>
    <row r="213" spans="1:9" ht="14.25">
      <c r="A213" s="80"/>
      <c r="B213" s="80"/>
      <c r="C213" s="80"/>
      <c r="D213" s="80"/>
      <c r="E213" s="80"/>
      <c r="F213" s="80"/>
      <c r="G213" s="80"/>
      <c r="H213" s="80"/>
      <c r="I213" s="83"/>
    </row>
    <row r="214" spans="1:9" ht="14.25">
      <c r="A214" s="80"/>
      <c r="B214" s="80"/>
      <c r="C214" s="80"/>
      <c r="D214" s="80"/>
      <c r="E214" s="80"/>
      <c r="F214" s="80"/>
      <c r="G214" s="80"/>
      <c r="H214" s="80"/>
      <c r="I214" s="83"/>
    </row>
    <row r="215" spans="1:9" ht="14.25">
      <c r="A215" s="80"/>
      <c r="B215" s="80"/>
      <c r="C215" s="80"/>
      <c r="D215" s="80"/>
      <c r="E215" s="80"/>
      <c r="F215" s="80"/>
      <c r="G215" s="80"/>
      <c r="H215" s="80"/>
      <c r="I215" s="83"/>
    </row>
    <row r="216" spans="1:9" ht="14.25">
      <c r="A216" s="80"/>
      <c r="B216" s="80"/>
      <c r="C216" s="80"/>
      <c r="D216" s="80"/>
      <c r="E216" s="80"/>
      <c r="F216" s="80"/>
      <c r="G216" s="80"/>
      <c r="H216" s="80"/>
      <c r="I216" s="83"/>
    </row>
    <row r="217" spans="1:9" ht="14.25">
      <c r="A217" s="80"/>
      <c r="B217" s="80"/>
      <c r="C217" s="80"/>
      <c r="D217" s="80"/>
      <c r="E217" s="80"/>
      <c r="F217" s="80"/>
      <c r="G217" s="80"/>
      <c r="H217" s="80"/>
      <c r="I217" s="83"/>
    </row>
    <row r="218" spans="1:9" ht="14.25">
      <c r="A218" s="80"/>
      <c r="B218" s="80"/>
      <c r="C218" s="80"/>
      <c r="D218" s="80"/>
      <c r="E218" s="80"/>
      <c r="F218" s="80"/>
      <c r="G218" s="80"/>
      <c r="H218" s="80"/>
      <c r="I218" s="83"/>
    </row>
    <row r="219" spans="1:9" ht="14.25">
      <c r="A219" s="80"/>
      <c r="B219" s="80"/>
      <c r="C219" s="80"/>
      <c r="D219" s="80"/>
      <c r="E219" s="80"/>
      <c r="F219" s="80"/>
      <c r="G219" s="80"/>
      <c r="H219" s="80"/>
      <c r="I219" s="83"/>
    </row>
    <row r="220" spans="1:9" ht="14.25">
      <c r="A220" s="80"/>
      <c r="B220" s="80"/>
      <c r="C220" s="80"/>
      <c r="D220" s="80"/>
      <c r="E220" s="80"/>
      <c r="F220" s="80"/>
      <c r="G220" s="80"/>
      <c r="H220" s="80"/>
      <c r="I220" s="83"/>
    </row>
    <row r="221" spans="1:9" ht="14.25">
      <c r="A221" s="80"/>
      <c r="B221" s="80"/>
      <c r="C221" s="80"/>
      <c r="D221" s="80"/>
      <c r="E221" s="80"/>
      <c r="F221" s="80"/>
      <c r="G221" s="80"/>
      <c r="H221" s="80"/>
      <c r="I221" s="83"/>
    </row>
    <row r="222" spans="1:9" ht="14.25">
      <c r="A222" s="80"/>
      <c r="B222" s="80"/>
      <c r="C222" s="80"/>
      <c r="D222" s="80"/>
      <c r="E222" s="80"/>
      <c r="F222" s="80"/>
      <c r="G222" s="80"/>
      <c r="H222" s="80"/>
      <c r="I222" s="83"/>
    </row>
    <row r="223" spans="1:9" ht="14.25">
      <c r="A223" s="80"/>
      <c r="B223" s="80"/>
      <c r="C223" s="80"/>
      <c r="D223" s="80"/>
      <c r="E223" s="80"/>
      <c r="F223" s="80"/>
      <c r="G223" s="80"/>
      <c r="H223" s="80"/>
      <c r="I223" s="83"/>
    </row>
    <row r="224" spans="1:9" ht="14.25">
      <c r="A224" s="80"/>
      <c r="B224" s="80"/>
      <c r="C224" s="80"/>
      <c r="D224" s="80"/>
      <c r="E224" s="80"/>
      <c r="F224" s="80"/>
      <c r="G224" s="80"/>
      <c r="H224" s="80"/>
      <c r="I224" s="83"/>
    </row>
    <row r="225" spans="1:9" ht="14.25">
      <c r="A225" s="80"/>
      <c r="B225" s="80"/>
      <c r="C225" s="80"/>
      <c r="D225" s="80"/>
      <c r="E225" s="80"/>
      <c r="F225" s="80"/>
      <c r="G225" s="80"/>
      <c r="H225" s="80"/>
      <c r="I225" s="83"/>
    </row>
    <row r="226" spans="1:9" ht="14.25">
      <c r="A226" s="80"/>
      <c r="B226" s="80"/>
      <c r="C226" s="80"/>
      <c r="D226" s="80"/>
      <c r="E226" s="80"/>
      <c r="F226" s="80"/>
      <c r="G226" s="80"/>
      <c r="H226" s="80"/>
      <c r="I226" s="83"/>
    </row>
    <row r="227" spans="1:9" ht="14.25">
      <c r="A227" s="80"/>
      <c r="B227" s="80"/>
      <c r="C227" s="80"/>
      <c r="D227" s="80"/>
      <c r="E227" s="80"/>
      <c r="F227" s="80"/>
      <c r="G227" s="80"/>
      <c r="H227" s="80"/>
      <c r="I227" s="83"/>
    </row>
    <row r="228" spans="1:9" ht="14.25">
      <c r="A228" s="80"/>
      <c r="B228" s="80"/>
      <c r="C228" s="80"/>
      <c r="D228" s="80"/>
      <c r="E228" s="80"/>
      <c r="F228" s="80"/>
      <c r="G228" s="80"/>
      <c r="H228" s="80"/>
      <c r="I228" s="83"/>
    </row>
    <row r="229" spans="1:9" ht="14.25">
      <c r="A229" s="80"/>
      <c r="B229" s="80"/>
      <c r="C229" s="80"/>
      <c r="D229" s="80"/>
      <c r="E229" s="80"/>
      <c r="F229" s="80"/>
      <c r="G229" s="80"/>
      <c r="H229" s="80"/>
      <c r="I229" s="83"/>
    </row>
    <row r="230" spans="1:9" ht="14.25">
      <c r="A230" s="80"/>
      <c r="B230" s="80"/>
      <c r="C230" s="80"/>
      <c r="D230" s="80"/>
      <c r="E230" s="80"/>
      <c r="F230" s="80"/>
      <c r="G230" s="80"/>
      <c r="H230" s="80"/>
      <c r="I230" s="83"/>
    </row>
    <row r="231" spans="1:9" ht="14.25">
      <c r="A231" s="80"/>
      <c r="B231" s="80"/>
      <c r="C231" s="80"/>
      <c r="D231" s="80"/>
      <c r="E231" s="80"/>
      <c r="F231" s="80"/>
      <c r="G231" s="80"/>
      <c r="H231" s="80"/>
      <c r="I231" s="83"/>
    </row>
    <row r="232" spans="1:9" ht="14.25">
      <c r="A232" s="80"/>
      <c r="B232" s="80"/>
      <c r="C232" s="80"/>
      <c r="D232" s="80"/>
      <c r="E232" s="80"/>
      <c r="F232" s="80"/>
      <c r="G232" s="80"/>
      <c r="H232" s="80"/>
      <c r="I232" s="83"/>
    </row>
    <row r="233" spans="1:9" ht="14.25">
      <c r="A233" s="80"/>
      <c r="B233" s="80"/>
      <c r="C233" s="80"/>
      <c r="D233" s="80"/>
      <c r="E233" s="80"/>
      <c r="F233" s="80"/>
      <c r="G233" s="80"/>
      <c r="H233" s="80"/>
      <c r="I233" s="83"/>
    </row>
    <row r="234" spans="1:9" ht="14.25">
      <c r="A234" s="80"/>
      <c r="B234" s="80"/>
      <c r="C234" s="80"/>
      <c r="D234" s="80"/>
      <c r="E234" s="80"/>
      <c r="F234" s="80"/>
      <c r="G234" s="80"/>
      <c r="H234" s="80"/>
      <c r="I234" s="83"/>
    </row>
    <row r="235" spans="1:9" ht="14.25">
      <c r="A235" s="80"/>
      <c r="B235" s="80"/>
      <c r="C235" s="80"/>
      <c r="D235" s="80"/>
      <c r="E235" s="80"/>
      <c r="F235" s="80"/>
      <c r="G235" s="80"/>
      <c r="H235" s="80"/>
      <c r="I235" s="83"/>
    </row>
    <row r="236" spans="1:9" ht="14.25">
      <c r="A236" s="80"/>
      <c r="B236" s="80"/>
      <c r="C236" s="80"/>
      <c r="D236" s="80"/>
      <c r="E236" s="80"/>
      <c r="F236" s="80"/>
      <c r="G236" s="80"/>
      <c r="H236" s="80"/>
      <c r="I236" s="83"/>
    </row>
    <row r="237" spans="1:9" ht="14.25">
      <c r="A237" s="80"/>
      <c r="B237" s="80"/>
      <c r="C237" s="80"/>
      <c r="D237" s="80"/>
      <c r="E237" s="80"/>
      <c r="F237" s="80"/>
      <c r="G237" s="80"/>
      <c r="H237" s="80"/>
      <c r="I237" s="83"/>
    </row>
    <row r="238" spans="1:9" ht="14.25">
      <c r="A238" s="80"/>
      <c r="B238" s="80"/>
      <c r="C238" s="80"/>
      <c r="D238" s="80"/>
      <c r="E238" s="80"/>
      <c r="F238" s="80"/>
      <c r="G238" s="80"/>
      <c r="H238" s="80"/>
      <c r="I238" s="83"/>
    </row>
    <row r="239" spans="1:9" ht="14.25">
      <c r="A239" s="80"/>
      <c r="B239" s="80"/>
      <c r="C239" s="80"/>
      <c r="D239" s="80"/>
      <c r="E239" s="80"/>
      <c r="F239" s="80"/>
      <c r="G239" s="80"/>
      <c r="H239" s="80"/>
      <c r="I239" s="83"/>
    </row>
    <row r="240" spans="1:9" ht="14.25">
      <c r="A240" s="80"/>
      <c r="B240" s="80"/>
      <c r="C240" s="80"/>
      <c r="D240" s="80"/>
      <c r="E240" s="80"/>
      <c r="F240" s="80"/>
      <c r="G240" s="80"/>
      <c r="H240" s="80"/>
      <c r="I240" s="83"/>
    </row>
    <row r="241" spans="1:9" ht="14.25">
      <c r="A241" s="80"/>
      <c r="B241" s="80"/>
      <c r="C241" s="80"/>
      <c r="D241" s="80"/>
      <c r="E241" s="80"/>
      <c r="F241" s="80"/>
      <c r="G241" s="80"/>
      <c r="H241" s="80"/>
      <c r="I241" s="83"/>
    </row>
    <row r="242" spans="1:9" ht="14.25">
      <c r="A242" s="80"/>
      <c r="B242" s="80"/>
      <c r="C242" s="80"/>
      <c r="D242" s="80"/>
      <c r="E242" s="80"/>
      <c r="F242" s="80"/>
      <c r="G242" s="80"/>
      <c r="H242" s="80"/>
      <c r="I242" s="83"/>
    </row>
    <row r="243" spans="1:9" ht="14.25">
      <c r="A243" s="80"/>
      <c r="B243" s="80"/>
      <c r="C243" s="80"/>
      <c r="D243" s="80"/>
      <c r="E243" s="80"/>
      <c r="F243" s="80"/>
      <c r="G243" s="80"/>
      <c r="H243" s="80"/>
      <c r="I243" s="83"/>
    </row>
    <row r="244" spans="1:9" ht="14.25">
      <c r="A244" s="80"/>
      <c r="B244" s="80"/>
      <c r="C244" s="80"/>
      <c r="D244" s="80"/>
      <c r="E244" s="80"/>
      <c r="F244" s="80"/>
      <c r="G244" s="80"/>
      <c r="H244" s="80"/>
      <c r="I244" s="83"/>
    </row>
    <row r="245" spans="1:9" ht="14.25">
      <c r="A245" s="80"/>
      <c r="B245" s="80"/>
      <c r="C245" s="80"/>
      <c r="D245" s="80"/>
      <c r="E245" s="80"/>
      <c r="F245" s="80"/>
      <c r="G245" s="80"/>
      <c r="H245" s="80"/>
      <c r="I245" s="83"/>
    </row>
    <row r="246" spans="1:9" ht="14.25">
      <c r="A246" s="80"/>
      <c r="B246" s="80"/>
      <c r="C246" s="80"/>
      <c r="D246" s="80"/>
      <c r="E246" s="80"/>
      <c r="F246" s="80"/>
      <c r="G246" s="80"/>
      <c r="H246" s="80"/>
      <c r="I246" s="83"/>
    </row>
    <row r="247" spans="1:9" ht="14.25">
      <c r="A247" s="80"/>
      <c r="B247" s="80"/>
      <c r="C247" s="80"/>
      <c r="D247" s="80"/>
      <c r="E247" s="80"/>
      <c r="F247" s="80"/>
      <c r="G247" s="80"/>
      <c r="H247" s="80"/>
      <c r="I247" s="83"/>
    </row>
    <row r="248" spans="1:9" ht="14.25">
      <c r="A248" s="80"/>
      <c r="B248" s="80"/>
      <c r="C248" s="80"/>
      <c r="D248" s="80"/>
      <c r="E248" s="80"/>
      <c r="F248" s="80"/>
      <c r="G248" s="80"/>
      <c r="H248" s="80"/>
      <c r="I248" s="83"/>
    </row>
    <row r="249" spans="1:9" ht="14.25">
      <c r="A249" s="80"/>
      <c r="B249" s="80"/>
      <c r="C249" s="80"/>
      <c r="D249" s="80"/>
      <c r="E249" s="80"/>
      <c r="F249" s="80"/>
      <c r="G249" s="80"/>
      <c r="H249" s="80"/>
      <c r="I249" s="83"/>
    </row>
    <row r="250" spans="1:9" ht="14.25">
      <c r="A250" s="80"/>
      <c r="B250" s="80"/>
      <c r="C250" s="80"/>
      <c r="D250" s="80"/>
      <c r="E250" s="80"/>
      <c r="F250" s="80"/>
      <c r="G250" s="80"/>
      <c r="H250" s="80"/>
      <c r="I250" s="83"/>
    </row>
    <row r="251" spans="1:9" ht="14.25">
      <c r="A251" s="80"/>
      <c r="B251" s="80"/>
      <c r="C251" s="80"/>
      <c r="D251" s="80"/>
      <c r="E251" s="80"/>
      <c r="F251" s="80"/>
      <c r="G251" s="80"/>
      <c r="H251" s="80"/>
      <c r="I251" s="83"/>
    </row>
    <row r="252" spans="1:9" ht="14.25">
      <c r="A252" s="80"/>
      <c r="B252" s="80"/>
      <c r="C252" s="80"/>
      <c r="D252" s="80"/>
      <c r="E252" s="80"/>
      <c r="F252" s="80"/>
      <c r="G252" s="80"/>
      <c r="H252" s="80"/>
      <c r="I252" s="83"/>
    </row>
    <row r="253" spans="1:9" ht="14.25">
      <c r="A253" s="80"/>
      <c r="B253" s="80"/>
      <c r="C253" s="80"/>
      <c r="D253" s="80"/>
      <c r="E253" s="80"/>
      <c r="F253" s="80"/>
      <c r="G253" s="80"/>
      <c r="H253" s="80"/>
      <c r="I253" s="83"/>
    </row>
    <row r="254" spans="1:9" ht="14.25">
      <c r="A254" s="80"/>
      <c r="B254" s="80"/>
      <c r="C254" s="80"/>
      <c r="D254" s="80"/>
      <c r="E254" s="80"/>
      <c r="F254" s="80"/>
      <c r="G254" s="80"/>
      <c r="H254" s="80"/>
      <c r="I254" s="83"/>
    </row>
    <row r="255" spans="1:9" ht="14.25">
      <c r="A255" s="80"/>
      <c r="B255" s="80"/>
      <c r="C255" s="80"/>
      <c r="D255" s="80"/>
      <c r="E255" s="80"/>
      <c r="F255" s="80"/>
      <c r="G255" s="80"/>
      <c r="H255" s="80"/>
      <c r="I255" s="83"/>
    </row>
    <row r="256" spans="1:9" ht="14.25">
      <c r="A256" s="80"/>
      <c r="B256" s="80"/>
      <c r="C256" s="80"/>
      <c r="D256" s="80"/>
      <c r="E256" s="80"/>
      <c r="F256" s="80"/>
      <c r="G256" s="80"/>
      <c r="H256" s="80"/>
      <c r="I256" s="83"/>
    </row>
    <row r="257" spans="1:9" ht="14.25">
      <c r="A257" s="80"/>
      <c r="B257" s="80"/>
      <c r="C257" s="80"/>
      <c r="D257" s="80"/>
      <c r="E257" s="80"/>
      <c r="F257" s="80"/>
      <c r="G257" s="80"/>
      <c r="H257" s="80"/>
      <c r="I257" s="83"/>
    </row>
    <row r="258" spans="1:9" ht="14.25">
      <c r="A258" s="80"/>
      <c r="B258" s="80"/>
      <c r="C258" s="80"/>
      <c r="D258" s="80"/>
      <c r="E258" s="80"/>
      <c r="F258" s="80"/>
      <c r="G258" s="80"/>
      <c r="H258" s="80"/>
      <c r="I258" s="83"/>
    </row>
    <row r="259" spans="1:9" ht="14.25">
      <c r="A259" s="80"/>
      <c r="B259" s="80"/>
      <c r="C259" s="80"/>
      <c r="D259" s="80"/>
      <c r="E259" s="80"/>
      <c r="F259" s="80"/>
      <c r="G259" s="80"/>
      <c r="H259" s="80"/>
      <c r="I259" s="83"/>
    </row>
    <row r="260" spans="1:9" ht="14.25">
      <c r="A260" s="80"/>
      <c r="B260" s="80"/>
      <c r="C260" s="80"/>
      <c r="D260" s="80"/>
      <c r="E260" s="80"/>
      <c r="F260" s="80"/>
      <c r="G260" s="80"/>
      <c r="H260" s="80"/>
      <c r="I260" s="83"/>
    </row>
    <row r="261" spans="1:9" ht="14.25">
      <c r="A261" s="80"/>
      <c r="B261" s="80"/>
      <c r="C261" s="80"/>
      <c r="D261" s="80"/>
      <c r="E261" s="80"/>
      <c r="F261" s="80"/>
      <c r="G261" s="80"/>
      <c r="H261" s="80"/>
      <c r="I261" s="83"/>
    </row>
    <row r="262" spans="1:9" ht="14.25">
      <c r="A262" s="80"/>
      <c r="B262" s="80"/>
      <c r="C262" s="80"/>
      <c r="D262" s="80"/>
      <c r="E262" s="80"/>
      <c r="F262" s="80"/>
      <c r="G262" s="80"/>
      <c r="H262" s="80"/>
      <c r="I262" s="83"/>
    </row>
    <row r="263" spans="1:9" ht="14.25">
      <c r="A263" s="80"/>
      <c r="B263" s="80"/>
      <c r="C263" s="80"/>
      <c r="D263" s="80"/>
      <c r="E263" s="80"/>
      <c r="F263" s="80"/>
      <c r="G263" s="80"/>
      <c r="H263" s="80"/>
      <c r="I263" s="83"/>
    </row>
    <row r="264" spans="1:9" ht="14.25">
      <c r="A264" s="80"/>
      <c r="B264" s="80"/>
      <c r="C264" s="80"/>
      <c r="D264" s="80"/>
      <c r="E264" s="80"/>
      <c r="F264" s="80"/>
      <c r="G264" s="80"/>
      <c r="H264" s="80"/>
      <c r="I264" s="83"/>
    </row>
    <row r="265" spans="1:9" ht="14.25">
      <c r="A265" s="80"/>
      <c r="B265" s="80"/>
      <c r="C265" s="80"/>
      <c r="D265" s="80"/>
      <c r="E265" s="80"/>
      <c r="F265" s="80"/>
      <c r="G265" s="80"/>
      <c r="H265" s="80"/>
      <c r="I265" s="83"/>
    </row>
    <row r="266" spans="1:9" ht="14.25">
      <c r="A266" s="80"/>
      <c r="B266" s="80"/>
      <c r="C266" s="80"/>
      <c r="D266" s="80"/>
      <c r="E266" s="80"/>
      <c r="F266" s="80"/>
      <c r="G266" s="80"/>
      <c r="H266" s="80"/>
      <c r="I266" s="83"/>
    </row>
    <row r="267" spans="1:9" ht="14.25">
      <c r="A267" s="80"/>
      <c r="B267" s="80"/>
      <c r="C267" s="80"/>
      <c r="D267" s="80"/>
      <c r="E267" s="80"/>
      <c r="F267" s="80"/>
      <c r="G267" s="80"/>
      <c r="H267" s="80"/>
      <c r="I267" s="83"/>
    </row>
    <row r="268" spans="1:9" ht="14.25">
      <c r="A268" s="80"/>
      <c r="B268" s="80"/>
      <c r="C268" s="80"/>
      <c r="D268" s="80"/>
      <c r="E268" s="80"/>
      <c r="F268" s="80"/>
      <c r="G268" s="80"/>
      <c r="H268" s="80"/>
      <c r="I268" s="83"/>
    </row>
    <row r="269" spans="1:9" ht="14.25">
      <c r="A269" s="80"/>
      <c r="B269" s="80"/>
      <c r="C269" s="80"/>
      <c r="D269" s="80"/>
      <c r="E269" s="80"/>
      <c r="F269" s="80"/>
      <c r="G269" s="80"/>
      <c r="H269" s="80"/>
      <c r="I269" s="83"/>
    </row>
    <row r="270" spans="1:9" ht="14.25">
      <c r="A270" s="80"/>
      <c r="B270" s="80"/>
      <c r="C270" s="80"/>
      <c r="D270" s="80"/>
      <c r="E270" s="80"/>
      <c r="F270" s="80"/>
      <c r="G270" s="80"/>
      <c r="H270" s="80"/>
      <c r="I270" s="83"/>
    </row>
    <row r="271" spans="1:9" ht="14.25">
      <c r="A271" s="80"/>
      <c r="B271" s="80"/>
      <c r="C271" s="80"/>
      <c r="D271" s="80"/>
      <c r="E271" s="80"/>
      <c r="F271" s="80"/>
      <c r="G271" s="80"/>
      <c r="H271" s="80"/>
      <c r="I271" s="83"/>
    </row>
    <row r="272" spans="1:9" ht="14.25">
      <c r="A272" s="80"/>
      <c r="B272" s="80"/>
      <c r="C272" s="80"/>
      <c r="D272" s="80"/>
      <c r="E272" s="80"/>
      <c r="F272" s="80"/>
      <c r="G272" s="80"/>
      <c r="H272" s="80"/>
      <c r="I272" s="83"/>
    </row>
    <row r="273" spans="1:9" ht="14.25">
      <c r="A273" s="80"/>
      <c r="B273" s="80"/>
      <c r="C273" s="80"/>
      <c r="D273" s="80"/>
      <c r="E273" s="80"/>
      <c r="F273" s="80"/>
      <c r="G273" s="80"/>
      <c r="H273" s="80"/>
      <c r="I273" s="83"/>
    </row>
    <row r="274" spans="1:9" ht="14.25">
      <c r="A274" s="80"/>
      <c r="B274" s="80"/>
      <c r="C274" s="80"/>
      <c r="D274" s="80"/>
      <c r="E274" s="80"/>
      <c r="F274" s="80"/>
      <c r="G274" s="80"/>
      <c r="H274" s="80"/>
      <c r="I274" s="83"/>
    </row>
    <row r="275" spans="1:9" ht="14.25">
      <c r="A275" s="80"/>
      <c r="B275" s="80"/>
      <c r="C275" s="80"/>
      <c r="D275" s="80"/>
      <c r="E275" s="80"/>
      <c r="F275" s="80"/>
      <c r="G275" s="80"/>
      <c r="H275" s="80"/>
      <c r="I275" s="83"/>
    </row>
    <row r="276" spans="1:9" ht="14.25">
      <c r="A276" s="80"/>
      <c r="B276" s="80"/>
      <c r="C276" s="80"/>
      <c r="D276" s="80"/>
      <c r="E276" s="80"/>
      <c r="F276" s="80"/>
      <c r="G276" s="80"/>
      <c r="H276" s="80"/>
      <c r="I276" s="83"/>
    </row>
    <row r="277" spans="1:9" ht="14.25">
      <c r="A277" s="80"/>
      <c r="B277" s="80"/>
      <c r="C277" s="80"/>
      <c r="D277" s="80"/>
      <c r="E277" s="80"/>
      <c r="F277" s="80"/>
      <c r="G277" s="80"/>
      <c r="H277" s="80"/>
      <c r="I277" s="83"/>
    </row>
    <row r="278" spans="1:9" ht="14.25">
      <c r="A278" s="80"/>
      <c r="B278" s="80"/>
      <c r="C278" s="80"/>
      <c r="D278" s="80"/>
      <c r="E278" s="80"/>
      <c r="F278" s="80"/>
      <c r="G278" s="80"/>
      <c r="H278" s="80"/>
      <c r="I278" s="83"/>
    </row>
    <row r="279" spans="1:9" ht="14.25">
      <c r="A279" s="80"/>
      <c r="B279" s="80"/>
      <c r="C279" s="80"/>
      <c r="D279" s="80"/>
      <c r="E279" s="80"/>
      <c r="F279" s="80"/>
      <c r="G279" s="80"/>
      <c r="H279" s="80"/>
      <c r="I279" s="83"/>
    </row>
    <row r="280" spans="1:9" ht="14.25">
      <c r="A280" s="80"/>
      <c r="B280" s="80"/>
      <c r="C280" s="80"/>
      <c r="D280" s="80"/>
      <c r="E280" s="80"/>
      <c r="F280" s="80"/>
      <c r="G280" s="80"/>
      <c r="H280" s="80"/>
      <c r="I280" s="83"/>
    </row>
    <row r="281" spans="1:9" ht="14.25">
      <c r="A281" s="80"/>
      <c r="B281" s="80"/>
      <c r="C281" s="80"/>
      <c r="D281" s="80"/>
      <c r="E281" s="80"/>
      <c r="F281" s="80"/>
      <c r="G281" s="80"/>
      <c r="H281" s="80"/>
      <c r="I281" s="83"/>
    </row>
    <row r="282" spans="1:9" ht="14.25">
      <c r="A282" s="80"/>
      <c r="B282" s="80"/>
      <c r="C282" s="80"/>
      <c r="D282" s="80"/>
      <c r="E282" s="80"/>
      <c r="F282" s="80"/>
      <c r="G282" s="80"/>
      <c r="H282" s="80"/>
      <c r="I282" s="83"/>
    </row>
    <row r="283" spans="1:9" ht="14.25">
      <c r="A283" s="80"/>
      <c r="B283" s="80"/>
      <c r="C283" s="80"/>
      <c r="D283" s="80"/>
      <c r="E283" s="80"/>
      <c r="F283" s="80"/>
      <c r="G283" s="80"/>
      <c r="H283" s="80"/>
      <c r="I283" s="83"/>
    </row>
    <row r="284" spans="1:9" ht="14.25">
      <c r="A284" s="80"/>
      <c r="B284" s="80"/>
      <c r="C284" s="80"/>
      <c r="D284" s="80"/>
      <c r="E284" s="80"/>
      <c r="F284" s="80"/>
      <c r="G284" s="80"/>
      <c r="H284" s="80"/>
      <c r="I284" s="83"/>
    </row>
    <row r="285" spans="1:9" ht="14.25">
      <c r="A285" s="80"/>
      <c r="B285" s="80"/>
      <c r="C285" s="80"/>
      <c r="D285" s="80"/>
      <c r="E285" s="80"/>
      <c r="F285" s="80"/>
      <c r="G285" s="80"/>
      <c r="H285" s="80"/>
      <c r="I285" s="83"/>
    </row>
    <row r="286" spans="1:9" ht="14.25">
      <c r="A286" s="80"/>
      <c r="B286" s="80"/>
      <c r="C286" s="80"/>
      <c r="D286" s="80"/>
      <c r="E286" s="80"/>
      <c r="F286" s="80"/>
      <c r="G286" s="80"/>
      <c r="H286" s="80"/>
      <c r="I286" s="83"/>
    </row>
    <row r="287" spans="1:9" ht="14.25">
      <c r="A287" s="80"/>
      <c r="B287" s="80"/>
      <c r="C287" s="80"/>
      <c r="D287" s="80"/>
      <c r="E287" s="80"/>
      <c r="F287" s="80"/>
      <c r="G287" s="80"/>
      <c r="H287" s="80"/>
      <c r="I287" s="83"/>
    </row>
    <row r="288" spans="1:9" ht="14.25">
      <c r="A288" s="80"/>
      <c r="B288" s="80"/>
      <c r="C288" s="80"/>
      <c r="D288" s="80"/>
      <c r="E288" s="80"/>
      <c r="F288" s="80"/>
      <c r="G288" s="80"/>
      <c r="H288" s="80"/>
      <c r="I288" s="83"/>
    </row>
    <row r="289" spans="1:9" ht="14.25">
      <c r="A289" s="80"/>
      <c r="B289" s="80"/>
      <c r="C289" s="80"/>
      <c r="D289" s="80"/>
      <c r="E289" s="80"/>
      <c r="F289" s="80"/>
      <c r="G289" s="80"/>
      <c r="H289" s="80"/>
      <c r="I289" s="83"/>
    </row>
    <row r="290" spans="1:9" ht="14.25">
      <c r="A290" s="80"/>
      <c r="B290" s="80"/>
      <c r="C290" s="80"/>
      <c r="D290" s="80"/>
      <c r="E290" s="80"/>
      <c r="F290" s="80"/>
      <c r="G290" s="80"/>
      <c r="H290" s="80"/>
      <c r="I290" s="83"/>
    </row>
    <row r="291" spans="1:9" ht="14.25">
      <c r="A291" s="80"/>
      <c r="B291" s="80"/>
      <c r="C291" s="80"/>
      <c r="D291" s="80"/>
      <c r="E291" s="80"/>
      <c r="F291" s="80"/>
      <c r="G291" s="80"/>
      <c r="H291" s="80"/>
      <c r="I291" s="83"/>
    </row>
    <row r="292" spans="1:9" ht="14.25">
      <c r="A292" s="80"/>
      <c r="B292" s="80"/>
      <c r="C292" s="80"/>
      <c r="D292" s="80"/>
      <c r="E292" s="80"/>
      <c r="F292" s="80"/>
      <c r="G292" s="80"/>
      <c r="H292" s="80"/>
      <c r="I292" s="83"/>
    </row>
    <row r="293" spans="1:9" ht="14.25">
      <c r="A293" s="80"/>
      <c r="B293" s="80"/>
      <c r="C293" s="80"/>
      <c r="D293" s="80"/>
      <c r="E293" s="80"/>
      <c r="F293" s="80"/>
      <c r="G293" s="80"/>
      <c r="H293" s="80"/>
      <c r="I293" s="83"/>
    </row>
    <row r="294" spans="1:9" ht="14.25">
      <c r="A294" s="80"/>
      <c r="B294" s="80"/>
      <c r="C294" s="80"/>
      <c r="D294" s="80"/>
      <c r="E294" s="80"/>
      <c r="F294" s="80"/>
      <c r="G294" s="80"/>
      <c r="H294" s="80"/>
      <c r="I294" s="83"/>
    </row>
    <row r="295" spans="1:9" ht="14.25">
      <c r="A295" s="80"/>
      <c r="B295" s="80"/>
      <c r="C295" s="80"/>
      <c r="D295" s="80"/>
      <c r="E295" s="80"/>
      <c r="F295" s="80"/>
      <c r="G295" s="80"/>
      <c r="H295" s="80"/>
      <c r="I295" s="83"/>
    </row>
    <row r="296" spans="1:9" ht="14.25">
      <c r="A296" s="80"/>
      <c r="B296" s="80"/>
      <c r="C296" s="80"/>
      <c r="D296" s="80"/>
      <c r="E296" s="80"/>
      <c r="F296" s="80"/>
      <c r="G296" s="80"/>
      <c r="H296" s="80"/>
      <c r="I296" s="83"/>
    </row>
    <row r="297" spans="1:9" ht="14.25">
      <c r="A297" s="80"/>
      <c r="B297" s="80"/>
      <c r="C297" s="80"/>
      <c r="D297" s="80"/>
      <c r="E297" s="80"/>
      <c r="F297" s="80"/>
      <c r="G297" s="80"/>
      <c r="H297" s="80"/>
      <c r="I297" s="83"/>
    </row>
    <row r="298" spans="1:9" ht="14.25">
      <c r="A298" s="80"/>
      <c r="B298" s="80"/>
      <c r="C298" s="80"/>
      <c r="D298" s="80"/>
      <c r="E298" s="80"/>
      <c r="F298" s="80"/>
      <c r="G298" s="80"/>
      <c r="H298" s="80"/>
      <c r="I298" s="83"/>
    </row>
    <row r="299" spans="1:9" ht="14.25">
      <c r="A299" s="80"/>
      <c r="B299" s="80"/>
      <c r="C299" s="80"/>
      <c r="D299" s="80"/>
      <c r="E299" s="80"/>
      <c r="F299" s="80"/>
      <c r="G299" s="80"/>
      <c r="H299" s="80"/>
      <c r="I299" s="83"/>
    </row>
    <row r="300" spans="1:9" ht="14.25">
      <c r="A300" s="80"/>
      <c r="B300" s="80"/>
      <c r="C300" s="80"/>
      <c r="D300" s="80"/>
      <c r="E300" s="80"/>
      <c r="F300" s="80"/>
      <c r="G300" s="80"/>
      <c r="H300" s="80"/>
      <c r="I300" s="83"/>
    </row>
    <row r="301" spans="1:9" ht="14.25">
      <c r="A301" s="80"/>
      <c r="B301" s="80"/>
      <c r="C301" s="80"/>
      <c r="D301" s="80"/>
      <c r="E301" s="80"/>
      <c r="F301" s="80"/>
      <c r="G301" s="80"/>
      <c r="H301" s="80"/>
      <c r="I301" s="83"/>
    </row>
    <row r="302" spans="1:9" ht="14.25">
      <c r="A302" s="80"/>
      <c r="B302" s="80"/>
      <c r="C302" s="80"/>
      <c r="D302" s="80"/>
      <c r="E302" s="80"/>
      <c r="F302" s="80"/>
      <c r="G302" s="80"/>
      <c r="H302" s="80"/>
      <c r="I302" s="83"/>
    </row>
    <row r="303" spans="1:9" ht="14.25">
      <c r="A303" s="80"/>
      <c r="B303" s="80"/>
      <c r="C303" s="80"/>
      <c r="D303" s="80"/>
      <c r="E303" s="80"/>
      <c r="F303" s="80"/>
      <c r="G303" s="80"/>
      <c r="H303" s="80"/>
      <c r="I303" s="83"/>
    </row>
    <row r="304" spans="1:9" ht="14.25">
      <c r="A304" s="80"/>
      <c r="B304" s="80"/>
      <c r="C304" s="80"/>
      <c r="D304" s="80"/>
      <c r="E304" s="80"/>
      <c r="F304" s="80"/>
      <c r="G304" s="80"/>
      <c r="H304" s="80"/>
      <c r="I304" s="83"/>
    </row>
    <row r="305" spans="1:9" ht="14.25">
      <c r="A305" s="80"/>
      <c r="B305" s="80"/>
      <c r="C305" s="80"/>
      <c r="D305" s="80"/>
      <c r="E305" s="80"/>
      <c r="F305" s="80"/>
      <c r="G305" s="80"/>
      <c r="H305" s="80"/>
      <c r="I305" s="83"/>
    </row>
    <row r="306" spans="1:9" ht="14.25">
      <c r="A306" s="80"/>
      <c r="B306" s="80"/>
      <c r="C306" s="80"/>
      <c r="D306" s="80"/>
      <c r="E306" s="80"/>
      <c r="F306" s="80"/>
      <c r="G306" s="80"/>
      <c r="H306" s="80"/>
      <c r="I306" s="83"/>
    </row>
    <row r="307" spans="1:9" ht="14.25">
      <c r="A307" s="80"/>
      <c r="B307" s="80"/>
      <c r="C307" s="80"/>
      <c r="D307" s="80"/>
      <c r="E307" s="80"/>
      <c r="F307" s="80"/>
      <c r="G307" s="80"/>
      <c r="H307" s="80"/>
      <c r="I307" s="83"/>
    </row>
    <row r="308" spans="1:9" ht="14.25">
      <c r="A308" s="80"/>
      <c r="B308" s="80"/>
      <c r="C308" s="80"/>
      <c r="D308" s="80"/>
      <c r="E308" s="80"/>
      <c r="F308" s="80"/>
      <c r="G308" s="80"/>
      <c r="H308" s="80"/>
      <c r="I308" s="83"/>
    </row>
    <row r="309" spans="1:9" ht="14.25">
      <c r="A309" s="80"/>
      <c r="B309" s="80"/>
      <c r="C309" s="80"/>
      <c r="D309" s="80"/>
      <c r="E309" s="80"/>
      <c r="F309" s="80"/>
      <c r="G309" s="80"/>
      <c r="H309" s="80"/>
      <c r="I309" s="83"/>
    </row>
    <row r="310" spans="1:9" ht="14.25">
      <c r="A310" s="80"/>
      <c r="B310" s="80"/>
      <c r="C310" s="80"/>
      <c r="D310" s="80"/>
      <c r="E310" s="80"/>
      <c r="F310" s="80"/>
      <c r="G310" s="80"/>
      <c r="H310" s="80"/>
      <c r="I310" s="83"/>
    </row>
    <row r="311" spans="1:9" ht="14.25">
      <c r="A311" s="80"/>
      <c r="B311" s="80"/>
      <c r="C311" s="80"/>
      <c r="D311" s="80"/>
      <c r="E311" s="80"/>
      <c r="F311" s="80"/>
      <c r="G311" s="80"/>
      <c r="H311" s="80"/>
      <c r="I311" s="83"/>
    </row>
    <row r="312" spans="1:9" ht="14.25">
      <c r="A312" s="80"/>
      <c r="B312" s="80"/>
      <c r="C312" s="80"/>
      <c r="D312" s="80"/>
      <c r="E312" s="80"/>
      <c r="F312" s="80"/>
      <c r="G312" s="80"/>
      <c r="H312" s="80"/>
      <c r="I312" s="83"/>
    </row>
    <row r="313" spans="1:9" ht="14.25">
      <c r="A313" s="80"/>
      <c r="B313" s="80"/>
      <c r="C313" s="80"/>
      <c r="D313" s="80"/>
      <c r="E313" s="80"/>
      <c r="F313" s="80"/>
      <c r="G313" s="80"/>
      <c r="H313" s="80"/>
      <c r="I313" s="83"/>
    </row>
    <row r="314" spans="1:9" ht="14.25">
      <c r="A314" s="80"/>
      <c r="B314" s="80"/>
      <c r="C314" s="80"/>
      <c r="D314" s="80"/>
      <c r="E314" s="80"/>
      <c r="F314" s="80"/>
      <c r="G314" s="80"/>
      <c r="H314" s="80"/>
      <c r="I314" s="83"/>
    </row>
    <row r="315" spans="1:9" ht="14.25">
      <c r="A315" s="80"/>
      <c r="B315" s="80"/>
      <c r="C315" s="80"/>
      <c r="D315" s="80"/>
      <c r="E315" s="80"/>
      <c r="F315" s="80"/>
      <c r="G315" s="80"/>
      <c r="H315" s="80"/>
      <c r="I315" s="83"/>
    </row>
    <row r="316" spans="1:9" ht="14.25">
      <c r="A316" s="80"/>
      <c r="B316" s="80"/>
      <c r="C316" s="80"/>
      <c r="D316" s="80"/>
      <c r="E316" s="80"/>
      <c r="F316" s="80"/>
      <c r="G316" s="80"/>
      <c r="H316" s="80"/>
      <c r="I316" s="83"/>
    </row>
    <row r="317" spans="1:9" ht="14.25">
      <c r="A317" s="80"/>
      <c r="B317" s="80"/>
      <c r="C317" s="80"/>
      <c r="D317" s="80"/>
      <c r="E317" s="80"/>
      <c r="F317" s="80"/>
      <c r="G317" s="80"/>
      <c r="H317" s="80"/>
      <c r="I317" s="83"/>
    </row>
    <row r="318" spans="1:9" ht="14.25">
      <c r="A318" s="80"/>
      <c r="B318" s="80"/>
      <c r="C318" s="80"/>
      <c r="D318" s="80"/>
      <c r="E318" s="80"/>
      <c r="F318" s="80"/>
      <c r="G318" s="80"/>
      <c r="H318" s="80"/>
      <c r="I318" s="83"/>
    </row>
    <row r="319" spans="1:9" ht="14.25">
      <c r="A319" s="80"/>
      <c r="B319" s="80"/>
      <c r="C319" s="80"/>
      <c r="D319" s="80"/>
      <c r="E319" s="80"/>
      <c r="F319" s="80"/>
      <c r="G319" s="80"/>
      <c r="H319" s="80"/>
      <c r="I319" s="83"/>
    </row>
    <row r="320" spans="1:9" ht="14.25">
      <c r="A320" s="80"/>
      <c r="B320" s="80"/>
      <c r="C320" s="80"/>
      <c r="D320" s="80"/>
      <c r="E320" s="80"/>
      <c r="F320" s="80"/>
      <c r="G320" s="80"/>
      <c r="H320" s="80"/>
      <c r="I320" s="83"/>
    </row>
    <row r="321" spans="1:9" ht="14.25">
      <c r="A321" s="80"/>
      <c r="B321" s="80"/>
      <c r="C321" s="80"/>
      <c r="D321" s="80"/>
      <c r="E321" s="80"/>
      <c r="F321" s="80"/>
      <c r="G321" s="80"/>
      <c r="H321" s="80"/>
      <c r="I321" s="83"/>
    </row>
    <row r="322" spans="1:9" ht="14.25">
      <c r="A322" s="80"/>
      <c r="B322" s="80"/>
      <c r="C322" s="80"/>
      <c r="D322" s="80"/>
      <c r="E322" s="80"/>
      <c r="F322" s="80"/>
      <c r="G322" s="80"/>
      <c r="H322" s="80"/>
      <c r="I322" s="83"/>
    </row>
    <row r="323" spans="1:9" ht="14.25">
      <c r="A323" s="80"/>
      <c r="B323" s="80"/>
      <c r="C323" s="80"/>
      <c r="D323" s="80"/>
      <c r="E323" s="80"/>
      <c r="F323" s="80"/>
      <c r="G323" s="80"/>
      <c r="H323" s="80"/>
      <c r="I323" s="83"/>
    </row>
    <row r="324" spans="1:9" ht="14.25">
      <c r="A324" s="80"/>
      <c r="B324" s="80"/>
      <c r="C324" s="80"/>
      <c r="D324" s="80"/>
      <c r="E324" s="80"/>
      <c r="F324" s="80"/>
      <c r="G324" s="80"/>
      <c r="H324" s="80"/>
      <c r="I324" s="83"/>
    </row>
    <row r="325" spans="1:9" ht="14.25">
      <c r="A325" s="80"/>
      <c r="B325" s="80"/>
      <c r="C325" s="80"/>
      <c r="D325" s="80"/>
      <c r="E325" s="80"/>
      <c r="F325" s="80"/>
      <c r="G325" s="80"/>
      <c r="H325" s="80"/>
      <c r="I325" s="83"/>
    </row>
    <row r="326" spans="1:9" ht="14.25">
      <c r="A326" s="80"/>
      <c r="B326" s="80"/>
      <c r="C326" s="80"/>
      <c r="D326" s="80"/>
      <c r="E326" s="80"/>
      <c r="F326" s="80"/>
      <c r="G326" s="80"/>
      <c r="H326" s="80"/>
      <c r="I326" s="83"/>
    </row>
    <row r="327" spans="1:9" ht="14.25">
      <c r="A327" s="80"/>
      <c r="B327" s="80"/>
      <c r="C327" s="80"/>
      <c r="D327" s="80"/>
      <c r="E327" s="80"/>
      <c r="F327" s="80"/>
      <c r="G327" s="80"/>
      <c r="H327" s="80"/>
      <c r="I327" s="83"/>
    </row>
    <row r="328" spans="1:9" ht="14.25">
      <c r="A328" s="80"/>
      <c r="B328" s="80"/>
      <c r="C328" s="80"/>
      <c r="D328" s="80"/>
      <c r="E328" s="80"/>
      <c r="F328" s="80"/>
      <c r="G328" s="80"/>
      <c r="H328" s="80"/>
      <c r="I328" s="83"/>
    </row>
    <row r="329" spans="1:9" ht="14.25">
      <c r="A329" s="80"/>
      <c r="B329" s="80"/>
      <c r="C329" s="80"/>
      <c r="D329" s="80"/>
      <c r="E329" s="80"/>
      <c r="F329" s="80"/>
      <c r="G329" s="80"/>
      <c r="H329" s="80"/>
      <c r="I329" s="83"/>
    </row>
    <row r="330" spans="1:9" ht="14.25">
      <c r="A330" s="80"/>
      <c r="B330" s="80"/>
      <c r="C330" s="80"/>
      <c r="D330" s="80"/>
      <c r="E330" s="80"/>
      <c r="F330" s="80"/>
      <c r="G330" s="80"/>
      <c r="H330" s="80"/>
      <c r="I330" s="83"/>
    </row>
    <row r="331" spans="1:9" ht="14.25">
      <c r="A331" s="80"/>
      <c r="B331" s="80"/>
      <c r="C331" s="80"/>
      <c r="D331" s="80"/>
      <c r="E331" s="80"/>
      <c r="F331" s="80"/>
      <c r="G331" s="80"/>
      <c r="H331" s="80"/>
      <c r="I331" s="83"/>
    </row>
    <row r="332" spans="1:9" ht="14.25">
      <c r="A332" s="80"/>
      <c r="B332" s="80"/>
      <c r="C332" s="80"/>
      <c r="D332" s="80"/>
      <c r="E332" s="80"/>
      <c r="F332" s="80"/>
      <c r="G332" s="80"/>
      <c r="H332" s="80"/>
      <c r="I332" s="83"/>
    </row>
    <row r="333" spans="1:9" ht="14.25">
      <c r="A333" s="80"/>
      <c r="B333" s="80"/>
      <c r="C333" s="80"/>
      <c r="D333" s="80"/>
      <c r="E333" s="80"/>
      <c r="F333" s="80"/>
      <c r="G333" s="80"/>
      <c r="H333" s="80"/>
      <c r="I333" s="83"/>
    </row>
    <row r="334" spans="1:9" ht="14.25">
      <c r="A334" s="80"/>
      <c r="B334" s="80"/>
      <c r="C334" s="80"/>
      <c r="D334" s="80"/>
      <c r="E334" s="80"/>
      <c r="F334" s="80"/>
      <c r="G334" s="80"/>
      <c r="H334" s="80"/>
      <c r="I334" s="83"/>
    </row>
    <row r="335" spans="1:9" ht="14.25">
      <c r="A335" s="80"/>
      <c r="B335" s="80"/>
      <c r="C335" s="80"/>
      <c r="D335" s="80"/>
      <c r="E335" s="80"/>
      <c r="F335" s="80"/>
      <c r="G335" s="80"/>
      <c r="H335" s="80"/>
      <c r="I335" s="83"/>
    </row>
    <row r="336" spans="1:9" ht="14.25">
      <c r="A336" s="80"/>
      <c r="B336" s="80"/>
      <c r="C336" s="80"/>
      <c r="D336" s="80"/>
      <c r="E336" s="80"/>
      <c r="F336" s="80"/>
      <c r="G336" s="80"/>
      <c r="H336" s="80"/>
      <c r="I336" s="83"/>
    </row>
    <row r="337" spans="1:9" ht="14.25">
      <c r="A337" s="80"/>
      <c r="B337" s="80"/>
      <c r="C337" s="80"/>
      <c r="D337" s="80"/>
      <c r="E337" s="80"/>
      <c r="F337" s="80"/>
      <c r="G337" s="80"/>
      <c r="H337" s="80"/>
      <c r="I337" s="83"/>
    </row>
    <row r="338" spans="1:9" ht="14.25">
      <c r="A338" s="80"/>
      <c r="B338" s="80"/>
      <c r="C338" s="80"/>
      <c r="D338" s="80"/>
      <c r="E338" s="80"/>
      <c r="F338" s="80"/>
      <c r="G338" s="80"/>
      <c r="H338" s="80"/>
      <c r="I338" s="83"/>
    </row>
    <row r="339" spans="1:9" ht="14.25">
      <c r="A339" s="80"/>
      <c r="B339" s="80"/>
      <c r="C339" s="80"/>
      <c r="D339" s="80"/>
      <c r="E339" s="80"/>
      <c r="F339" s="80"/>
      <c r="G339" s="80"/>
      <c r="H339" s="80"/>
      <c r="I339" s="83"/>
    </row>
    <row r="340" spans="1:9" ht="14.25">
      <c r="A340" s="80"/>
      <c r="B340" s="80"/>
      <c r="C340" s="80"/>
      <c r="D340" s="80"/>
      <c r="E340" s="80"/>
      <c r="F340" s="80"/>
      <c r="G340" s="80"/>
      <c r="H340" s="80"/>
      <c r="I340" s="83"/>
    </row>
    <row r="341" spans="1:9" ht="14.25">
      <c r="A341" s="80"/>
      <c r="B341" s="80"/>
      <c r="C341" s="80"/>
      <c r="D341" s="80"/>
      <c r="E341" s="80"/>
      <c r="F341" s="80"/>
      <c r="G341" s="80"/>
      <c r="H341" s="80"/>
      <c r="I341" s="83"/>
    </row>
    <row r="342" spans="1:9" ht="14.25">
      <c r="A342" s="80"/>
      <c r="B342" s="80"/>
      <c r="C342" s="80"/>
      <c r="D342" s="80"/>
      <c r="E342" s="80"/>
      <c r="F342" s="80"/>
      <c r="G342" s="80"/>
      <c r="H342" s="80"/>
      <c r="I342" s="83"/>
    </row>
    <row r="343" spans="1:9" ht="14.25">
      <c r="A343" s="80"/>
      <c r="B343" s="80"/>
      <c r="C343" s="80"/>
      <c r="D343" s="80"/>
      <c r="E343" s="80"/>
      <c r="F343" s="80"/>
      <c r="G343" s="80"/>
      <c r="H343" s="80"/>
      <c r="I343" s="83"/>
    </row>
    <row r="344" spans="1:9" ht="14.25">
      <c r="A344" s="80"/>
      <c r="B344" s="80"/>
      <c r="C344" s="80"/>
      <c r="D344" s="80"/>
      <c r="E344" s="80"/>
      <c r="F344" s="80"/>
      <c r="G344" s="80"/>
      <c r="H344" s="80"/>
      <c r="I344" s="83"/>
    </row>
    <row r="345" spans="1:9" ht="14.25">
      <c r="A345" s="80"/>
      <c r="B345" s="80"/>
      <c r="C345" s="80"/>
      <c r="D345" s="80"/>
      <c r="E345" s="80"/>
      <c r="F345" s="80"/>
      <c r="G345" s="80"/>
      <c r="H345" s="80"/>
      <c r="I345" s="83"/>
    </row>
    <row r="346" spans="1:9" ht="14.25">
      <c r="A346" s="80"/>
      <c r="B346" s="80"/>
      <c r="C346" s="80"/>
      <c r="D346" s="80"/>
      <c r="E346" s="80"/>
      <c r="F346" s="80"/>
      <c r="G346" s="80"/>
      <c r="H346" s="80"/>
      <c r="I346" s="83"/>
    </row>
    <row r="347" spans="1:9" ht="14.25">
      <c r="A347" s="80"/>
      <c r="B347" s="80"/>
      <c r="C347" s="80"/>
      <c r="D347" s="80"/>
      <c r="E347" s="80"/>
      <c r="F347" s="80"/>
      <c r="G347" s="80"/>
      <c r="H347" s="80"/>
      <c r="I347" s="83"/>
    </row>
    <row r="348" spans="1:9" ht="14.25">
      <c r="A348" s="80"/>
      <c r="B348" s="80"/>
      <c r="C348" s="80"/>
      <c r="D348" s="80"/>
      <c r="E348" s="80"/>
      <c r="F348" s="80"/>
      <c r="G348" s="80"/>
      <c r="H348" s="80"/>
      <c r="I348" s="83"/>
    </row>
    <row r="349" spans="1:9" ht="14.25">
      <c r="A349" s="80"/>
      <c r="B349" s="80"/>
      <c r="C349" s="80"/>
      <c r="D349" s="80"/>
      <c r="E349" s="80"/>
      <c r="F349" s="80"/>
      <c r="G349" s="80"/>
      <c r="H349" s="80"/>
      <c r="I349" s="83"/>
    </row>
    <row r="350" spans="1:9" ht="14.25">
      <c r="A350" s="80"/>
      <c r="B350" s="80"/>
      <c r="C350" s="80"/>
      <c r="D350" s="80"/>
      <c r="E350" s="80"/>
      <c r="F350" s="80"/>
      <c r="G350" s="80"/>
      <c r="H350" s="80"/>
      <c r="I350" s="83"/>
    </row>
    <row r="351" spans="1:9" ht="14.25">
      <c r="A351" s="80"/>
      <c r="B351" s="80"/>
      <c r="C351" s="80"/>
      <c r="D351" s="80"/>
      <c r="E351" s="80"/>
      <c r="F351" s="80"/>
      <c r="G351" s="80"/>
      <c r="H351" s="80"/>
      <c r="I351" s="83"/>
    </row>
    <row r="352" spans="1:9" ht="14.25">
      <c r="A352" s="80"/>
      <c r="B352" s="80"/>
      <c r="C352" s="80"/>
      <c r="D352" s="80"/>
      <c r="E352" s="80"/>
      <c r="F352" s="80"/>
      <c r="G352" s="80"/>
      <c r="H352" s="80"/>
      <c r="I352" s="83"/>
    </row>
    <row r="353" spans="1:9" ht="14.25">
      <c r="A353" s="80"/>
      <c r="B353" s="80"/>
      <c r="C353" s="80"/>
      <c r="D353" s="80"/>
      <c r="E353" s="80"/>
      <c r="F353" s="80"/>
      <c r="G353" s="80"/>
      <c r="H353" s="80"/>
      <c r="I353" s="83"/>
    </row>
    <row r="354" spans="1:9" ht="14.25">
      <c r="A354" s="80"/>
      <c r="B354" s="80"/>
      <c r="C354" s="80"/>
      <c r="D354" s="80"/>
      <c r="E354" s="80"/>
      <c r="F354" s="80"/>
      <c r="G354" s="80"/>
      <c r="H354" s="80"/>
      <c r="I354" s="83"/>
    </row>
    <row r="355" spans="1:9" ht="14.25">
      <c r="A355" s="80"/>
      <c r="B355" s="80"/>
      <c r="C355" s="80"/>
      <c r="D355" s="80"/>
      <c r="E355" s="80"/>
      <c r="F355" s="80"/>
      <c r="G355" s="80"/>
      <c r="H355" s="80"/>
      <c r="I355" s="83"/>
    </row>
    <row r="356" spans="1:9" ht="14.25">
      <c r="A356" s="80"/>
      <c r="B356" s="80"/>
      <c r="C356" s="80"/>
      <c r="D356" s="80"/>
      <c r="E356" s="80"/>
      <c r="F356" s="80"/>
      <c r="G356" s="80"/>
      <c r="H356" s="80"/>
      <c r="I356" s="83"/>
    </row>
    <row r="357" spans="1:9" ht="14.25">
      <c r="A357" s="80"/>
      <c r="B357" s="80"/>
      <c r="C357" s="80"/>
      <c r="D357" s="80"/>
      <c r="E357" s="80"/>
      <c r="F357" s="80"/>
      <c r="G357" s="80"/>
      <c r="H357" s="80"/>
      <c r="I357" s="83"/>
    </row>
    <row r="358" spans="1:9" ht="14.25">
      <c r="A358" s="80"/>
      <c r="B358" s="80"/>
      <c r="C358" s="80"/>
      <c r="D358" s="80"/>
      <c r="E358" s="80"/>
      <c r="F358" s="80"/>
      <c r="G358" s="80"/>
      <c r="H358" s="80"/>
      <c r="I358" s="83"/>
    </row>
    <row r="359" spans="1:9" ht="14.25">
      <c r="A359" s="80"/>
      <c r="B359" s="80"/>
      <c r="C359" s="80"/>
      <c r="D359" s="80"/>
      <c r="E359" s="80"/>
      <c r="F359" s="80"/>
      <c r="G359" s="80"/>
      <c r="H359" s="80"/>
      <c r="I359" s="83"/>
    </row>
    <row r="360" spans="1:9" ht="14.25">
      <c r="A360" s="80"/>
      <c r="B360" s="80"/>
      <c r="C360" s="80"/>
      <c r="D360" s="80"/>
      <c r="E360" s="80"/>
      <c r="F360" s="80"/>
      <c r="G360" s="80"/>
      <c r="H360" s="80"/>
      <c r="I360" s="83"/>
    </row>
    <row r="361" spans="1:9" ht="14.25">
      <c r="A361" s="80"/>
      <c r="B361" s="80"/>
      <c r="C361" s="80"/>
      <c r="D361" s="80"/>
      <c r="E361" s="80"/>
      <c r="F361" s="80"/>
      <c r="G361" s="80"/>
      <c r="H361" s="80"/>
      <c r="I361" s="83"/>
    </row>
    <row r="362" spans="1:9" ht="14.25">
      <c r="A362" s="80"/>
      <c r="B362" s="80"/>
      <c r="C362" s="80"/>
      <c r="D362" s="80"/>
      <c r="E362" s="80"/>
      <c r="F362" s="80"/>
      <c r="G362" s="80"/>
      <c r="H362" s="80"/>
      <c r="I362" s="83"/>
    </row>
    <row r="363" spans="1:9" ht="14.25">
      <c r="A363" s="80"/>
      <c r="B363" s="80"/>
      <c r="C363" s="80"/>
      <c r="D363" s="80"/>
      <c r="E363" s="80"/>
      <c r="F363" s="80"/>
      <c r="G363" s="80"/>
      <c r="H363" s="80"/>
      <c r="I363" s="83"/>
    </row>
    <row r="364" spans="1:9" ht="14.25">
      <c r="A364" s="80"/>
      <c r="B364" s="80"/>
      <c r="C364" s="80"/>
      <c r="D364" s="80"/>
      <c r="E364" s="80"/>
      <c r="F364" s="80"/>
      <c r="G364" s="80"/>
      <c r="H364" s="80"/>
      <c r="I364" s="83"/>
    </row>
    <row r="365" spans="1:9" ht="14.25">
      <c r="A365" s="80"/>
      <c r="B365" s="80"/>
      <c r="C365" s="80"/>
      <c r="D365" s="80"/>
      <c r="E365" s="80"/>
      <c r="F365" s="80"/>
      <c r="G365" s="80"/>
      <c r="H365" s="80"/>
      <c r="I365" s="83"/>
    </row>
    <row r="366" spans="1:9" ht="14.25">
      <c r="A366" s="80"/>
      <c r="B366" s="80"/>
      <c r="C366" s="80"/>
      <c r="D366" s="80"/>
      <c r="E366" s="80"/>
      <c r="F366" s="80"/>
      <c r="G366" s="80"/>
      <c r="H366" s="80"/>
      <c r="I366" s="83"/>
    </row>
    <row r="367" spans="1:9" ht="14.25">
      <c r="A367" s="80"/>
      <c r="B367" s="80"/>
      <c r="C367" s="80"/>
      <c r="D367" s="80"/>
      <c r="E367" s="80"/>
      <c r="F367" s="80"/>
      <c r="G367" s="80"/>
      <c r="H367" s="80"/>
      <c r="I367" s="83"/>
    </row>
    <row r="368" spans="1:9" ht="14.25">
      <c r="A368" s="80"/>
      <c r="B368" s="80"/>
      <c r="C368" s="80"/>
      <c r="D368" s="80"/>
      <c r="E368" s="80"/>
      <c r="F368" s="80"/>
      <c r="G368" s="80"/>
      <c r="H368" s="80"/>
      <c r="I368" s="83"/>
    </row>
    <row r="369" spans="1:9" ht="14.25">
      <c r="A369" s="80"/>
      <c r="B369" s="80"/>
      <c r="C369" s="80"/>
      <c r="D369" s="80"/>
      <c r="E369" s="80"/>
      <c r="F369" s="80"/>
      <c r="G369" s="80"/>
      <c r="H369" s="80"/>
      <c r="I369" s="83"/>
    </row>
    <row r="370" spans="1:9" ht="14.25">
      <c r="A370" s="80"/>
      <c r="B370" s="80"/>
      <c r="C370" s="80"/>
      <c r="D370" s="80"/>
      <c r="E370" s="80"/>
      <c r="F370" s="80"/>
      <c r="G370" s="80"/>
      <c r="H370" s="80"/>
      <c r="I370" s="83"/>
    </row>
    <row r="371" spans="1:9" ht="14.25">
      <c r="A371" s="80"/>
      <c r="B371" s="80"/>
      <c r="C371" s="80"/>
      <c r="D371" s="80"/>
      <c r="E371" s="80"/>
      <c r="F371" s="80"/>
      <c r="G371" s="80"/>
      <c r="H371" s="80"/>
      <c r="I371" s="83"/>
    </row>
    <row r="372" spans="1:9" ht="14.25">
      <c r="A372" s="80"/>
      <c r="B372" s="80"/>
      <c r="C372" s="80"/>
      <c r="D372" s="80"/>
      <c r="E372" s="80"/>
      <c r="F372" s="80"/>
      <c r="G372" s="80"/>
      <c r="H372" s="80"/>
      <c r="I372" s="83"/>
    </row>
    <row r="373" spans="1:9" ht="14.25">
      <c r="A373" s="80"/>
      <c r="B373" s="80"/>
      <c r="C373" s="80"/>
      <c r="D373" s="80"/>
      <c r="E373" s="80"/>
      <c r="F373" s="80"/>
      <c r="G373" s="80"/>
      <c r="H373" s="80"/>
      <c r="I373" s="83"/>
    </row>
    <row r="374" spans="1:9" ht="14.25">
      <c r="A374" s="80"/>
      <c r="B374" s="80"/>
      <c r="C374" s="80"/>
      <c r="D374" s="80"/>
      <c r="E374" s="80"/>
      <c r="F374" s="80"/>
      <c r="G374" s="80"/>
      <c r="H374" s="80"/>
      <c r="I374" s="83"/>
    </row>
    <row r="375" spans="1:9" ht="14.25">
      <c r="A375" s="80"/>
      <c r="B375" s="80"/>
      <c r="C375" s="80"/>
      <c r="D375" s="80"/>
      <c r="E375" s="80"/>
      <c r="F375" s="80"/>
      <c r="G375" s="80"/>
      <c r="H375" s="80"/>
      <c r="I375" s="83"/>
    </row>
    <row r="376" spans="1:9" ht="14.25">
      <c r="A376" s="80"/>
      <c r="B376" s="80"/>
      <c r="C376" s="80"/>
      <c r="D376" s="80"/>
      <c r="E376" s="80"/>
      <c r="F376" s="80"/>
      <c r="G376" s="80"/>
      <c r="H376" s="80"/>
      <c r="I376" s="83"/>
    </row>
    <row r="377" spans="1:9" ht="14.25">
      <c r="A377" s="80"/>
      <c r="B377" s="80"/>
      <c r="C377" s="80"/>
      <c r="D377" s="80"/>
      <c r="E377" s="80"/>
      <c r="F377" s="80"/>
      <c r="G377" s="80"/>
      <c r="H377" s="80"/>
      <c r="I377" s="83"/>
    </row>
    <row r="378" spans="1:9" ht="14.25">
      <c r="A378" s="80"/>
      <c r="B378" s="80"/>
      <c r="C378" s="80"/>
      <c r="D378" s="80"/>
      <c r="E378" s="80"/>
      <c r="F378" s="80"/>
      <c r="G378" s="80"/>
      <c r="H378" s="80"/>
      <c r="I378" s="83"/>
    </row>
    <row r="379" spans="1:9" ht="14.25">
      <c r="A379" s="80"/>
      <c r="B379" s="80"/>
      <c r="C379" s="80"/>
      <c r="D379" s="80"/>
      <c r="E379" s="80"/>
      <c r="F379" s="80"/>
      <c r="G379" s="80"/>
      <c r="H379" s="80"/>
      <c r="I379" s="83"/>
    </row>
    <row r="380" spans="1:9" ht="14.25">
      <c r="A380" s="80"/>
      <c r="B380" s="80"/>
      <c r="C380" s="80"/>
      <c r="D380" s="80"/>
      <c r="E380" s="80"/>
      <c r="F380" s="80"/>
      <c r="G380" s="80"/>
      <c r="H380" s="80"/>
      <c r="I380" s="83"/>
    </row>
    <row r="381" spans="1:9" ht="14.25">
      <c r="A381" s="80"/>
      <c r="B381" s="80"/>
      <c r="C381" s="80"/>
      <c r="D381" s="80"/>
      <c r="E381" s="80"/>
      <c r="F381" s="80"/>
      <c r="G381" s="80"/>
      <c r="H381" s="80"/>
      <c r="I381" s="83"/>
    </row>
    <row r="382" spans="1:9" ht="14.25">
      <c r="A382" s="80"/>
      <c r="B382" s="80"/>
      <c r="C382" s="80"/>
      <c r="D382" s="80"/>
      <c r="E382" s="80"/>
      <c r="F382" s="80"/>
      <c r="G382" s="80"/>
      <c r="H382" s="80"/>
      <c r="I382" s="83"/>
    </row>
    <row r="383" spans="1:9" ht="14.25">
      <c r="A383" s="80"/>
      <c r="B383" s="80"/>
      <c r="C383" s="80"/>
      <c r="D383" s="80"/>
      <c r="E383" s="80"/>
      <c r="F383" s="80"/>
      <c r="G383" s="80"/>
      <c r="H383" s="80"/>
      <c r="I383" s="83"/>
    </row>
    <row r="384" spans="1:9" ht="14.25">
      <c r="A384" s="80"/>
      <c r="B384" s="80"/>
      <c r="C384" s="80"/>
      <c r="D384" s="80"/>
      <c r="E384" s="80"/>
      <c r="F384" s="80"/>
      <c r="G384" s="80"/>
      <c r="H384" s="80"/>
      <c r="I384" s="83"/>
    </row>
    <row r="385" spans="1:9" ht="14.25">
      <c r="A385" s="80"/>
      <c r="B385" s="80"/>
      <c r="C385" s="80"/>
      <c r="D385" s="80"/>
      <c r="E385" s="80"/>
      <c r="F385" s="80"/>
      <c r="G385" s="80"/>
      <c r="H385" s="80"/>
      <c r="I385" s="83"/>
    </row>
    <row r="386" spans="1:9" ht="14.25">
      <c r="A386" s="80"/>
      <c r="B386" s="80"/>
      <c r="C386" s="80"/>
      <c r="D386" s="80"/>
      <c r="E386" s="80"/>
      <c r="F386" s="80"/>
      <c r="G386" s="80"/>
      <c r="H386" s="80"/>
      <c r="I386" s="83"/>
    </row>
    <row r="387" spans="1:9" ht="14.25">
      <c r="A387" s="80"/>
      <c r="B387" s="80"/>
      <c r="C387" s="80"/>
      <c r="D387" s="80"/>
      <c r="E387" s="80"/>
      <c r="F387" s="80"/>
      <c r="G387" s="80"/>
      <c r="H387" s="80"/>
      <c r="I387" s="83"/>
    </row>
    <row r="388" spans="1:9" ht="14.25">
      <c r="A388" s="80"/>
      <c r="B388" s="80"/>
      <c r="C388" s="80"/>
      <c r="D388" s="80"/>
      <c r="E388" s="80"/>
      <c r="F388" s="80"/>
      <c r="G388" s="80"/>
      <c r="H388" s="80"/>
      <c r="I388" s="83"/>
    </row>
    <row r="389" spans="1:9" ht="14.25">
      <c r="A389" s="80"/>
      <c r="B389" s="80"/>
      <c r="C389" s="80"/>
      <c r="D389" s="80"/>
      <c r="E389" s="80"/>
      <c r="F389" s="80"/>
      <c r="G389" s="80"/>
      <c r="H389" s="80"/>
      <c r="I389" s="83"/>
    </row>
    <row r="390" spans="1:9" ht="14.25">
      <c r="A390" s="80"/>
      <c r="B390" s="80"/>
      <c r="C390" s="80"/>
      <c r="D390" s="80"/>
      <c r="E390" s="80"/>
      <c r="F390" s="80"/>
      <c r="G390" s="80"/>
      <c r="H390" s="80"/>
      <c r="I390" s="83"/>
    </row>
    <row r="391" spans="1:9" ht="14.25">
      <c r="A391" s="80"/>
      <c r="B391" s="80"/>
      <c r="C391" s="80"/>
      <c r="D391" s="80"/>
      <c r="E391" s="80"/>
      <c r="F391" s="80"/>
      <c r="G391" s="80"/>
      <c r="H391" s="80"/>
      <c r="I391" s="83"/>
    </row>
    <row r="392" spans="1:9" ht="14.25">
      <c r="A392" s="80"/>
      <c r="B392" s="80"/>
      <c r="C392" s="80"/>
      <c r="D392" s="80"/>
      <c r="E392" s="80"/>
      <c r="F392" s="80"/>
      <c r="G392" s="80"/>
      <c r="H392" s="80"/>
      <c r="I392" s="83"/>
    </row>
    <row r="393" spans="1:9" ht="14.25">
      <c r="A393" s="80"/>
      <c r="B393" s="80"/>
      <c r="C393" s="80"/>
      <c r="D393" s="80"/>
      <c r="E393" s="80"/>
      <c r="F393" s="80"/>
      <c r="G393" s="80"/>
      <c r="H393" s="80"/>
      <c r="I393" s="83"/>
    </row>
    <row r="394" spans="1:9" ht="14.25">
      <c r="A394" s="80"/>
      <c r="B394" s="80"/>
      <c r="C394" s="80"/>
      <c r="D394" s="80"/>
      <c r="E394" s="80"/>
      <c r="F394" s="80"/>
      <c r="G394" s="80"/>
      <c r="H394" s="80"/>
      <c r="I394" s="83"/>
    </row>
    <row r="395" spans="1:9" ht="14.25">
      <c r="A395" s="80"/>
      <c r="B395" s="80"/>
      <c r="C395" s="80"/>
      <c r="D395" s="80"/>
      <c r="E395" s="80"/>
      <c r="F395" s="80"/>
      <c r="G395" s="80"/>
      <c r="H395" s="80"/>
      <c r="I395" s="83"/>
    </row>
    <row r="396" spans="1:9" ht="14.25">
      <c r="A396" s="80"/>
      <c r="B396" s="80"/>
      <c r="C396" s="80"/>
      <c r="D396" s="80"/>
      <c r="E396" s="80"/>
      <c r="F396" s="80"/>
      <c r="G396" s="80"/>
      <c r="H396" s="80"/>
      <c r="I396" s="83"/>
    </row>
    <row r="397" spans="1:9" ht="14.25">
      <c r="A397" s="80"/>
      <c r="B397" s="80"/>
      <c r="C397" s="80"/>
      <c r="D397" s="80"/>
      <c r="E397" s="80"/>
      <c r="F397" s="80"/>
      <c r="G397" s="80"/>
      <c r="H397" s="80"/>
      <c r="I397" s="83"/>
    </row>
    <row r="398" spans="1:9" ht="14.25">
      <c r="A398" s="80"/>
      <c r="B398" s="80"/>
      <c r="C398" s="80"/>
      <c r="D398" s="80"/>
      <c r="E398" s="80"/>
      <c r="F398" s="80"/>
      <c r="G398" s="80"/>
      <c r="H398" s="80"/>
      <c r="I398" s="83"/>
    </row>
    <row r="399" spans="1:9" ht="14.25">
      <c r="A399" s="80"/>
      <c r="B399" s="80"/>
      <c r="C399" s="80"/>
      <c r="D399" s="80"/>
      <c r="E399" s="80"/>
      <c r="F399" s="80"/>
      <c r="G399" s="80"/>
      <c r="H399" s="80"/>
      <c r="I399" s="83"/>
    </row>
    <row r="400" spans="1:9" ht="14.25">
      <c r="A400" s="80"/>
      <c r="B400" s="80"/>
      <c r="C400" s="80"/>
      <c r="D400" s="80"/>
      <c r="E400" s="80"/>
      <c r="F400" s="80"/>
      <c r="G400" s="80"/>
      <c r="H400" s="80"/>
      <c r="I400" s="83"/>
    </row>
    <row r="401" spans="1:9" ht="14.25">
      <c r="A401" s="80"/>
      <c r="B401" s="80"/>
      <c r="C401" s="80"/>
      <c r="D401" s="80"/>
      <c r="E401" s="80"/>
      <c r="F401" s="80"/>
      <c r="G401" s="80"/>
      <c r="H401" s="80"/>
      <c r="I401" s="83"/>
    </row>
    <row r="402" spans="1:9" ht="14.25">
      <c r="A402" s="80"/>
      <c r="B402" s="80"/>
      <c r="C402" s="80"/>
      <c r="D402" s="80"/>
      <c r="E402" s="80"/>
      <c r="F402" s="80"/>
      <c r="G402" s="80"/>
      <c r="H402" s="80"/>
      <c r="I402" s="83"/>
    </row>
    <row r="403" spans="1:9" ht="14.25">
      <c r="A403" s="80"/>
      <c r="B403" s="80"/>
      <c r="C403" s="80"/>
      <c r="D403" s="80"/>
      <c r="E403" s="80"/>
      <c r="F403" s="80"/>
      <c r="G403" s="80"/>
      <c r="H403" s="80"/>
      <c r="I403" s="83"/>
    </row>
    <row r="404" spans="1:9" ht="14.25">
      <c r="A404" s="80"/>
      <c r="B404" s="80"/>
      <c r="C404" s="80"/>
      <c r="D404" s="80"/>
      <c r="E404" s="80"/>
      <c r="F404" s="80"/>
      <c r="G404" s="80"/>
      <c r="H404" s="80"/>
      <c r="I404" s="83"/>
    </row>
    <row r="405" spans="1:9" ht="14.25">
      <c r="A405" s="80"/>
      <c r="B405" s="80"/>
      <c r="C405" s="80"/>
      <c r="D405" s="80"/>
      <c r="E405" s="80"/>
      <c r="F405" s="80"/>
      <c r="G405" s="80"/>
      <c r="H405" s="80"/>
      <c r="I405" s="83"/>
    </row>
    <row r="406" spans="1:9" ht="14.25">
      <c r="A406" s="80"/>
      <c r="B406" s="80"/>
      <c r="C406" s="80"/>
      <c r="D406" s="80"/>
      <c r="E406" s="80"/>
      <c r="F406" s="80"/>
      <c r="G406" s="80"/>
      <c r="H406" s="80"/>
      <c r="I406" s="83"/>
    </row>
    <row r="407" spans="1:9" ht="14.25">
      <c r="A407" s="80"/>
      <c r="B407" s="80"/>
      <c r="C407" s="80"/>
      <c r="D407" s="80"/>
      <c r="E407" s="80"/>
      <c r="F407" s="80"/>
      <c r="G407" s="80"/>
      <c r="H407" s="80"/>
      <c r="I407" s="83"/>
    </row>
    <row r="408" spans="1:9" ht="14.25">
      <c r="A408" s="80"/>
      <c r="B408" s="80"/>
      <c r="C408" s="80"/>
      <c r="D408" s="80"/>
      <c r="E408" s="80"/>
      <c r="F408" s="80"/>
      <c r="G408" s="80"/>
      <c r="H408" s="80"/>
      <c r="I408" s="83"/>
    </row>
    <row r="409" spans="1:9" ht="14.25">
      <c r="A409" s="80"/>
      <c r="B409" s="80"/>
      <c r="C409" s="80"/>
      <c r="D409" s="80"/>
      <c r="E409" s="80"/>
      <c r="F409" s="80"/>
      <c r="G409" s="80"/>
      <c r="H409" s="80"/>
      <c r="I409" s="83"/>
    </row>
    <row r="410" spans="1:9" ht="14.25">
      <c r="A410" s="80"/>
      <c r="B410" s="80"/>
      <c r="C410" s="80"/>
      <c r="D410" s="80"/>
      <c r="E410" s="80"/>
      <c r="F410" s="80"/>
      <c r="G410" s="80"/>
      <c r="H410" s="80"/>
      <c r="I410" s="83"/>
    </row>
    <row r="411" spans="1:9" ht="14.25">
      <c r="A411" s="80"/>
      <c r="B411" s="80"/>
      <c r="C411" s="80"/>
      <c r="D411" s="80"/>
      <c r="E411" s="80"/>
      <c r="F411" s="80"/>
      <c r="G411" s="80"/>
      <c r="H411" s="80"/>
      <c r="I411" s="83"/>
    </row>
    <row r="412" spans="1:9" ht="14.25">
      <c r="A412" s="80"/>
      <c r="B412" s="80"/>
      <c r="C412" s="80"/>
      <c r="D412" s="80"/>
      <c r="E412" s="80"/>
      <c r="F412" s="80"/>
      <c r="G412" s="80"/>
      <c r="H412" s="80"/>
      <c r="I412" s="83"/>
    </row>
    <row r="413" spans="1:9" ht="14.25">
      <c r="A413" s="80"/>
      <c r="B413" s="80"/>
      <c r="C413" s="80"/>
      <c r="D413" s="80"/>
      <c r="E413" s="80"/>
      <c r="F413" s="80"/>
      <c r="G413" s="80"/>
      <c r="H413" s="80"/>
      <c r="I413" s="83"/>
    </row>
    <row r="414" spans="1:9" ht="14.25">
      <c r="A414" s="80"/>
      <c r="B414" s="80"/>
      <c r="C414" s="80"/>
      <c r="D414" s="80"/>
      <c r="E414" s="80"/>
      <c r="F414" s="80"/>
      <c r="G414" s="80"/>
      <c r="H414" s="80"/>
      <c r="I414" s="83"/>
    </row>
    <row r="415" spans="1:9" ht="14.25">
      <c r="A415" s="80"/>
      <c r="B415" s="80"/>
      <c r="C415" s="80"/>
      <c r="D415" s="80"/>
      <c r="E415" s="80"/>
      <c r="F415" s="80"/>
      <c r="G415" s="80"/>
      <c r="H415" s="80"/>
      <c r="I415" s="83"/>
    </row>
    <row r="416" spans="1:9" ht="14.25">
      <c r="A416" s="80"/>
      <c r="B416" s="80"/>
      <c r="C416" s="80"/>
      <c r="D416" s="80"/>
      <c r="E416" s="80"/>
      <c r="F416" s="80"/>
      <c r="G416" s="80"/>
      <c r="H416" s="80"/>
      <c r="I416" s="83"/>
    </row>
    <row r="417" spans="1:9" ht="14.25">
      <c r="A417" s="80"/>
      <c r="B417" s="80"/>
      <c r="C417" s="80"/>
      <c r="D417" s="80"/>
      <c r="E417" s="80"/>
      <c r="F417" s="80"/>
      <c r="G417" s="80"/>
      <c r="H417" s="80"/>
      <c r="I417" s="83"/>
    </row>
    <row r="418" spans="1:9" ht="14.25">
      <c r="A418" s="80"/>
      <c r="B418" s="80"/>
      <c r="C418" s="80"/>
      <c r="D418" s="80"/>
      <c r="E418" s="80"/>
      <c r="F418" s="80"/>
      <c r="G418" s="80"/>
      <c r="H418" s="80"/>
      <c r="I418" s="83"/>
    </row>
    <row r="419" spans="1:9" ht="14.25">
      <c r="A419" s="80"/>
      <c r="B419" s="80"/>
      <c r="C419" s="80"/>
      <c r="D419" s="80"/>
      <c r="E419" s="80"/>
      <c r="F419" s="80"/>
      <c r="G419" s="80"/>
      <c r="H419" s="80"/>
      <c r="I419" s="83"/>
    </row>
    <row r="420" spans="1:9" ht="14.25">
      <c r="A420" s="80"/>
      <c r="B420" s="80"/>
      <c r="C420" s="80"/>
      <c r="D420" s="80"/>
      <c r="E420" s="80"/>
      <c r="F420" s="80"/>
      <c r="G420" s="80"/>
      <c r="H420" s="80"/>
      <c r="I420" s="83"/>
    </row>
    <row r="421" spans="1:9" ht="14.25">
      <c r="A421" s="80"/>
      <c r="B421" s="80"/>
      <c r="C421" s="80"/>
      <c r="D421" s="80"/>
      <c r="E421" s="80"/>
      <c r="F421" s="80"/>
      <c r="G421" s="80"/>
      <c r="H421" s="80"/>
      <c r="I421" s="83"/>
    </row>
    <row r="422" spans="1:9" ht="14.25">
      <c r="A422" s="80"/>
      <c r="B422" s="80"/>
      <c r="C422" s="80"/>
      <c r="D422" s="80"/>
      <c r="E422" s="80"/>
      <c r="F422" s="80"/>
      <c r="G422" s="80"/>
      <c r="H422" s="80"/>
      <c r="I422" s="83"/>
    </row>
    <row r="423" spans="1:9" ht="14.25">
      <c r="A423" s="80"/>
      <c r="B423" s="80"/>
      <c r="C423" s="80"/>
      <c r="D423" s="80"/>
      <c r="E423" s="80"/>
      <c r="F423" s="80"/>
      <c r="G423" s="80"/>
      <c r="H423" s="80"/>
      <c r="I423" s="83"/>
    </row>
    <row r="424" spans="1:9" ht="14.25">
      <c r="A424" s="80"/>
      <c r="B424" s="80"/>
      <c r="C424" s="80"/>
      <c r="D424" s="80"/>
      <c r="E424" s="80"/>
      <c r="F424" s="80"/>
      <c r="G424" s="80"/>
      <c r="H424" s="80"/>
      <c r="I424" s="83"/>
    </row>
    <row r="425" spans="1:9" ht="14.25">
      <c r="A425" s="80"/>
      <c r="B425" s="80"/>
      <c r="C425" s="80"/>
      <c r="D425" s="80"/>
      <c r="E425" s="80"/>
      <c r="F425" s="80"/>
      <c r="G425" s="80"/>
      <c r="H425" s="80"/>
      <c r="I425" s="83"/>
    </row>
    <row r="426" spans="1:9" ht="14.25">
      <c r="A426" s="80"/>
      <c r="B426" s="80"/>
      <c r="C426" s="80"/>
      <c r="D426" s="80"/>
      <c r="E426" s="80"/>
      <c r="F426" s="80"/>
      <c r="G426" s="80"/>
      <c r="H426" s="80"/>
      <c r="I426" s="83"/>
    </row>
    <row r="427" spans="1:9" ht="14.25">
      <c r="A427" s="80"/>
      <c r="B427" s="80"/>
      <c r="C427" s="80"/>
      <c r="D427" s="80"/>
      <c r="E427" s="80"/>
      <c r="F427" s="80"/>
      <c r="G427" s="80"/>
      <c r="H427" s="80"/>
      <c r="I427" s="83"/>
    </row>
    <row r="428" spans="1:9" ht="14.25">
      <c r="A428" s="80"/>
      <c r="B428" s="80"/>
      <c r="C428" s="80"/>
      <c r="D428" s="80"/>
      <c r="E428" s="80"/>
      <c r="F428" s="80"/>
      <c r="G428" s="80"/>
      <c r="H428" s="80"/>
      <c r="I428" s="83"/>
    </row>
    <row r="429" spans="1:9" ht="14.25">
      <c r="A429" s="80"/>
      <c r="B429" s="80"/>
      <c r="C429" s="80"/>
      <c r="D429" s="80"/>
      <c r="E429" s="80"/>
      <c r="F429" s="80"/>
      <c r="G429" s="80"/>
      <c r="H429" s="80"/>
      <c r="I429" s="83"/>
    </row>
    <row r="430" spans="1:9" ht="14.25">
      <c r="A430" s="80"/>
      <c r="B430" s="80"/>
      <c r="C430" s="80"/>
      <c r="D430" s="80"/>
      <c r="E430" s="80"/>
      <c r="F430" s="80"/>
      <c r="G430" s="80"/>
      <c r="H430" s="80"/>
      <c r="I430" s="83"/>
    </row>
    <row r="431" spans="1:9" ht="14.25">
      <c r="A431" s="80"/>
      <c r="B431" s="80"/>
      <c r="C431" s="80"/>
      <c r="D431" s="80"/>
      <c r="E431" s="80"/>
      <c r="F431" s="80"/>
      <c r="G431" s="80"/>
      <c r="H431" s="80"/>
      <c r="I431" s="83"/>
    </row>
    <row r="432" spans="1:9" ht="14.25">
      <c r="A432" s="80"/>
      <c r="B432" s="80"/>
      <c r="C432" s="80"/>
      <c r="D432" s="80"/>
      <c r="E432" s="80"/>
      <c r="F432" s="80"/>
      <c r="G432" s="80"/>
      <c r="H432" s="80"/>
      <c r="I432" s="83"/>
    </row>
    <row r="433" spans="1:9" ht="14.25">
      <c r="A433" s="80"/>
      <c r="B433" s="80"/>
      <c r="C433" s="80"/>
      <c r="D433" s="80"/>
      <c r="E433" s="80"/>
      <c r="F433" s="80"/>
      <c r="G433" s="80"/>
      <c r="H433" s="80"/>
      <c r="I433" s="83"/>
    </row>
    <row r="434" spans="1:9" ht="14.25">
      <c r="A434" s="80"/>
      <c r="B434" s="80"/>
      <c r="C434" s="80"/>
      <c r="D434" s="80"/>
      <c r="E434" s="80"/>
      <c r="F434" s="80"/>
      <c r="G434" s="80"/>
      <c r="H434" s="80"/>
      <c r="I434" s="83"/>
    </row>
    <row r="435" spans="1:9" ht="14.25">
      <c r="A435" s="80"/>
      <c r="B435" s="80"/>
      <c r="C435" s="80"/>
      <c r="D435" s="80"/>
      <c r="E435" s="80"/>
      <c r="F435" s="80"/>
      <c r="G435" s="80"/>
      <c r="H435" s="80"/>
      <c r="I435" s="83"/>
    </row>
    <row r="436" spans="1:9" ht="14.25">
      <c r="A436" s="80"/>
      <c r="B436" s="80"/>
      <c r="C436" s="80"/>
      <c r="D436" s="80"/>
      <c r="E436" s="80"/>
      <c r="F436" s="80"/>
      <c r="G436" s="80"/>
      <c r="H436" s="80"/>
      <c r="I436" s="83"/>
    </row>
    <row r="437" spans="1:9" ht="14.25">
      <c r="A437" s="80"/>
      <c r="B437" s="80"/>
      <c r="C437" s="80"/>
      <c r="D437" s="80"/>
      <c r="E437" s="80"/>
      <c r="F437" s="80"/>
      <c r="G437" s="80"/>
      <c r="H437" s="80"/>
      <c r="I437" s="83"/>
    </row>
    <row r="438" spans="1:9" ht="14.25">
      <c r="A438" s="80"/>
      <c r="B438" s="80"/>
      <c r="C438" s="80"/>
      <c r="D438" s="80"/>
      <c r="E438" s="80"/>
      <c r="F438" s="80"/>
      <c r="G438" s="80"/>
      <c r="H438" s="80"/>
      <c r="I438" s="83"/>
    </row>
    <row r="439" spans="1:9" ht="14.25">
      <c r="A439" s="80"/>
      <c r="B439" s="80"/>
      <c r="C439" s="80"/>
      <c r="D439" s="80"/>
      <c r="E439" s="80"/>
      <c r="F439" s="80"/>
      <c r="G439" s="80"/>
      <c r="H439" s="80"/>
      <c r="I439" s="83"/>
    </row>
    <row r="440" spans="1:9" ht="14.25">
      <c r="A440" s="80"/>
      <c r="B440" s="80"/>
      <c r="C440" s="80"/>
      <c r="D440" s="80"/>
      <c r="E440" s="80"/>
      <c r="F440" s="80"/>
      <c r="G440" s="80"/>
      <c r="H440" s="80"/>
      <c r="I440" s="83"/>
    </row>
    <row r="441" spans="1:9" ht="14.25">
      <c r="A441" s="80"/>
      <c r="B441" s="80"/>
      <c r="C441" s="80"/>
      <c r="D441" s="80"/>
      <c r="E441" s="80"/>
      <c r="F441" s="80"/>
      <c r="G441" s="80"/>
      <c r="H441" s="80"/>
      <c r="I441" s="83"/>
    </row>
    <row r="442" spans="1:9" ht="14.25">
      <c r="A442" s="80"/>
      <c r="B442" s="80"/>
      <c r="C442" s="80"/>
      <c r="D442" s="80"/>
      <c r="E442" s="80"/>
      <c r="F442" s="80"/>
      <c r="G442" s="80"/>
      <c r="H442" s="80"/>
      <c r="I442" s="83"/>
    </row>
    <row r="443" spans="1:9" ht="14.25">
      <c r="A443" s="80"/>
      <c r="B443" s="80"/>
      <c r="C443" s="80"/>
      <c r="D443" s="80"/>
      <c r="E443" s="80"/>
      <c r="F443" s="80"/>
      <c r="G443" s="80"/>
      <c r="H443" s="80"/>
      <c r="I443" s="83"/>
    </row>
    <row r="444" spans="1:9" ht="14.25">
      <c r="A444" s="80"/>
      <c r="B444" s="80"/>
      <c r="C444" s="80"/>
      <c r="D444" s="80"/>
      <c r="E444" s="80"/>
      <c r="F444" s="80"/>
      <c r="G444" s="80"/>
      <c r="H444" s="80"/>
      <c r="I444" s="83"/>
    </row>
    <row r="445" spans="1:9" ht="14.25">
      <c r="A445" s="80"/>
      <c r="B445" s="80"/>
      <c r="C445" s="80"/>
      <c r="D445" s="80"/>
      <c r="E445" s="80"/>
      <c r="F445" s="80"/>
      <c r="G445" s="80"/>
      <c r="H445" s="80"/>
      <c r="I445" s="83"/>
    </row>
    <row r="446" spans="1:9" ht="14.25">
      <c r="A446" s="80"/>
      <c r="B446" s="80"/>
      <c r="C446" s="80"/>
      <c r="D446" s="80"/>
      <c r="E446" s="80"/>
      <c r="F446" s="80"/>
      <c r="G446" s="80"/>
      <c r="H446" s="80"/>
      <c r="I446" s="83"/>
    </row>
    <row r="447" spans="1:9" ht="14.25">
      <c r="A447" s="80"/>
      <c r="B447" s="80"/>
      <c r="C447" s="80"/>
      <c r="D447" s="80"/>
      <c r="E447" s="80"/>
      <c r="F447" s="80"/>
      <c r="G447" s="80"/>
      <c r="H447" s="80"/>
      <c r="I447" s="83"/>
    </row>
    <row r="448" spans="1:9" ht="14.25">
      <c r="A448" s="80"/>
      <c r="B448" s="80"/>
      <c r="C448" s="80"/>
      <c r="D448" s="80"/>
      <c r="E448" s="80"/>
      <c r="F448" s="80"/>
      <c r="G448" s="80"/>
      <c r="H448" s="80"/>
      <c r="I448" s="83"/>
    </row>
    <row r="449" spans="1:9" ht="14.25">
      <c r="A449" s="80"/>
      <c r="B449" s="80"/>
      <c r="C449" s="80"/>
      <c r="D449" s="80"/>
      <c r="E449" s="80"/>
      <c r="F449" s="80"/>
      <c r="G449" s="80"/>
      <c r="H449" s="80"/>
      <c r="I449" s="83"/>
    </row>
    <row r="450" spans="1:9" ht="14.25">
      <c r="A450" s="80"/>
      <c r="B450" s="80"/>
      <c r="C450" s="80"/>
      <c r="D450" s="80"/>
      <c r="E450" s="80"/>
      <c r="F450" s="80"/>
      <c r="G450" s="80"/>
      <c r="H450" s="80"/>
      <c r="I450" s="83"/>
    </row>
    <row r="451" spans="1:9" ht="14.25">
      <c r="A451" s="80"/>
      <c r="B451" s="80"/>
      <c r="C451" s="80"/>
      <c r="D451" s="80"/>
      <c r="E451" s="80"/>
      <c r="F451" s="80"/>
      <c r="G451" s="80"/>
      <c r="H451" s="80"/>
      <c r="I451" s="83"/>
    </row>
    <row r="452" spans="1:9" ht="14.25">
      <c r="A452" s="80"/>
      <c r="B452" s="80"/>
      <c r="C452" s="80"/>
      <c r="D452" s="80"/>
      <c r="E452" s="80"/>
      <c r="F452" s="80"/>
      <c r="G452" s="80"/>
      <c r="H452" s="80"/>
      <c r="I452" s="83"/>
    </row>
    <row r="453" spans="1:9" ht="14.25">
      <c r="A453" s="80"/>
      <c r="B453" s="80"/>
      <c r="C453" s="80"/>
      <c r="D453" s="80"/>
      <c r="E453" s="80"/>
      <c r="F453" s="80"/>
      <c r="G453" s="80"/>
      <c r="H453" s="80"/>
      <c r="I453" s="83"/>
    </row>
    <row r="454" spans="1:9" ht="14.25">
      <c r="A454" s="80"/>
      <c r="B454" s="80"/>
      <c r="C454" s="80"/>
      <c r="D454" s="80"/>
      <c r="E454" s="80"/>
      <c r="F454" s="80"/>
      <c r="G454" s="80"/>
      <c r="H454" s="80"/>
      <c r="I454" s="83"/>
    </row>
    <row r="455" spans="1:9" ht="14.25">
      <c r="A455" s="80"/>
      <c r="B455" s="80"/>
      <c r="C455" s="80"/>
      <c r="D455" s="80"/>
      <c r="E455" s="80"/>
      <c r="F455" s="80"/>
      <c r="G455" s="80"/>
      <c r="H455" s="80"/>
      <c r="I455" s="83"/>
    </row>
    <row r="456" spans="1:9" ht="14.25">
      <c r="A456" s="80"/>
      <c r="B456" s="80"/>
      <c r="C456" s="80"/>
      <c r="D456" s="80"/>
      <c r="E456" s="80"/>
      <c r="F456" s="80"/>
      <c r="G456" s="80"/>
      <c r="H456" s="80"/>
      <c r="I456" s="83"/>
    </row>
    <row r="457" spans="1:9" ht="14.25">
      <c r="A457" s="80"/>
      <c r="B457" s="80"/>
      <c r="C457" s="80"/>
      <c r="D457" s="80"/>
      <c r="E457" s="80"/>
      <c r="F457" s="80"/>
      <c r="G457" s="80"/>
      <c r="H457" s="80"/>
      <c r="I457" s="83"/>
    </row>
    <row r="458" spans="1:9" ht="14.25">
      <c r="A458" s="80"/>
      <c r="B458" s="80"/>
      <c r="C458" s="80"/>
      <c r="D458" s="80"/>
      <c r="E458" s="80"/>
      <c r="F458" s="80"/>
      <c r="G458" s="80"/>
      <c r="H458" s="80"/>
      <c r="I458" s="83"/>
    </row>
    <row r="459" spans="1:9" ht="14.25">
      <c r="A459" s="80"/>
      <c r="B459" s="80"/>
      <c r="C459" s="80"/>
      <c r="D459" s="80"/>
      <c r="E459" s="80"/>
      <c r="F459" s="80"/>
      <c r="G459" s="80"/>
      <c r="H459" s="80"/>
      <c r="I459" s="83"/>
    </row>
    <row r="460" spans="1:9" ht="14.25">
      <c r="A460" s="80"/>
      <c r="B460" s="80"/>
      <c r="C460" s="80"/>
      <c r="D460" s="80"/>
      <c r="E460" s="80"/>
      <c r="F460" s="80"/>
      <c r="G460" s="80"/>
      <c r="H460" s="80"/>
      <c r="I460" s="83"/>
    </row>
    <row r="461" spans="1:9" ht="14.25">
      <c r="A461" s="80"/>
      <c r="B461" s="80"/>
      <c r="C461" s="80"/>
      <c r="D461" s="80"/>
      <c r="E461" s="80"/>
      <c r="F461" s="80"/>
      <c r="G461" s="80"/>
      <c r="H461" s="80"/>
      <c r="I461" s="83"/>
    </row>
    <row r="462" spans="1:9" ht="14.25">
      <c r="A462" s="80"/>
      <c r="B462" s="80"/>
      <c r="C462" s="80"/>
      <c r="D462" s="80"/>
      <c r="E462" s="80"/>
      <c r="F462" s="80"/>
      <c r="G462" s="80"/>
      <c r="H462" s="80"/>
      <c r="I462" s="83"/>
    </row>
    <row r="463" spans="1:9" ht="14.25">
      <c r="A463" s="80"/>
      <c r="B463" s="80"/>
      <c r="C463" s="80"/>
      <c r="D463" s="80"/>
      <c r="E463" s="80"/>
      <c r="F463" s="80"/>
      <c r="G463" s="80"/>
      <c r="H463" s="80"/>
      <c r="I463" s="83"/>
    </row>
    <row r="464" spans="1:9" ht="14.25">
      <c r="A464" s="80"/>
      <c r="B464" s="80"/>
      <c r="C464" s="80"/>
      <c r="D464" s="80"/>
      <c r="E464" s="80"/>
      <c r="F464" s="80"/>
      <c r="G464" s="80"/>
      <c r="H464" s="80"/>
      <c r="I464" s="83"/>
    </row>
    <row r="465" spans="1:9" ht="14.25">
      <c r="A465" s="80"/>
      <c r="B465" s="80"/>
      <c r="C465" s="80"/>
      <c r="D465" s="80"/>
      <c r="E465" s="80"/>
      <c r="F465" s="80"/>
      <c r="G465" s="80"/>
      <c r="H465" s="80"/>
      <c r="I465" s="83"/>
    </row>
    <row r="466" spans="1:9" ht="14.25">
      <c r="A466" s="80"/>
      <c r="B466" s="80"/>
      <c r="C466" s="80"/>
      <c r="D466" s="80"/>
      <c r="E466" s="80"/>
      <c r="F466" s="80"/>
      <c r="G466" s="80"/>
      <c r="H466" s="80"/>
      <c r="I466" s="83"/>
    </row>
    <row r="467" spans="1:9" ht="14.25">
      <c r="A467" s="80"/>
      <c r="B467" s="80"/>
      <c r="C467" s="80"/>
      <c r="D467" s="80"/>
      <c r="E467" s="80"/>
      <c r="F467" s="80"/>
      <c r="G467" s="80"/>
      <c r="H467" s="80"/>
      <c r="I467" s="83"/>
    </row>
    <row r="468" spans="1:9" ht="14.25">
      <c r="A468" s="80"/>
      <c r="B468" s="80"/>
      <c r="C468" s="80"/>
      <c r="D468" s="80"/>
      <c r="E468" s="80"/>
      <c r="F468" s="80"/>
      <c r="G468" s="80"/>
      <c r="H468" s="80"/>
      <c r="I468" s="83"/>
    </row>
    <row r="469" spans="1:9" ht="14.25">
      <c r="A469" s="80"/>
      <c r="B469" s="80"/>
      <c r="C469" s="80"/>
      <c r="D469" s="80"/>
      <c r="E469" s="80"/>
      <c r="F469" s="80"/>
      <c r="G469" s="80"/>
      <c r="H469" s="80"/>
      <c r="I469" s="83"/>
    </row>
    <row r="470" spans="1:9" ht="14.25">
      <c r="A470" s="80"/>
      <c r="B470" s="80"/>
      <c r="C470" s="80"/>
      <c r="D470" s="80"/>
      <c r="E470" s="80"/>
      <c r="F470" s="80"/>
      <c r="G470" s="80"/>
      <c r="H470" s="80"/>
      <c r="I470" s="83"/>
    </row>
    <row r="471" spans="1:9" ht="14.25">
      <c r="A471" s="80"/>
      <c r="B471" s="80"/>
      <c r="C471" s="80"/>
      <c r="D471" s="80"/>
      <c r="E471" s="80"/>
      <c r="F471" s="80"/>
      <c r="G471" s="80"/>
      <c r="H471" s="80"/>
      <c r="I471" s="83"/>
    </row>
    <row r="472" spans="1:9" ht="14.25">
      <c r="A472" s="80"/>
      <c r="B472" s="80"/>
      <c r="C472" s="80"/>
      <c r="D472" s="80"/>
      <c r="E472" s="80"/>
      <c r="F472" s="80"/>
      <c r="G472" s="80"/>
      <c r="H472" s="80"/>
      <c r="I472" s="83"/>
    </row>
    <row r="473" spans="1:9" ht="14.25">
      <c r="A473" s="80"/>
      <c r="B473" s="80"/>
      <c r="C473" s="80"/>
      <c r="D473" s="80"/>
      <c r="E473" s="80"/>
      <c r="F473" s="80"/>
      <c r="G473" s="80"/>
      <c r="H473" s="80"/>
      <c r="I473" s="83"/>
    </row>
    <row r="474" spans="1:9" ht="14.25">
      <c r="A474" s="80"/>
      <c r="B474" s="80"/>
      <c r="C474" s="80"/>
      <c r="D474" s="80"/>
      <c r="E474" s="80"/>
      <c r="F474" s="80"/>
      <c r="G474" s="80"/>
      <c r="H474" s="80"/>
      <c r="I474" s="83"/>
    </row>
    <row r="475" spans="1:9" ht="14.25">
      <c r="A475" s="80"/>
      <c r="B475" s="80"/>
      <c r="C475" s="80"/>
      <c r="D475" s="80"/>
      <c r="E475" s="80"/>
      <c r="F475" s="80"/>
      <c r="G475" s="80"/>
      <c r="H475" s="80"/>
      <c r="I475" s="83"/>
    </row>
    <row r="476" spans="1:9" ht="14.25">
      <c r="A476" s="80"/>
      <c r="B476" s="80"/>
      <c r="C476" s="80"/>
      <c r="D476" s="80"/>
      <c r="E476" s="80"/>
      <c r="F476" s="80"/>
      <c r="G476" s="80"/>
      <c r="H476" s="80"/>
      <c r="I476" s="83"/>
    </row>
    <row r="477" spans="1:9" ht="14.25">
      <c r="A477" s="80"/>
      <c r="B477" s="80"/>
      <c r="C477" s="80"/>
      <c r="D477" s="80"/>
      <c r="E477" s="80"/>
      <c r="F477" s="80"/>
      <c r="G477" s="80"/>
      <c r="H477" s="80"/>
      <c r="I477" s="83"/>
    </row>
    <row r="478" spans="1:9" ht="14.25">
      <c r="A478" s="80"/>
      <c r="B478" s="80"/>
      <c r="C478" s="80"/>
      <c r="D478" s="80"/>
      <c r="E478" s="80"/>
      <c r="F478" s="80"/>
      <c r="G478" s="80"/>
      <c r="H478" s="80"/>
      <c r="I478" s="83"/>
    </row>
    <row r="479" spans="1:9" ht="14.25">
      <c r="A479" s="80"/>
      <c r="B479" s="80"/>
      <c r="C479" s="80"/>
      <c r="D479" s="80"/>
      <c r="E479" s="80"/>
      <c r="F479" s="80"/>
      <c r="G479" s="80"/>
      <c r="H479" s="80"/>
      <c r="I479" s="83"/>
    </row>
    <row r="480" spans="1:9" ht="14.25">
      <c r="A480" s="80"/>
      <c r="B480" s="80"/>
      <c r="C480" s="80"/>
      <c r="D480" s="80"/>
      <c r="E480" s="80"/>
      <c r="F480" s="80"/>
      <c r="G480" s="80"/>
      <c r="H480" s="80"/>
      <c r="I480" s="83"/>
    </row>
    <row r="481" spans="1:9" ht="14.25">
      <c r="A481" s="80"/>
      <c r="B481" s="80"/>
      <c r="C481" s="80"/>
      <c r="D481" s="80"/>
      <c r="E481" s="80"/>
      <c r="F481" s="80"/>
      <c r="G481" s="80"/>
      <c r="H481" s="80"/>
      <c r="I481" s="83"/>
    </row>
    <row r="482" spans="1:9" ht="14.25">
      <c r="A482" s="80"/>
      <c r="B482" s="80"/>
      <c r="C482" s="80"/>
      <c r="D482" s="80"/>
      <c r="E482" s="80"/>
      <c r="F482" s="80"/>
      <c r="G482" s="80"/>
      <c r="H482" s="80"/>
      <c r="I482" s="83"/>
    </row>
    <row r="483" spans="1:9" ht="14.25">
      <c r="A483" s="80"/>
      <c r="B483" s="80"/>
      <c r="C483" s="80"/>
      <c r="D483" s="80"/>
      <c r="E483" s="80"/>
      <c r="F483" s="80"/>
      <c r="G483" s="80"/>
      <c r="H483" s="80"/>
      <c r="I483" s="83"/>
    </row>
    <row r="484" spans="1:9" ht="14.25">
      <c r="A484" s="80"/>
      <c r="B484" s="80"/>
      <c r="C484" s="80"/>
      <c r="D484" s="80"/>
      <c r="E484" s="80"/>
      <c r="F484" s="80"/>
      <c r="G484" s="80"/>
      <c r="H484" s="80"/>
      <c r="I484" s="83"/>
    </row>
    <row r="485" spans="1:9" ht="14.25">
      <c r="A485" s="80"/>
      <c r="B485" s="80"/>
      <c r="C485" s="80"/>
      <c r="D485" s="80"/>
      <c r="E485" s="80"/>
      <c r="F485" s="80"/>
      <c r="G485" s="80"/>
      <c r="H485" s="80"/>
      <c r="I485" s="83"/>
    </row>
    <row r="486" spans="1:9" ht="14.25">
      <c r="A486" s="80"/>
      <c r="B486" s="80"/>
      <c r="C486" s="80"/>
      <c r="D486" s="80"/>
      <c r="E486" s="80"/>
      <c r="F486" s="80"/>
      <c r="G486" s="80"/>
      <c r="H486" s="80"/>
      <c r="I486" s="83"/>
    </row>
    <row r="487" spans="1:9" ht="14.25">
      <c r="A487" s="80"/>
      <c r="B487" s="80"/>
      <c r="C487" s="80"/>
      <c r="D487" s="80"/>
      <c r="E487" s="80"/>
      <c r="F487" s="80"/>
      <c r="G487" s="80"/>
      <c r="H487" s="80"/>
      <c r="I487" s="83"/>
    </row>
    <row r="488" spans="1:9" ht="14.25">
      <c r="A488" s="80"/>
      <c r="B488" s="80"/>
      <c r="C488" s="80"/>
      <c r="D488" s="80"/>
      <c r="E488" s="80"/>
      <c r="F488" s="80"/>
      <c r="G488" s="80"/>
      <c r="H488" s="80"/>
      <c r="I488" s="83"/>
    </row>
    <row r="489" spans="1:9" ht="14.25">
      <c r="A489" s="80"/>
      <c r="B489" s="80"/>
      <c r="C489" s="80"/>
      <c r="D489" s="80"/>
      <c r="E489" s="80"/>
      <c r="F489" s="80"/>
      <c r="G489" s="80"/>
      <c r="H489" s="80"/>
      <c r="I489" s="83"/>
    </row>
    <row r="490" spans="1:9" ht="14.25">
      <c r="A490" s="80"/>
      <c r="B490" s="80"/>
      <c r="C490" s="80"/>
      <c r="D490" s="80"/>
      <c r="E490" s="80"/>
      <c r="F490" s="80"/>
      <c r="G490" s="80"/>
      <c r="H490" s="80"/>
      <c r="I490" s="83"/>
    </row>
    <row r="491" spans="1:9" ht="14.25">
      <c r="A491" s="80"/>
      <c r="B491" s="80"/>
      <c r="C491" s="80"/>
      <c r="D491" s="80"/>
      <c r="E491" s="80"/>
      <c r="F491" s="80"/>
      <c r="G491" s="80"/>
      <c r="H491" s="80"/>
      <c r="I491" s="83"/>
    </row>
    <row r="492" spans="1:9" ht="14.25">
      <c r="A492" s="80"/>
      <c r="B492" s="80"/>
      <c r="C492" s="80"/>
      <c r="D492" s="80"/>
      <c r="E492" s="80"/>
      <c r="F492" s="80"/>
      <c r="G492" s="80"/>
      <c r="H492" s="80"/>
      <c r="I492" s="83"/>
    </row>
    <row r="493" spans="1:9" ht="14.25">
      <c r="A493" s="80"/>
      <c r="B493" s="80"/>
      <c r="C493" s="80"/>
      <c r="D493" s="80"/>
      <c r="E493" s="80"/>
      <c r="F493" s="80"/>
      <c r="G493" s="80"/>
      <c r="H493" s="80"/>
      <c r="I493" s="83"/>
    </row>
    <row r="494" spans="1:9" ht="14.25">
      <c r="A494" s="80"/>
      <c r="B494" s="80"/>
      <c r="C494" s="80"/>
      <c r="D494" s="80"/>
      <c r="E494" s="80"/>
      <c r="F494" s="80"/>
      <c r="G494" s="80"/>
      <c r="H494" s="80"/>
      <c r="I494" s="83"/>
    </row>
    <row r="495" spans="1:9" ht="14.25">
      <c r="A495" s="80"/>
      <c r="B495" s="80"/>
      <c r="C495" s="80"/>
      <c r="D495" s="80"/>
      <c r="E495" s="80"/>
      <c r="F495" s="80"/>
      <c r="G495" s="80"/>
      <c r="H495" s="80"/>
      <c r="I495" s="83"/>
    </row>
    <row r="496" spans="1:9" ht="14.25">
      <c r="A496" s="80"/>
      <c r="B496" s="80"/>
      <c r="C496" s="80"/>
      <c r="D496" s="80"/>
      <c r="E496" s="80"/>
      <c r="F496" s="80"/>
      <c r="G496" s="80"/>
      <c r="H496" s="80"/>
      <c r="I496" s="83"/>
    </row>
    <row r="497" spans="1:9" ht="14.25">
      <c r="A497" s="80"/>
      <c r="B497" s="80"/>
      <c r="C497" s="80"/>
      <c r="D497" s="80"/>
      <c r="E497" s="80"/>
      <c r="F497" s="80"/>
      <c r="G497" s="80"/>
      <c r="H497" s="80"/>
      <c r="I497" s="83"/>
    </row>
    <row r="498" spans="1:9" ht="14.25">
      <c r="A498" s="80"/>
      <c r="B498" s="80"/>
      <c r="C498" s="80"/>
      <c r="D498" s="80"/>
      <c r="E498" s="80"/>
      <c r="F498" s="80"/>
      <c r="G498" s="80"/>
      <c r="H498" s="80"/>
      <c r="I498" s="83"/>
    </row>
    <row r="499" spans="1:9" ht="14.25">
      <c r="A499" s="80"/>
      <c r="B499" s="80"/>
      <c r="C499" s="80"/>
      <c r="D499" s="80"/>
      <c r="E499" s="80"/>
      <c r="F499" s="80"/>
      <c r="G499" s="80"/>
      <c r="H499" s="80"/>
      <c r="I499" s="83"/>
    </row>
    <row r="500" spans="1:9" ht="14.25">
      <c r="A500" s="80"/>
      <c r="B500" s="80"/>
      <c r="C500" s="80"/>
      <c r="D500" s="80"/>
      <c r="E500" s="80"/>
      <c r="F500" s="80"/>
      <c r="G500" s="80"/>
      <c r="H500" s="80"/>
      <c r="I500" s="83"/>
    </row>
    <row r="501" spans="1:9" ht="14.25">
      <c r="A501" s="80"/>
      <c r="B501" s="80"/>
      <c r="C501" s="80"/>
      <c r="D501" s="80"/>
      <c r="E501" s="80"/>
      <c r="F501" s="80"/>
      <c r="G501" s="80"/>
      <c r="H501" s="80"/>
      <c r="I501" s="83"/>
    </row>
    <row r="502" spans="1:9" ht="14.25">
      <c r="A502" s="80"/>
      <c r="B502" s="80"/>
      <c r="C502" s="80"/>
      <c r="D502" s="80"/>
      <c r="E502" s="80"/>
      <c r="F502" s="80"/>
      <c r="G502" s="80"/>
      <c r="H502" s="80"/>
      <c r="I502" s="83"/>
    </row>
    <row r="503" spans="1:9" ht="14.25">
      <c r="A503" s="80"/>
      <c r="B503" s="80"/>
      <c r="C503" s="80"/>
      <c r="D503" s="80"/>
      <c r="E503" s="80"/>
      <c r="F503" s="80"/>
      <c r="G503" s="80"/>
      <c r="H503" s="80"/>
      <c r="I503" s="83"/>
    </row>
    <row r="504" spans="1:9" ht="14.25">
      <c r="A504" s="80"/>
      <c r="B504" s="80"/>
      <c r="C504" s="80"/>
      <c r="D504" s="80"/>
      <c r="E504" s="80"/>
      <c r="F504" s="80"/>
      <c r="G504" s="80"/>
      <c r="H504" s="80"/>
      <c r="I504" s="83"/>
    </row>
    <row r="505" spans="1:9" ht="14.25">
      <c r="A505" s="80"/>
      <c r="B505" s="80"/>
      <c r="C505" s="80"/>
      <c r="D505" s="80"/>
      <c r="E505" s="80"/>
      <c r="F505" s="80"/>
      <c r="G505" s="80"/>
      <c r="H505" s="80"/>
      <c r="I505" s="83"/>
    </row>
    <row r="506" spans="1:9" ht="14.25">
      <c r="A506" s="80"/>
      <c r="B506" s="80"/>
      <c r="C506" s="80"/>
      <c r="D506" s="80"/>
      <c r="E506" s="80"/>
      <c r="F506" s="80"/>
      <c r="G506" s="80"/>
      <c r="H506" s="80"/>
      <c r="I506" s="83"/>
    </row>
    <row r="507" spans="1:9" ht="14.25">
      <c r="A507" s="80"/>
      <c r="B507" s="80"/>
      <c r="C507" s="80"/>
      <c r="D507" s="80"/>
      <c r="E507" s="80"/>
      <c r="F507" s="80"/>
      <c r="G507" s="80"/>
      <c r="H507" s="80"/>
      <c r="I507" s="83"/>
    </row>
    <row r="508" spans="1:9" ht="14.25">
      <c r="A508" s="80"/>
      <c r="B508" s="80"/>
      <c r="C508" s="80"/>
      <c r="D508" s="80"/>
      <c r="E508" s="80"/>
      <c r="F508" s="80"/>
      <c r="G508" s="80"/>
      <c r="H508" s="80"/>
      <c r="I508" s="83"/>
    </row>
    <row r="509" spans="1:9" ht="14.25">
      <c r="A509" s="80"/>
      <c r="B509" s="80"/>
      <c r="C509" s="80"/>
      <c r="D509" s="80"/>
      <c r="E509" s="80"/>
      <c r="F509" s="80"/>
      <c r="G509" s="80"/>
      <c r="H509" s="80"/>
      <c r="I509" s="83"/>
    </row>
    <row r="510" spans="1:9" ht="14.25">
      <c r="A510" s="80"/>
      <c r="B510" s="80"/>
      <c r="C510" s="80"/>
      <c r="D510" s="80"/>
      <c r="E510" s="80"/>
      <c r="F510" s="80"/>
      <c r="G510" s="80"/>
      <c r="H510" s="80"/>
      <c r="I510" s="83"/>
    </row>
    <row r="511" spans="1:9" ht="14.25">
      <c r="A511" s="80"/>
      <c r="B511" s="80"/>
      <c r="C511" s="80"/>
      <c r="D511" s="80"/>
      <c r="E511" s="80"/>
      <c r="F511" s="80"/>
      <c r="G511" s="80"/>
      <c r="H511" s="80"/>
      <c r="I511" s="83"/>
    </row>
    <row r="512" spans="1:9" ht="14.25">
      <c r="A512" s="80"/>
      <c r="B512" s="80"/>
      <c r="C512" s="80"/>
      <c r="D512" s="80"/>
      <c r="E512" s="80"/>
      <c r="F512" s="80"/>
      <c r="G512" s="80"/>
      <c r="H512" s="80"/>
      <c r="I512" s="83"/>
    </row>
    <row r="513" spans="1:9" ht="14.25">
      <c r="A513" s="80"/>
      <c r="B513" s="80"/>
      <c r="C513" s="80"/>
      <c r="D513" s="80"/>
      <c r="E513" s="80"/>
      <c r="F513" s="80"/>
      <c r="G513" s="80"/>
      <c r="H513" s="80"/>
      <c r="I513" s="83"/>
    </row>
    <row r="514" spans="1:9" ht="14.25">
      <c r="A514" s="80"/>
      <c r="B514" s="80"/>
      <c r="C514" s="80"/>
      <c r="D514" s="80"/>
      <c r="E514" s="80"/>
      <c r="F514" s="80"/>
      <c r="G514" s="80"/>
      <c r="H514" s="80"/>
      <c r="I514" s="83"/>
    </row>
    <row r="515" spans="1:9" ht="14.25">
      <c r="A515" s="80"/>
      <c r="B515" s="80"/>
      <c r="C515" s="80"/>
      <c r="D515" s="80"/>
      <c r="E515" s="80"/>
      <c r="F515" s="80"/>
      <c r="G515" s="80"/>
      <c r="H515" s="80"/>
      <c r="I515" s="83"/>
    </row>
    <row r="516" spans="1:9" ht="14.25">
      <c r="A516" s="80"/>
      <c r="B516" s="80"/>
      <c r="C516" s="80"/>
      <c r="D516" s="80"/>
      <c r="E516" s="80"/>
      <c r="F516" s="80"/>
      <c r="G516" s="80"/>
      <c r="H516" s="80"/>
      <c r="I516" s="83"/>
    </row>
    <row r="517" spans="1:9" ht="14.25">
      <c r="A517" s="80"/>
      <c r="B517" s="80"/>
      <c r="C517" s="80"/>
      <c r="D517" s="80"/>
      <c r="E517" s="80"/>
      <c r="F517" s="80"/>
      <c r="G517" s="80"/>
      <c r="H517" s="80"/>
      <c r="I517" s="83"/>
    </row>
    <row r="518" spans="1:9" ht="14.25">
      <c r="A518" s="80"/>
      <c r="B518" s="80"/>
      <c r="C518" s="80"/>
      <c r="D518" s="80"/>
      <c r="E518" s="80"/>
      <c r="F518" s="80"/>
      <c r="G518" s="80"/>
      <c r="H518" s="80"/>
      <c r="I518" s="83"/>
    </row>
    <row r="519" spans="1:9" ht="14.25">
      <c r="A519" s="80"/>
      <c r="B519" s="80"/>
      <c r="C519" s="80"/>
      <c r="D519" s="80"/>
      <c r="E519" s="80"/>
      <c r="F519" s="80"/>
      <c r="G519" s="80"/>
      <c r="H519" s="80"/>
      <c r="I519" s="83"/>
    </row>
    <row r="520" spans="1:9" ht="14.25">
      <c r="A520" s="80"/>
      <c r="B520" s="80"/>
      <c r="C520" s="80"/>
      <c r="D520" s="80"/>
      <c r="E520" s="80"/>
      <c r="F520" s="80"/>
      <c r="G520" s="80"/>
      <c r="H520" s="80"/>
      <c r="I520" s="83"/>
    </row>
    <row r="521" spans="1:9" ht="14.25">
      <c r="A521" s="80"/>
      <c r="B521" s="80"/>
      <c r="C521" s="80"/>
      <c r="D521" s="80"/>
      <c r="E521" s="80"/>
      <c r="F521" s="80"/>
      <c r="G521" s="80"/>
      <c r="H521" s="80"/>
      <c r="I521" s="83"/>
    </row>
    <row r="522" spans="1:9" ht="14.25">
      <c r="A522" s="80"/>
      <c r="B522" s="80"/>
      <c r="C522" s="80"/>
      <c r="D522" s="80"/>
      <c r="E522" s="80"/>
      <c r="F522" s="80"/>
      <c r="G522" s="80"/>
      <c r="H522" s="80"/>
      <c r="I522" s="83"/>
    </row>
    <row r="523" spans="1:9" ht="14.25">
      <c r="A523" s="80"/>
      <c r="B523" s="80"/>
      <c r="C523" s="80"/>
      <c r="D523" s="80"/>
      <c r="E523" s="80"/>
      <c r="F523" s="80"/>
      <c r="G523" s="80"/>
      <c r="H523" s="80"/>
      <c r="I523" s="83"/>
    </row>
    <row r="524" spans="1:9" ht="14.25">
      <c r="A524" s="80"/>
      <c r="B524" s="80"/>
      <c r="C524" s="80"/>
      <c r="D524" s="80"/>
      <c r="E524" s="80"/>
      <c r="F524" s="80"/>
      <c r="G524" s="80"/>
      <c r="H524" s="80"/>
      <c r="I524" s="83"/>
    </row>
    <row r="525" spans="1:9" ht="14.25">
      <c r="A525" s="80"/>
      <c r="B525" s="80"/>
      <c r="C525" s="80"/>
      <c r="D525" s="80"/>
      <c r="E525" s="80"/>
      <c r="F525" s="80"/>
      <c r="G525" s="80"/>
      <c r="H525" s="80"/>
      <c r="I525" s="83"/>
    </row>
    <row r="526" spans="1:9" ht="14.25">
      <c r="I526" s="83"/>
    </row>
    <row r="527" spans="1:9" ht="14.25">
      <c r="I527" s="83"/>
    </row>
    <row r="528" spans="1:9" ht="14.25">
      <c r="I528" s="83"/>
    </row>
    <row r="529" spans="9:9" ht="14.25">
      <c r="I529" s="83"/>
    </row>
    <row r="530" spans="9:9" ht="14.25">
      <c r="I530" s="83"/>
    </row>
    <row r="531" spans="9:9" ht="14.25">
      <c r="I531" s="83"/>
    </row>
    <row r="532" spans="9:9" ht="14.25">
      <c r="I532" s="83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1" orientation="portrait" r:id="rId1"/>
  <colBreaks count="1" manualBreakCount="1">
    <brk id="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AED49-0220-4044-B420-D3848046FA19}">
  <dimension ref="A2:M525"/>
  <sheetViews>
    <sheetView showGridLines="0" zoomScale="90" zoomScaleNormal="90" workbookViewId="0"/>
  </sheetViews>
  <sheetFormatPr baseColWidth="10" defaultColWidth="11" defaultRowHeight="12.75"/>
  <cols>
    <col min="1" max="1" width="29.5703125" style="8" customWidth="1"/>
    <col min="2" max="4" width="15" style="8" customWidth="1"/>
    <col min="5" max="5" width="1.140625" style="8" customWidth="1"/>
    <col min="6" max="6" width="16.140625" style="8" customWidth="1"/>
    <col min="7" max="8" width="14.140625" style="8" bestFit="1" customWidth="1"/>
    <col min="9" max="253" width="11" style="8"/>
    <col min="254" max="254" width="29.5703125" style="8" customWidth="1"/>
    <col min="255" max="257" width="15" style="8" customWidth="1"/>
    <col min="258" max="258" width="1.140625" style="8" customWidth="1"/>
    <col min="259" max="259" width="16.140625" style="8" customWidth="1"/>
    <col min="260" max="261" width="14.140625" style="8" bestFit="1" customWidth="1"/>
    <col min="262" max="262" width="12.5703125" style="8" bestFit="1" customWidth="1"/>
    <col min="263" max="263" width="11.140625" style="8" bestFit="1" customWidth="1"/>
    <col min="264" max="509" width="11" style="8"/>
    <col min="510" max="510" width="29.5703125" style="8" customWidth="1"/>
    <col min="511" max="513" width="15" style="8" customWidth="1"/>
    <col min="514" max="514" width="1.140625" style="8" customWidth="1"/>
    <col min="515" max="515" width="16.140625" style="8" customWidth="1"/>
    <col min="516" max="517" width="14.140625" style="8" bestFit="1" customWidth="1"/>
    <col min="518" max="518" width="12.5703125" style="8" bestFit="1" customWidth="1"/>
    <col min="519" max="519" width="11.140625" style="8" bestFit="1" customWidth="1"/>
    <col min="520" max="765" width="11" style="8"/>
    <col min="766" max="766" width="29.5703125" style="8" customWidth="1"/>
    <col min="767" max="769" width="15" style="8" customWidth="1"/>
    <col min="770" max="770" width="1.140625" style="8" customWidth="1"/>
    <col min="771" max="771" width="16.140625" style="8" customWidth="1"/>
    <col min="772" max="773" width="14.140625" style="8" bestFit="1" customWidth="1"/>
    <col min="774" max="774" width="12.5703125" style="8" bestFit="1" customWidth="1"/>
    <col min="775" max="775" width="11.140625" style="8" bestFit="1" customWidth="1"/>
    <col min="776" max="1021" width="11" style="8"/>
    <col min="1022" max="1022" width="29.5703125" style="8" customWidth="1"/>
    <col min="1023" max="1025" width="15" style="8" customWidth="1"/>
    <col min="1026" max="1026" width="1.140625" style="8" customWidth="1"/>
    <col min="1027" max="1027" width="16.140625" style="8" customWidth="1"/>
    <col min="1028" max="1029" width="14.140625" style="8" bestFit="1" customWidth="1"/>
    <col min="1030" max="1030" width="12.5703125" style="8" bestFit="1" customWidth="1"/>
    <col min="1031" max="1031" width="11.140625" style="8" bestFit="1" customWidth="1"/>
    <col min="1032" max="1277" width="11" style="8"/>
    <col min="1278" max="1278" width="29.5703125" style="8" customWidth="1"/>
    <col min="1279" max="1281" width="15" style="8" customWidth="1"/>
    <col min="1282" max="1282" width="1.140625" style="8" customWidth="1"/>
    <col min="1283" max="1283" width="16.140625" style="8" customWidth="1"/>
    <col min="1284" max="1285" width="14.140625" style="8" bestFit="1" customWidth="1"/>
    <col min="1286" max="1286" width="12.5703125" style="8" bestFit="1" customWidth="1"/>
    <col min="1287" max="1287" width="11.140625" style="8" bestFit="1" customWidth="1"/>
    <col min="1288" max="1533" width="11" style="8"/>
    <col min="1534" max="1534" width="29.5703125" style="8" customWidth="1"/>
    <col min="1535" max="1537" width="15" style="8" customWidth="1"/>
    <col min="1538" max="1538" width="1.140625" style="8" customWidth="1"/>
    <col min="1539" max="1539" width="16.140625" style="8" customWidth="1"/>
    <col min="1540" max="1541" width="14.140625" style="8" bestFit="1" customWidth="1"/>
    <col min="1542" max="1542" width="12.5703125" style="8" bestFit="1" customWidth="1"/>
    <col min="1543" max="1543" width="11.140625" style="8" bestFit="1" customWidth="1"/>
    <col min="1544" max="1789" width="11" style="8"/>
    <col min="1790" max="1790" width="29.5703125" style="8" customWidth="1"/>
    <col min="1791" max="1793" width="15" style="8" customWidth="1"/>
    <col min="1794" max="1794" width="1.140625" style="8" customWidth="1"/>
    <col min="1795" max="1795" width="16.140625" style="8" customWidth="1"/>
    <col min="1796" max="1797" width="14.140625" style="8" bestFit="1" customWidth="1"/>
    <col min="1798" max="1798" width="12.5703125" style="8" bestFit="1" customWidth="1"/>
    <col min="1799" max="1799" width="11.140625" style="8" bestFit="1" customWidth="1"/>
    <col min="1800" max="2045" width="11" style="8"/>
    <col min="2046" max="2046" width="29.5703125" style="8" customWidth="1"/>
    <col min="2047" max="2049" width="15" style="8" customWidth="1"/>
    <col min="2050" max="2050" width="1.140625" style="8" customWidth="1"/>
    <col min="2051" max="2051" width="16.140625" style="8" customWidth="1"/>
    <col min="2052" max="2053" width="14.140625" style="8" bestFit="1" customWidth="1"/>
    <col min="2054" max="2054" width="12.5703125" style="8" bestFit="1" customWidth="1"/>
    <col min="2055" max="2055" width="11.140625" style="8" bestFit="1" customWidth="1"/>
    <col min="2056" max="2301" width="11" style="8"/>
    <col min="2302" max="2302" width="29.5703125" style="8" customWidth="1"/>
    <col min="2303" max="2305" width="15" style="8" customWidth="1"/>
    <col min="2306" max="2306" width="1.140625" style="8" customWidth="1"/>
    <col min="2307" max="2307" width="16.140625" style="8" customWidth="1"/>
    <col min="2308" max="2309" width="14.140625" style="8" bestFit="1" customWidth="1"/>
    <col min="2310" max="2310" width="12.5703125" style="8" bestFit="1" customWidth="1"/>
    <col min="2311" max="2311" width="11.140625" style="8" bestFit="1" customWidth="1"/>
    <col min="2312" max="2557" width="11" style="8"/>
    <col min="2558" max="2558" width="29.5703125" style="8" customWidth="1"/>
    <col min="2559" max="2561" width="15" style="8" customWidth="1"/>
    <col min="2562" max="2562" width="1.140625" style="8" customWidth="1"/>
    <col min="2563" max="2563" width="16.140625" style="8" customWidth="1"/>
    <col min="2564" max="2565" width="14.140625" style="8" bestFit="1" customWidth="1"/>
    <col min="2566" max="2566" width="12.5703125" style="8" bestFit="1" customWidth="1"/>
    <col min="2567" max="2567" width="11.140625" style="8" bestFit="1" customWidth="1"/>
    <col min="2568" max="2813" width="11" style="8"/>
    <col min="2814" max="2814" width="29.5703125" style="8" customWidth="1"/>
    <col min="2815" max="2817" width="15" style="8" customWidth="1"/>
    <col min="2818" max="2818" width="1.140625" style="8" customWidth="1"/>
    <col min="2819" max="2819" width="16.140625" style="8" customWidth="1"/>
    <col min="2820" max="2821" width="14.140625" style="8" bestFit="1" customWidth="1"/>
    <col min="2822" max="2822" width="12.5703125" style="8" bestFit="1" customWidth="1"/>
    <col min="2823" max="2823" width="11.140625" style="8" bestFit="1" customWidth="1"/>
    <col min="2824" max="3069" width="11" style="8"/>
    <col min="3070" max="3070" width="29.5703125" style="8" customWidth="1"/>
    <col min="3071" max="3073" width="15" style="8" customWidth="1"/>
    <col min="3074" max="3074" width="1.140625" style="8" customWidth="1"/>
    <col min="3075" max="3075" width="16.140625" style="8" customWidth="1"/>
    <col min="3076" max="3077" width="14.140625" style="8" bestFit="1" customWidth="1"/>
    <col min="3078" max="3078" width="12.5703125" style="8" bestFit="1" customWidth="1"/>
    <col min="3079" max="3079" width="11.140625" style="8" bestFit="1" customWidth="1"/>
    <col min="3080" max="3325" width="11" style="8"/>
    <col min="3326" max="3326" width="29.5703125" style="8" customWidth="1"/>
    <col min="3327" max="3329" width="15" style="8" customWidth="1"/>
    <col min="3330" max="3330" width="1.140625" style="8" customWidth="1"/>
    <col min="3331" max="3331" width="16.140625" style="8" customWidth="1"/>
    <col min="3332" max="3333" width="14.140625" style="8" bestFit="1" customWidth="1"/>
    <col min="3334" max="3334" width="12.5703125" style="8" bestFit="1" customWidth="1"/>
    <col min="3335" max="3335" width="11.140625" style="8" bestFit="1" customWidth="1"/>
    <col min="3336" max="3581" width="11" style="8"/>
    <col min="3582" max="3582" width="29.5703125" style="8" customWidth="1"/>
    <col min="3583" max="3585" width="15" style="8" customWidth="1"/>
    <col min="3586" max="3586" width="1.140625" style="8" customWidth="1"/>
    <col min="3587" max="3587" width="16.140625" style="8" customWidth="1"/>
    <col min="3588" max="3589" width="14.140625" style="8" bestFit="1" customWidth="1"/>
    <col min="3590" max="3590" width="12.5703125" style="8" bestFit="1" customWidth="1"/>
    <col min="3591" max="3591" width="11.140625" style="8" bestFit="1" customWidth="1"/>
    <col min="3592" max="3837" width="11" style="8"/>
    <col min="3838" max="3838" width="29.5703125" style="8" customWidth="1"/>
    <col min="3839" max="3841" width="15" style="8" customWidth="1"/>
    <col min="3842" max="3842" width="1.140625" style="8" customWidth="1"/>
    <col min="3843" max="3843" width="16.140625" style="8" customWidth="1"/>
    <col min="3844" max="3845" width="14.140625" style="8" bestFit="1" customWidth="1"/>
    <col min="3846" max="3846" width="12.5703125" style="8" bestFit="1" customWidth="1"/>
    <col min="3847" max="3847" width="11.140625" style="8" bestFit="1" customWidth="1"/>
    <col min="3848" max="4093" width="11" style="8"/>
    <col min="4094" max="4094" width="29.5703125" style="8" customWidth="1"/>
    <col min="4095" max="4097" width="15" style="8" customWidth="1"/>
    <col min="4098" max="4098" width="1.140625" style="8" customWidth="1"/>
    <col min="4099" max="4099" width="16.140625" style="8" customWidth="1"/>
    <col min="4100" max="4101" width="14.140625" style="8" bestFit="1" customWidth="1"/>
    <col min="4102" max="4102" width="12.5703125" style="8" bestFit="1" customWidth="1"/>
    <col min="4103" max="4103" width="11.140625" style="8" bestFit="1" customWidth="1"/>
    <col min="4104" max="4349" width="11" style="8"/>
    <col min="4350" max="4350" width="29.5703125" style="8" customWidth="1"/>
    <col min="4351" max="4353" width="15" style="8" customWidth="1"/>
    <col min="4354" max="4354" width="1.140625" style="8" customWidth="1"/>
    <col min="4355" max="4355" width="16.140625" style="8" customWidth="1"/>
    <col min="4356" max="4357" width="14.140625" style="8" bestFit="1" customWidth="1"/>
    <col min="4358" max="4358" width="12.5703125" style="8" bestFit="1" customWidth="1"/>
    <col min="4359" max="4359" width="11.140625" style="8" bestFit="1" customWidth="1"/>
    <col min="4360" max="4605" width="11" style="8"/>
    <col min="4606" max="4606" width="29.5703125" style="8" customWidth="1"/>
    <col min="4607" max="4609" width="15" style="8" customWidth="1"/>
    <col min="4610" max="4610" width="1.140625" style="8" customWidth="1"/>
    <col min="4611" max="4611" width="16.140625" style="8" customWidth="1"/>
    <col min="4612" max="4613" width="14.140625" style="8" bestFit="1" customWidth="1"/>
    <col min="4614" max="4614" width="12.5703125" style="8" bestFit="1" customWidth="1"/>
    <col min="4615" max="4615" width="11.140625" style="8" bestFit="1" customWidth="1"/>
    <col min="4616" max="4861" width="11" style="8"/>
    <col min="4862" max="4862" width="29.5703125" style="8" customWidth="1"/>
    <col min="4863" max="4865" width="15" style="8" customWidth="1"/>
    <col min="4866" max="4866" width="1.140625" style="8" customWidth="1"/>
    <col min="4867" max="4867" width="16.140625" style="8" customWidth="1"/>
    <col min="4868" max="4869" width="14.140625" style="8" bestFit="1" customWidth="1"/>
    <col min="4870" max="4870" width="12.5703125" style="8" bestFit="1" customWidth="1"/>
    <col min="4871" max="4871" width="11.140625" style="8" bestFit="1" customWidth="1"/>
    <col min="4872" max="5117" width="11" style="8"/>
    <col min="5118" max="5118" width="29.5703125" style="8" customWidth="1"/>
    <col min="5119" max="5121" width="15" style="8" customWidth="1"/>
    <col min="5122" max="5122" width="1.140625" style="8" customWidth="1"/>
    <col min="5123" max="5123" width="16.140625" style="8" customWidth="1"/>
    <col min="5124" max="5125" width="14.140625" style="8" bestFit="1" customWidth="1"/>
    <col min="5126" max="5126" width="12.5703125" style="8" bestFit="1" customWidth="1"/>
    <col min="5127" max="5127" width="11.140625" style="8" bestFit="1" customWidth="1"/>
    <col min="5128" max="5373" width="11" style="8"/>
    <col min="5374" max="5374" width="29.5703125" style="8" customWidth="1"/>
    <col min="5375" max="5377" width="15" style="8" customWidth="1"/>
    <col min="5378" max="5378" width="1.140625" style="8" customWidth="1"/>
    <col min="5379" max="5379" width="16.140625" style="8" customWidth="1"/>
    <col min="5380" max="5381" width="14.140625" style="8" bestFit="1" customWidth="1"/>
    <col min="5382" max="5382" width="12.5703125" style="8" bestFit="1" customWidth="1"/>
    <col min="5383" max="5383" width="11.140625" style="8" bestFit="1" customWidth="1"/>
    <col min="5384" max="5629" width="11" style="8"/>
    <col min="5630" max="5630" width="29.5703125" style="8" customWidth="1"/>
    <col min="5631" max="5633" width="15" style="8" customWidth="1"/>
    <col min="5634" max="5634" width="1.140625" style="8" customWidth="1"/>
    <col min="5635" max="5635" width="16.140625" style="8" customWidth="1"/>
    <col min="5636" max="5637" width="14.140625" style="8" bestFit="1" customWidth="1"/>
    <col min="5638" max="5638" width="12.5703125" style="8" bestFit="1" customWidth="1"/>
    <col min="5639" max="5639" width="11.140625" style="8" bestFit="1" customWidth="1"/>
    <col min="5640" max="5885" width="11" style="8"/>
    <col min="5886" max="5886" width="29.5703125" style="8" customWidth="1"/>
    <col min="5887" max="5889" width="15" style="8" customWidth="1"/>
    <col min="5890" max="5890" width="1.140625" style="8" customWidth="1"/>
    <col min="5891" max="5891" width="16.140625" style="8" customWidth="1"/>
    <col min="5892" max="5893" width="14.140625" style="8" bestFit="1" customWidth="1"/>
    <col min="5894" max="5894" width="12.5703125" style="8" bestFit="1" customWidth="1"/>
    <col min="5895" max="5895" width="11.140625" style="8" bestFit="1" customWidth="1"/>
    <col min="5896" max="6141" width="11" style="8"/>
    <col min="6142" max="6142" width="29.5703125" style="8" customWidth="1"/>
    <col min="6143" max="6145" width="15" style="8" customWidth="1"/>
    <col min="6146" max="6146" width="1.140625" style="8" customWidth="1"/>
    <col min="6147" max="6147" width="16.140625" style="8" customWidth="1"/>
    <col min="6148" max="6149" width="14.140625" style="8" bestFit="1" customWidth="1"/>
    <col min="6150" max="6150" width="12.5703125" style="8" bestFit="1" customWidth="1"/>
    <col min="6151" max="6151" width="11.140625" style="8" bestFit="1" customWidth="1"/>
    <col min="6152" max="6397" width="11" style="8"/>
    <col min="6398" max="6398" width="29.5703125" style="8" customWidth="1"/>
    <col min="6399" max="6401" width="15" style="8" customWidth="1"/>
    <col min="6402" max="6402" width="1.140625" style="8" customWidth="1"/>
    <col min="6403" max="6403" width="16.140625" style="8" customWidth="1"/>
    <col min="6404" max="6405" width="14.140625" style="8" bestFit="1" customWidth="1"/>
    <col min="6406" max="6406" width="12.5703125" style="8" bestFit="1" customWidth="1"/>
    <col min="6407" max="6407" width="11.140625" style="8" bestFit="1" customWidth="1"/>
    <col min="6408" max="6653" width="11" style="8"/>
    <col min="6654" max="6654" width="29.5703125" style="8" customWidth="1"/>
    <col min="6655" max="6657" width="15" style="8" customWidth="1"/>
    <col min="6658" max="6658" width="1.140625" style="8" customWidth="1"/>
    <col min="6659" max="6659" width="16.140625" style="8" customWidth="1"/>
    <col min="6660" max="6661" width="14.140625" style="8" bestFit="1" customWidth="1"/>
    <col min="6662" max="6662" width="12.5703125" style="8" bestFit="1" customWidth="1"/>
    <col min="6663" max="6663" width="11.140625" style="8" bestFit="1" customWidth="1"/>
    <col min="6664" max="6909" width="11" style="8"/>
    <col min="6910" max="6910" width="29.5703125" style="8" customWidth="1"/>
    <col min="6911" max="6913" width="15" style="8" customWidth="1"/>
    <col min="6914" max="6914" width="1.140625" style="8" customWidth="1"/>
    <col min="6915" max="6915" width="16.140625" style="8" customWidth="1"/>
    <col min="6916" max="6917" width="14.140625" style="8" bestFit="1" customWidth="1"/>
    <col min="6918" max="6918" width="12.5703125" style="8" bestFit="1" customWidth="1"/>
    <col min="6919" max="6919" width="11.140625" style="8" bestFit="1" customWidth="1"/>
    <col min="6920" max="7165" width="11" style="8"/>
    <col min="7166" max="7166" width="29.5703125" style="8" customWidth="1"/>
    <col min="7167" max="7169" width="15" style="8" customWidth="1"/>
    <col min="7170" max="7170" width="1.140625" style="8" customWidth="1"/>
    <col min="7171" max="7171" width="16.140625" style="8" customWidth="1"/>
    <col min="7172" max="7173" width="14.140625" style="8" bestFit="1" customWidth="1"/>
    <col min="7174" max="7174" width="12.5703125" style="8" bestFit="1" customWidth="1"/>
    <col min="7175" max="7175" width="11.140625" style="8" bestFit="1" customWidth="1"/>
    <col min="7176" max="7421" width="11" style="8"/>
    <col min="7422" max="7422" width="29.5703125" style="8" customWidth="1"/>
    <col min="7423" max="7425" width="15" style="8" customWidth="1"/>
    <col min="7426" max="7426" width="1.140625" style="8" customWidth="1"/>
    <col min="7427" max="7427" width="16.140625" style="8" customWidth="1"/>
    <col min="7428" max="7429" width="14.140625" style="8" bestFit="1" customWidth="1"/>
    <col min="7430" max="7430" width="12.5703125" style="8" bestFit="1" customWidth="1"/>
    <col min="7431" max="7431" width="11.140625" style="8" bestFit="1" customWidth="1"/>
    <col min="7432" max="7677" width="11" style="8"/>
    <col min="7678" max="7678" width="29.5703125" style="8" customWidth="1"/>
    <col min="7679" max="7681" width="15" style="8" customWidth="1"/>
    <col min="7682" max="7682" width="1.140625" style="8" customWidth="1"/>
    <col min="7683" max="7683" width="16.140625" style="8" customWidth="1"/>
    <col min="7684" max="7685" width="14.140625" style="8" bestFit="1" customWidth="1"/>
    <col min="7686" max="7686" width="12.5703125" style="8" bestFit="1" customWidth="1"/>
    <col min="7687" max="7687" width="11.140625" style="8" bestFit="1" customWidth="1"/>
    <col min="7688" max="7933" width="11" style="8"/>
    <col min="7934" max="7934" width="29.5703125" style="8" customWidth="1"/>
    <col min="7935" max="7937" width="15" style="8" customWidth="1"/>
    <col min="7938" max="7938" width="1.140625" style="8" customWidth="1"/>
    <col min="7939" max="7939" width="16.140625" style="8" customWidth="1"/>
    <col min="7940" max="7941" width="14.140625" style="8" bestFit="1" customWidth="1"/>
    <col min="7942" max="7942" width="12.5703125" style="8" bestFit="1" customWidth="1"/>
    <col min="7943" max="7943" width="11.140625" style="8" bestFit="1" customWidth="1"/>
    <col min="7944" max="8189" width="11" style="8"/>
    <col min="8190" max="8190" width="29.5703125" style="8" customWidth="1"/>
    <col min="8191" max="8193" width="15" style="8" customWidth="1"/>
    <col min="8194" max="8194" width="1.140625" style="8" customWidth="1"/>
    <col min="8195" max="8195" width="16.140625" style="8" customWidth="1"/>
    <col min="8196" max="8197" width="14.140625" style="8" bestFit="1" customWidth="1"/>
    <col min="8198" max="8198" width="12.5703125" style="8" bestFit="1" customWidth="1"/>
    <col min="8199" max="8199" width="11.140625" style="8" bestFit="1" customWidth="1"/>
    <col min="8200" max="8445" width="11" style="8"/>
    <col min="8446" max="8446" width="29.5703125" style="8" customWidth="1"/>
    <col min="8447" max="8449" width="15" style="8" customWidth="1"/>
    <col min="8450" max="8450" width="1.140625" style="8" customWidth="1"/>
    <col min="8451" max="8451" width="16.140625" style="8" customWidth="1"/>
    <col min="8452" max="8453" width="14.140625" style="8" bestFit="1" customWidth="1"/>
    <col min="8454" max="8454" width="12.5703125" style="8" bestFit="1" customWidth="1"/>
    <col min="8455" max="8455" width="11.140625" style="8" bestFit="1" customWidth="1"/>
    <col min="8456" max="8701" width="11" style="8"/>
    <col min="8702" max="8702" width="29.5703125" style="8" customWidth="1"/>
    <col min="8703" max="8705" width="15" style="8" customWidth="1"/>
    <col min="8706" max="8706" width="1.140625" style="8" customWidth="1"/>
    <col min="8707" max="8707" width="16.140625" style="8" customWidth="1"/>
    <col min="8708" max="8709" width="14.140625" style="8" bestFit="1" customWidth="1"/>
    <col min="8710" max="8710" width="12.5703125" style="8" bestFit="1" customWidth="1"/>
    <col min="8711" max="8711" width="11.140625" style="8" bestFit="1" customWidth="1"/>
    <col min="8712" max="8957" width="11" style="8"/>
    <col min="8958" max="8958" width="29.5703125" style="8" customWidth="1"/>
    <col min="8959" max="8961" width="15" style="8" customWidth="1"/>
    <col min="8962" max="8962" width="1.140625" style="8" customWidth="1"/>
    <col min="8963" max="8963" width="16.140625" style="8" customWidth="1"/>
    <col min="8964" max="8965" width="14.140625" style="8" bestFit="1" customWidth="1"/>
    <col min="8966" max="8966" width="12.5703125" style="8" bestFit="1" customWidth="1"/>
    <col min="8967" max="8967" width="11.140625" style="8" bestFit="1" customWidth="1"/>
    <col min="8968" max="9213" width="11" style="8"/>
    <col min="9214" max="9214" width="29.5703125" style="8" customWidth="1"/>
    <col min="9215" max="9217" width="15" style="8" customWidth="1"/>
    <col min="9218" max="9218" width="1.140625" style="8" customWidth="1"/>
    <col min="9219" max="9219" width="16.140625" style="8" customWidth="1"/>
    <col min="9220" max="9221" width="14.140625" style="8" bestFit="1" customWidth="1"/>
    <col min="9222" max="9222" width="12.5703125" style="8" bestFit="1" customWidth="1"/>
    <col min="9223" max="9223" width="11.140625" style="8" bestFit="1" customWidth="1"/>
    <col min="9224" max="9469" width="11" style="8"/>
    <col min="9470" max="9470" width="29.5703125" style="8" customWidth="1"/>
    <col min="9471" max="9473" width="15" style="8" customWidth="1"/>
    <col min="9474" max="9474" width="1.140625" style="8" customWidth="1"/>
    <col min="9475" max="9475" width="16.140625" style="8" customWidth="1"/>
    <col min="9476" max="9477" width="14.140625" style="8" bestFit="1" customWidth="1"/>
    <col min="9478" max="9478" width="12.5703125" style="8" bestFit="1" customWidth="1"/>
    <col min="9479" max="9479" width="11.140625" style="8" bestFit="1" customWidth="1"/>
    <col min="9480" max="9725" width="11" style="8"/>
    <col min="9726" max="9726" width="29.5703125" style="8" customWidth="1"/>
    <col min="9727" max="9729" width="15" style="8" customWidth="1"/>
    <col min="9730" max="9730" width="1.140625" style="8" customWidth="1"/>
    <col min="9731" max="9731" width="16.140625" style="8" customWidth="1"/>
    <col min="9732" max="9733" width="14.140625" style="8" bestFit="1" customWidth="1"/>
    <col min="9734" max="9734" width="12.5703125" style="8" bestFit="1" customWidth="1"/>
    <col min="9735" max="9735" width="11.140625" style="8" bestFit="1" customWidth="1"/>
    <col min="9736" max="9981" width="11" style="8"/>
    <col min="9982" max="9982" width="29.5703125" style="8" customWidth="1"/>
    <col min="9983" max="9985" width="15" style="8" customWidth="1"/>
    <col min="9986" max="9986" width="1.140625" style="8" customWidth="1"/>
    <col min="9987" max="9987" width="16.140625" style="8" customWidth="1"/>
    <col min="9988" max="9989" width="14.140625" style="8" bestFit="1" customWidth="1"/>
    <col min="9990" max="9990" width="12.5703125" style="8" bestFit="1" customWidth="1"/>
    <col min="9991" max="9991" width="11.140625" style="8" bestFit="1" customWidth="1"/>
    <col min="9992" max="10237" width="11" style="8"/>
    <col min="10238" max="10238" width="29.5703125" style="8" customWidth="1"/>
    <col min="10239" max="10241" width="15" style="8" customWidth="1"/>
    <col min="10242" max="10242" width="1.140625" style="8" customWidth="1"/>
    <col min="10243" max="10243" width="16.140625" style="8" customWidth="1"/>
    <col min="10244" max="10245" width="14.140625" style="8" bestFit="1" customWidth="1"/>
    <col min="10246" max="10246" width="12.5703125" style="8" bestFit="1" customWidth="1"/>
    <col min="10247" max="10247" width="11.140625" style="8" bestFit="1" customWidth="1"/>
    <col min="10248" max="10493" width="11" style="8"/>
    <col min="10494" max="10494" width="29.5703125" style="8" customWidth="1"/>
    <col min="10495" max="10497" width="15" style="8" customWidth="1"/>
    <col min="10498" max="10498" width="1.140625" style="8" customWidth="1"/>
    <col min="10499" max="10499" width="16.140625" style="8" customWidth="1"/>
    <col min="10500" max="10501" width="14.140625" style="8" bestFit="1" customWidth="1"/>
    <col min="10502" max="10502" width="12.5703125" style="8" bestFit="1" customWidth="1"/>
    <col min="10503" max="10503" width="11.140625" style="8" bestFit="1" customWidth="1"/>
    <col min="10504" max="10749" width="11" style="8"/>
    <col min="10750" max="10750" width="29.5703125" style="8" customWidth="1"/>
    <col min="10751" max="10753" width="15" style="8" customWidth="1"/>
    <col min="10754" max="10754" width="1.140625" style="8" customWidth="1"/>
    <col min="10755" max="10755" width="16.140625" style="8" customWidth="1"/>
    <col min="10756" max="10757" width="14.140625" style="8" bestFit="1" customWidth="1"/>
    <col min="10758" max="10758" width="12.5703125" style="8" bestFit="1" customWidth="1"/>
    <col min="10759" max="10759" width="11.140625" style="8" bestFit="1" customWidth="1"/>
    <col min="10760" max="11005" width="11" style="8"/>
    <col min="11006" max="11006" width="29.5703125" style="8" customWidth="1"/>
    <col min="11007" max="11009" width="15" style="8" customWidth="1"/>
    <col min="11010" max="11010" width="1.140625" style="8" customWidth="1"/>
    <col min="11011" max="11011" width="16.140625" style="8" customWidth="1"/>
    <col min="11012" max="11013" width="14.140625" style="8" bestFit="1" customWidth="1"/>
    <col min="11014" max="11014" width="12.5703125" style="8" bestFit="1" customWidth="1"/>
    <col min="11015" max="11015" width="11.140625" style="8" bestFit="1" customWidth="1"/>
    <col min="11016" max="11261" width="11" style="8"/>
    <col min="11262" max="11262" width="29.5703125" style="8" customWidth="1"/>
    <col min="11263" max="11265" width="15" style="8" customWidth="1"/>
    <col min="11266" max="11266" width="1.140625" style="8" customWidth="1"/>
    <col min="11267" max="11267" width="16.140625" style="8" customWidth="1"/>
    <col min="11268" max="11269" width="14.140625" style="8" bestFit="1" customWidth="1"/>
    <col min="11270" max="11270" width="12.5703125" style="8" bestFit="1" customWidth="1"/>
    <col min="11271" max="11271" width="11.140625" style="8" bestFit="1" customWidth="1"/>
    <col min="11272" max="11517" width="11" style="8"/>
    <col min="11518" max="11518" width="29.5703125" style="8" customWidth="1"/>
    <col min="11519" max="11521" width="15" style="8" customWidth="1"/>
    <col min="11522" max="11522" width="1.140625" style="8" customWidth="1"/>
    <col min="11523" max="11523" width="16.140625" style="8" customWidth="1"/>
    <col min="11524" max="11525" width="14.140625" style="8" bestFit="1" customWidth="1"/>
    <col min="11526" max="11526" width="12.5703125" style="8" bestFit="1" customWidth="1"/>
    <col min="11527" max="11527" width="11.140625" style="8" bestFit="1" customWidth="1"/>
    <col min="11528" max="11773" width="11" style="8"/>
    <col min="11774" max="11774" width="29.5703125" style="8" customWidth="1"/>
    <col min="11775" max="11777" width="15" style="8" customWidth="1"/>
    <col min="11778" max="11778" width="1.140625" style="8" customWidth="1"/>
    <col min="11779" max="11779" width="16.140625" style="8" customWidth="1"/>
    <col min="11780" max="11781" width="14.140625" style="8" bestFit="1" customWidth="1"/>
    <col min="11782" max="11782" width="12.5703125" style="8" bestFit="1" customWidth="1"/>
    <col min="11783" max="11783" width="11.140625" style="8" bestFit="1" customWidth="1"/>
    <col min="11784" max="12029" width="11" style="8"/>
    <col min="12030" max="12030" width="29.5703125" style="8" customWidth="1"/>
    <col min="12031" max="12033" width="15" style="8" customWidth="1"/>
    <col min="12034" max="12034" width="1.140625" style="8" customWidth="1"/>
    <col min="12035" max="12035" width="16.140625" style="8" customWidth="1"/>
    <col min="12036" max="12037" width="14.140625" style="8" bestFit="1" customWidth="1"/>
    <col min="12038" max="12038" width="12.5703125" style="8" bestFit="1" customWidth="1"/>
    <col min="12039" max="12039" width="11.140625" style="8" bestFit="1" customWidth="1"/>
    <col min="12040" max="12285" width="11" style="8"/>
    <col min="12286" max="12286" width="29.5703125" style="8" customWidth="1"/>
    <col min="12287" max="12289" width="15" style="8" customWidth="1"/>
    <col min="12290" max="12290" width="1.140625" style="8" customWidth="1"/>
    <col min="12291" max="12291" width="16.140625" style="8" customWidth="1"/>
    <col min="12292" max="12293" width="14.140625" style="8" bestFit="1" customWidth="1"/>
    <col min="12294" max="12294" width="12.5703125" style="8" bestFit="1" customWidth="1"/>
    <col min="12295" max="12295" width="11.140625" style="8" bestFit="1" customWidth="1"/>
    <col min="12296" max="12541" width="11" style="8"/>
    <col min="12542" max="12542" width="29.5703125" style="8" customWidth="1"/>
    <col min="12543" max="12545" width="15" style="8" customWidth="1"/>
    <col min="12546" max="12546" width="1.140625" style="8" customWidth="1"/>
    <col min="12547" max="12547" width="16.140625" style="8" customWidth="1"/>
    <col min="12548" max="12549" width="14.140625" style="8" bestFit="1" customWidth="1"/>
    <col min="12550" max="12550" width="12.5703125" style="8" bestFit="1" customWidth="1"/>
    <col min="12551" max="12551" width="11.140625" style="8" bestFit="1" customWidth="1"/>
    <col min="12552" max="12797" width="11" style="8"/>
    <col min="12798" max="12798" width="29.5703125" style="8" customWidth="1"/>
    <col min="12799" max="12801" width="15" style="8" customWidth="1"/>
    <col min="12802" max="12802" width="1.140625" style="8" customWidth="1"/>
    <col min="12803" max="12803" width="16.140625" style="8" customWidth="1"/>
    <col min="12804" max="12805" width="14.140625" style="8" bestFit="1" customWidth="1"/>
    <col min="12806" max="12806" width="12.5703125" style="8" bestFit="1" customWidth="1"/>
    <col min="12807" max="12807" width="11.140625" style="8" bestFit="1" customWidth="1"/>
    <col min="12808" max="13053" width="11" style="8"/>
    <col min="13054" max="13054" width="29.5703125" style="8" customWidth="1"/>
    <col min="13055" max="13057" width="15" style="8" customWidth="1"/>
    <col min="13058" max="13058" width="1.140625" style="8" customWidth="1"/>
    <col min="13059" max="13059" width="16.140625" style="8" customWidth="1"/>
    <col min="13060" max="13061" width="14.140625" style="8" bestFit="1" customWidth="1"/>
    <col min="13062" max="13062" width="12.5703125" style="8" bestFit="1" customWidth="1"/>
    <col min="13063" max="13063" width="11.140625" style="8" bestFit="1" customWidth="1"/>
    <col min="13064" max="13309" width="11" style="8"/>
    <col min="13310" max="13310" width="29.5703125" style="8" customWidth="1"/>
    <col min="13311" max="13313" width="15" style="8" customWidth="1"/>
    <col min="13314" max="13314" width="1.140625" style="8" customWidth="1"/>
    <col min="13315" max="13315" width="16.140625" style="8" customWidth="1"/>
    <col min="13316" max="13317" width="14.140625" style="8" bestFit="1" customWidth="1"/>
    <col min="13318" max="13318" width="12.5703125" style="8" bestFit="1" customWidth="1"/>
    <col min="13319" max="13319" width="11.140625" style="8" bestFit="1" customWidth="1"/>
    <col min="13320" max="13565" width="11" style="8"/>
    <col min="13566" max="13566" width="29.5703125" style="8" customWidth="1"/>
    <col min="13567" max="13569" width="15" style="8" customWidth="1"/>
    <col min="13570" max="13570" width="1.140625" style="8" customWidth="1"/>
    <col min="13571" max="13571" width="16.140625" style="8" customWidth="1"/>
    <col min="13572" max="13573" width="14.140625" style="8" bestFit="1" customWidth="1"/>
    <col min="13574" max="13574" width="12.5703125" style="8" bestFit="1" customWidth="1"/>
    <col min="13575" max="13575" width="11.140625" style="8" bestFit="1" customWidth="1"/>
    <col min="13576" max="13821" width="11" style="8"/>
    <col min="13822" max="13822" width="29.5703125" style="8" customWidth="1"/>
    <col min="13823" max="13825" width="15" style="8" customWidth="1"/>
    <col min="13826" max="13826" width="1.140625" style="8" customWidth="1"/>
    <col min="13827" max="13827" width="16.140625" style="8" customWidth="1"/>
    <col min="13828" max="13829" width="14.140625" style="8" bestFit="1" customWidth="1"/>
    <col min="13830" max="13830" width="12.5703125" style="8" bestFit="1" customWidth="1"/>
    <col min="13831" max="13831" width="11.140625" style="8" bestFit="1" customWidth="1"/>
    <col min="13832" max="14077" width="11" style="8"/>
    <col min="14078" max="14078" width="29.5703125" style="8" customWidth="1"/>
    <col min="14079" max="14081" width="15" style="8" customWidth="1"/>
    <col min="14082" max="14082" width="1.140625" style="8" customWidth="1"/>
    <col min="14083" max="14083" width="16.140625" style="8" customWidth="1"/>
    <col min="14084" max="14085" width="14.140625" style="8" bestFit="1" customWidth="1"/>
    <col min="14086" max="14086" width="12.5703125" style="8" bestFit="1" customWidth="1"/>
    <col min="14087" max="14087" width="11.140625" style="8" bestFit="1" customWidth="1"/>
    <col min="14088" max="14333" width="11" style="8"/>
    <col min="14334" max="14334" width="29.5703125" style="8" customWidth="1"/>
    <col min="14335" max="14337" width="15" style="8" customWidth="1"/>
    <col min="14338" max="14338" width="1.140625" style="8" customWidth="1"/>
    <col min="14339" max="14339" width="16.140625" style="8" customWidth="1"/>
    <col min="14340" max="14341" width="14.140625" style="8" bestFit="1" customWidth="1"/>
    <col min="14342" max="14342" width="12.5703125" style="8" bestFit="1" customWidth="1"/>
    <col min="14343" max="14343" width="11.140625" style="8" bestFit="1" customWidth="1"/>
    <col min="14344" max="14589" width="11" style="8"/>
    <col min="14590" max="14590" width="29.5703125" style="8" customWidth="1"/>
    <col min="14591" max="14593" width="15" style="8" customWidth="1"/>
    <col min="14594" max="14594" width="1.140625" style="8" customWidth="1"/>
    <col min="14595" max="14595" width="16.140625" style="8" customWidth="1"/>
    <col min="14596" max="14597" width="14.140625" style="8" bestFit="1" customWidth="1"/>
    <col min="14598" max="14598" width="12.5703125" style="8" bestFit="1" customWidth="1"/>
    <col min="14599" max="14599" width="11.140625" style="8" bestFit="1" customWidth="1"/>
    <col min="14600" max="14845" width="11" style="8"/>
    <col min="14846" max="14846" width="29.5703125" style="8" customWidth="1"/>
    <col min="14847" max="14849" width="15" style="8" customWidth="1"/>
    <col min="14850" max="14850" width="1.140625" style="8" customWidth="1"/>
    <col min="14851" max="14851" width="16.140625" style="8" customWidth="1"/>
    <col min="14852" max="14853" width="14.140625" style="8" bestFit="1" customWidth="1"/>
    <col min="14854" max="14854" width="12.5703125" style="8" bestFit="1" customWidth="1"/>
    <col min="14855" max="14855" width="11.140625" style="8" bestFit="1" customWidth="1"/>
    <col min="14856" max="15101" width="11" style="8"/>
    <col min="15102" max="15102" width="29.5703125" style="8" customWidth="1"/>
    <col min="15103" max="15105" width="15" style="8" customWidth="1"/>
    <col min="15106" max="15106" width="1.140625" style="8" customWidth="1"/>
    <col min="15107" max="15107" width="16.140625" style="8" customWidth="1"/>
    <col min="15108" max="15109" width="14.140625" style="8" bestFit="1" customWidth="1"/>
    <col min="15110" max="15110" width="12.5703125" style="8" bestFit="1" customWidth="1"/>
    <col min="15111" max="15111" width="11.140625" style="8" bestFit="1" customWidth="1"/>
    <col min="15112" max="15357" width="11" style="8"/>
    <col min="15358" max="15358" width="29.5703125" style="8" customWidth="1"/>
    <col min="15359" max="15361" width="15" style="8" customWidth="1"/>
    <col min="15362" max="15362" width="1.140625" style="8" customWidth="1"/>
    <col min="15363" max="15363" width="16.140625" style="8" customWidth="1"/>
    <col min="15364" max="15365" width="14.140625" style="8" bestFit="1" customWidth="1"/>
    <col min="15366" max="15366" width="12.5703125" style="8" bestFit="1" customWidth="1"/>
    <col min="15367" max="15367" width="11.140625" style="8" bestFit="1" customWidth="1"/>
    <col min="15368" max="15613" width="11" style="8"/>
    <col min="15614" max="15614" width="29.5703125" style="8" customWidth="1"/>
    <col min="15615" max="15617" width="15" style="8" customWidth="1"/>
    <col min="15618" max="15618" width="1.140625" style="8" customWidth="1"/>
    <col min="15619" max="15619" width="16.140625" style="8" customWidth="1"/>
    <col min="15620" max="15621" width="14.140625" style="8" bestFit="1" customWidth="1"/>
    <col min="15622" max="15622" width="12.5703125" style="8" bestFit="1" customWidth="1"/>
    <col min="15623" max="15623" width="11.140625" style="8" bestFit="1" customWidth="1"/>
    <col min="15624" max="15869" width="11" style="8"/>
    <col min="15870" max="15870" width="29.5703125" style="8" customWidth="1"/>
    <col min="15871" max="15873" width="15" style="8" customWidth="1"/>
    <col min="15874" max="15874" width="1.140625" style="8" customWidth="1"/>
    <col min="15875" max="15875" width="16.140625" style="8" customWidth="1"/>
    <col min="15876" max="15877" width="14.140625" style="8" bestFit="1" customWidth="1"/>
    <col min="15878" max="15878" width="12.5703125" style="8" bestFit="1" customWidth="1"/>
    <col min="15879" max="15879" width="11.140625" style="8" bestFit="1" customWidth="1"/>
    <col min="15880" max="16125" width="11" style="8"/>
    <col min="16126" max="16126" width="29.5703125" style="8" customWidth="1"/>
    <col min="16127" max="16129" width="15" style="8" customWidth="1"/>
    <col min="16130" max="16130" width="1.140625" style="8" customWidth="1"/>
    <col min="16131" max="16131" width="16.140625" style="8" customWidth="1"/>
    <col min="16132" max="16133" width="14.140625" style="8" bestFit="1" customWidth="1"/>
    <col min="16134" max="16134" width="12.5703125" style="8" bestFit="1" customWidth="1"/>
    <col min="16135" max="16135" width="11.140625" style="8" bestFit="1" customWidth="1"/>
    <col min="16136" max="16384" width="11" style="8"/>
  </cols>
  <sheetData>
    <row r="2" spans="1:13" ht="18" customHeight="1">
      <c r="A2" s="7" t="s">
        <v>380</v>
      </c>
      <c r="B2" s="7"/>
      <c r="C2" s="7"/>
      <c r="D2" s="7"/>
      <c r="E2" s="7"/>
      <c r="F2" s="7"/>
      <c r="G2" s="7"/>
      <c r="H2" s="7"/>
    </row>
    <row r="3" spans="1:13" ht="18" customHeight="1">
      <c r="A3" s="38" t="s">
        <v>381</v>
      </c>
      <c r="B3" s="38"/>
      <c r="C3" s="38"/>
      <c r="D3" s="38"/>
      <c r="E3" s="38"/>
      <c r="F3" s="38"/>
      <c r="G3" s="38"/>
    </row>
    <row r="4" spans="1:13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  <c r="I4" s="8"/>
      <c r="J4" s="8"/>
      <c r="K4" s="8"/>
      <c r="L4" s="8"/>
      <c r="M4" s="8"/>
    </row>
    <row r="5" spans="1:13" s="39" customFormat="1" ht="18" customHeight="1">
      <c r="A5" s="38" t="s">
        <v>117</v>
      </c>
      <c r="B5" s="38"/>
      <c r="C5" s="38"/>
      <c r="D5" s="38"/>
      <c r="E5" s="38"/>
      <c r="F5" s="38"/>
      <c r="G5" s="38"/>
      <c r="H5" s="38"/>
      <c r="I5" s="8"/>
      <c r="J5" s="8"/>
      <c r="K5" s="8"/>
      <c r="L5" s="8"/>
      <c r="M5" s="8"/>
    </row>
    <row r="6" spans="1:13" s="42" customFormat="1" ht="20.25" customHeight="1">
      <c r="A6" s="40" t="s">
        <v>118</v>
      </c>
      <c r="B6" s="89" t="s">
        <v>10</v>
      </c>
      <c r="C6" s="89"/>
      <c r="D6" s="89"/>
      <c r="E6" s="89"/>
      <c r="F6" s="89"/>
      <c r="G6" s="89"/>
      <c r="H6" s="89"/>
    </row>
    <row r="7" spans="1:13" s="42" customFormat="1" ht="16.5" customHeight="1">
      <c r="A7" s="43"/>
      <c r="B7" s="95" t="s">
        <v>12</v>
      </c>
      <c r="C7" s="95"/>
      <c r="D7" s="95"/>
      <c r="E7" s="95"/>
      <c r="F7" s="95" t="s">
        <v>13</v>
      </c>
      <c r="G7" s="95"/>
      <c r="H7" s="95"/>
    </row>
    <row r="8" spans="1:13" s="42" customFormat="1" ht="20.25" customHeight="1">
      <c r="A8" s="45"/>
      <c r="B8" s="96" t="s">
        <v>34</v>
      </c>
      <c r="C8" s="96" t="s">
        <v>17</v>
      </c>
      <c r="D8" s="96" t="s">
        <v>18</v>
      </c>
      <c r="E8" s="97"/>
      <c r="F8" s="96" t="s">
        <v>34</v>
      </c>
      <c r="G8" s="96" t="s">
        <v>17</v>
      </c>
      <c r="H8" s="96" t="s">
        <v>18</v>
      </c>
    </row>
    <row r="9" spans="1:13" ht="27.75" customHeight="1">
      <c r="A9" s="91" t="s">
        <v>382</v>
      </c>
      <c r="B9" s="92">
        <f>B10+B16+B24+B33+B40+B46+B51+B55+B59+B62</f>
        <v>371626</v>
      </c>
      <c r="C9" s="92">
        <f>C10+C16+C24+C33+C40+C46+C51+C55+C59+C62</f>
        <v>182015</v>
      </c>
      <c r="D9" s="92">
        <f>D10+D16+D24+D33+D40+D46+D51+D55+D59+D62</f>
        <v>189611</v>
      </c>
      <c r="E9" s="92"/>
      <c r="F9" s="92">
        <f>F10+F16+F24+F33+F40+F46+F51+F55+F59+F62</f>
        <v>375862</v>
      </c>
      <c r="G9" s="92">
        <f>G10+G16+G24+G33+G40+G46+G51+G55+G59+G62</f>
        <v>183985</v>
      </c>
      <c r="H9" s="92">
        <f>H10+H16+H24+H33+H40+H46+H51+H55+H59+H62</f>
        <v>191877</v>
      </c>
    </row>
    <row r="10" spans="1:13" ht="18.75" customHeight="1">
      <c r="A10" s="75" t="s">
        <v>383</v>
      </c>
      <c r="B10" s="76">
        <f>C10+D10</f>
        <v>105031</v>
      </c>
      <c r="C10" s="76">
        <f>SUM(C11:C15)</f>
        <v>50527</v>
      </c>
      <c r="D10" s="76">
        <f>SUM(D11:D15)</f>
        <v>54504</v>
      </c>
      <c r="E10" s="76"/>
      <c r="F10" s="76">
        <f>G10+H10</f>
        <v>106139</v>
      </c>
      <c r="G10" s="76">
        <f>SUM(G11:G15)</f>
        <v>51025</v>
      </c>
      <c r="H10" s="76">
        <f>SUM(H11:H15)</f>
        <v>55114</v>
      </c>
    </row>
    <row r="11" spans="1:13" ht="15" customHeight="1">
      <c r="A11" s="78" t="s">
        <v>22</v>
      </c>
      <c r="B11" s="79">
        <f t="shared" ref="B11:B67" si="0">C11+D11</f>
        <v>16739</v>
      </c>
      <c r="C11" s="79">
        <v>8098</v>
      </c>
      <c r="D11" s="79">
        <v>8641</v>
      </c>
      <c r="E11" s="80"/>
      <c r="F11" s="79">
        <f t="shared" ref="F11:F67" si="1">G11+H11</f>
        <v>16803</v>
      </c>
      <c r="G11" s="79">
        <v>8121</v>
      </c>
      <c r="H11" s="79">
        <v>8682</v>
      </c>
    </row>
    <row r="12" spans="1:13" ht="15" customHeight="1">
      <c r="A12" s="78" t="s">
        <v>212</v>
      </c>
      <c r="B12" s="79">
        <f t="shared" si="0"/>
        <v>24002</v>
      </c>
      <c r="C12" s="79">
        <v>11376</v>
      </c>
      <c r="D12" s="79">
        <v>12626</v>
      </c>
      <c r="E12" s="80"/>
      <c r="F12" s="79">
        <f t="shared" si="1"/>
        <v>24219</v>
      </c>
      <c r="G12" s="79">
        <v>11476</v>
      </c>
      <c r="H12" s="79">
        <v>12743</v>
      </c>
    </row>
    <row r="13" spans="1:13" ht="15" customHeight="1">
      <c r="A13" s="78" t="s">
        <v>174</v>
      </c>
      <c r="B13" s="79">
        <f t="shared" si="0"/>
        <v>39083</v>
      </c>
      <c r="C13" s="79">
        <v>18663</v>
      </c>
      <c r="D13" s="79">
        <v>20420</v>
      </c>
      <c r="E13" s="80"/>
      <c r="F13" s="79">
        <f t="shared" si="1"/>
        <v>39784</v>
      </c>
      <c r="G13" s="79">
        <v>18989</v>
      </c>
      <c r="H13" s="79">
        <v>20795</v>
      </c>
    </row>
    <row r="14" spans="1:13" ht="15" customHeight="1">
      <c r="A14" s="78" t="s">
        <v>384</v>
      </c>
      <c r="B14" s="79">
        <f t="shared" si="0"/>
        <v>24554</v>
      </c>
      <c r="C14" s="79">
        <v>12040</v>
      </c>
      <c r="D14" s="79">
        <v>12514</v>
      </c>
      <c r="E14" s="80"/>
      <c r="F14" s="79">
        <f t="shared" si="1"/>
        <v>24671</v>
      </c>
      <c r="G14" s="79">
        <v>12084</v>
      </c>
      <c r="H14" s="79">
        <v>12587</v>
      </c>
    </row>
    <row r="15" spans="1:13" ht="15" customHeight="1">
      <c r="A15" s="78" t="s">
        <v>385</v>
      </c>
      <c r="B15" s="79">
        <f t="shared" si="0"/>
        <v>653</v>
      </c>
      <c r="C15" s="79">
        <v>350</v>
      </c>
      <c r="D15" s="79">
        <v>303</v>
      </c>
      <c r="E15" s="80"/>
      <c r="F15" s="79">
        <f t="shared" si="1"/>
        <v>662</v>
      </c>
      <c r="G15" s="79">
        <v>355</v>
      </c>
      <c r="H15" s="79">
        <v>307</v>
      </c>
    </row>
    <row r="16" spans="1:13" ht="18.75" customHeight="1">
      <c r="A16" s="75" t="s">
        <v>386</v>
      </c>
      <c r="B16" s="76">
        <f t="shared" si="0"/>
        <v>36429</v>
      </c>
      <c r="C16" s="76">
        <f>SUM(C17:C23)</f>
        <v>17766</v>
      </c>
      <c r="D16" s="76">
        <f>SUM(D17:D23)</f>
        <v>18663</v>
      </c>
      <c r="E16" s="76"/>
      <c r="F16" s="76">
        <f t="shared" si="1"/>
        <v>36816</v>
      </c>
      <c r="G16" s="76">
        <f>SUM(G17:G23)</f>
        <v>17944</v>
      </c>
      <c r="H16" s="76">
        <f>SUM(H17:H23)</f>
        <v>18872</v>
      </c>
    </row>
    <row r="17" spans="1:8" ht="15" customHeight="1">
      <c r="A17" s="78" t="s">
        <v>77</v>
      </c>
      <c r="B17" s="79">
        <f t="shared" si="0"/>
        <v>5971</v>
      </c>
      <c r="C17" s="79">
        <v>2882</v>
      </c>
      <c r="D17" s="79">
        <v>3089</v>
      </c>
      <c r="E17" s="80"/>
      <c r="F17" s="79">
        <f t="shared" si="1"/>
        <v>6021</v>
      </c>
      <c r="G17" s="79">
        <v>2906</v>
      </c>
      <c r="H17" s="79">
        <v>3115</v>
      </c>
    </row>
    <row r="18" spans="1:8" ht="15" customHeight="1">
      <c r="A18" s="78" t="s">
        <v>210</v>
      </c>
      <c r="B18" s="79">
        <f t="shared" si="0"/>
        <v>6295</v>
      </c>
      <c r="C18" s="79">
        <v>3034</v>
      </c>
      <c r="D18" s="79">
        <v>3261</v>
      </c>
      <c r="E18" s="80"/>
      <c r="F18" s="79">
        <f t="shared" si="1"/>
        <v>6363</v>
      </c>
      <c r="G18" s="79">
        <v>3064</v>
      </c>
      <c r="H18" s="79">
        <v>3299</v>
      </c>
    </row>
    <row r="19" spans="1:8" ht="15" customHeight="1">
      <c r="A19" s="78" t="s">
        <v>84</v>
      </c>
      <c r="B19" s="79">
        <f t="shared" si="0"/>
        <v>6330</v>
      </c>
      <c r="C19" s="79">
        <v>3124</v>
      </c>
      <c r="D19" s="79">
        <v>3206</v>
      </c>
      <c r="E19" s="80"/>
      <c r="F19" s="79">
        <f t="shared" si="1"/>
        <v>6381</v>
      </c>
      <c r="G19" s="79">
        <v>3146</v>
      </c>
      <c r="H19" s="79">
        <v>3235</v>
      </c>
    </row>
    <row r="20" spans="1:8" ht="15" customHeight="1">
      <c r="A20" s="78" t="s">
        <v>260</v>
      </c>
      <c r="B20" s="79">
        <f t="shared" si="0"/>
        <v>3462</v>
      </c>
      <c r="C20" s="79">
        <v>1683</v>
      </c>
      <c r="D20" s="79">
        <v>1779</v>
      </c>
      <c r="E20" s="80"/>
      <c r="F20" s="79">
        <f t="shared" si="1"/>
        <v>3520</v>
      </c>
      <c r="G20" s="79">
        <v>1715</v>
      </c>
      <c r="H20" s="79">
        <v>1805</v>
      </c>
    </row>
    <row r="21" spans="1:8" ht="15" customHeight="1">
      <c r="A21" s="78" t="s">
        <v>387</v>
      </c>
      <c r="B21" s="79">
        <f t="shared" si="0"/>
        <v>6137</v>
      </c>
      <c r="C21" s="79">
        <v>2926</v>
      </c>
      <c r="D21" s="79">
        <v>3211</v>
      </c>
      <c r="E21" s="80"/>
      <c r="F21" s="79">
        <f t="shared" si="1"/>
        <v>6171</v>
      </c>
      <c r="G21" s="79">
        <v>2944</v>
      </c>
      <c r="H21" s="79">
        <v>3227</v>
      </c>
    </row>
    <row r="22" spans="1:8" ht="15" customHeight="1">
      <c r="A22" s="78" t="s">
        <v>388</v>
      </c>
      <c r="B22" s="79">
        <f t="shared" si="0"/>
        <v>4757</v>
      </c>
      <c r="C22" s="79">
        <v>2358</v>
      </c>
      <c r="D22" s="79">
        <v>2399</v>
      </c>
      <c r="E22" s="80"/>
      <c r="F22" s="79">
        <f t="shared" si="1"/>
        <v>4844</v>
      </c>
      <c r="G22" s="79">
        <v>2392</v>
      </c>
      <c r="H22" s="79">
        <v>2452</v>
      </c>
    </row>
    <row r="23" spans="1:8" ht="15" customHeight="1">
      <c r="A23" s="78" t="s">
        <v>389</v>
      </c>
      <c r="B23" s="79">
        <f t="shared" si="0"/>
        <v>3477</v>
      </c>
      <c r="C23" s="79">
        <v>1759</v>
      </c>
      <c r="D23" s="79">
        <v>1718</v>
      </c>
      <c r="E23" s="80"/>
      <c r="F23" s="79">
        <f t="shared" si="1"/>
        <v>3516</v>
      </c>
      <c r="G23" s="79">
        <v>1777</v>
      </c>
      <c r="H23" s="79">
        <v>1739</v>
      </c>
    </row>
    <row r="24" spans="1:8" ht="18.75" customHeight="1">
      <c r="A24" s="75" t="s">
        <v>390</v>
      </c>
      <c r="B24" s="76">
        <f t="shared" si="0"/>
        <v>37490</v>
      </c>
      <c r="C24" s="76">
        <f>SUM(C25:C32)</f>
        <v>18310</v>
      </c>
      <c r="D24" s="76">
        <f>SUM(D25:D32)</f>
        <v>19180</v>
      </c>
      <c r="E24" s="76"/>
      <c r="F24" s="76">
        <f t="shared" si="1"/>
        <v>37853</v>
      </c>
      <c r="G24" s="76">
        <f>SUM(G25:G32)</f>
        <v>18456</v>
      </c>
      <c r="H24" s="76">
        <f>SUM(H25:H32)</f>
        <v>19397</v>
      </c>
    </row>
    <row r="25" spans="1:8" ht="15" customHeight="1">
      <c r="A25" s="78" t="s">
        <v>78</v>
      </c>
      <c r="B25" s="79">
        <f t="shared" si="0"/>
        <v>7407</v>
      </c>
      <c r="C25" s="79">
        <v>3567</v>
      </c>
      <c r="D25" s="79">
        <v>3840</v>
      </c>
      <c r="E25" s="80"/>
      <c r="F25" s="79">
        <f t="shared" si="1"/>
        <v>7357</v>
      </c>
      <c r="G25" s="79">
        <v>3538</v>
      </c>
      <c r="H25" s="79">
        <v>3819</v>
      </c>
    </row>
    <row r="26" spans="1:8" ht="15" customHeight="1">
      <c r="A26" s="78" t="s">
        <v>206</v>
      </c>
      <c r="B26" s="79">
        <f t="shared" si="0"/>
        <v>5225</v>
      </c>
      <c r="C26" s="79">
        <v>2435</v>
      </c>
      <c r="D26" s="79">
        <v>2790</v>
      </c>
      <c r="E26" s="80"/>
      <c r="F26" s="79">
        <f t="shared" si="1"/>
        <v>5329</v>
      </c>
      <c r="G26" s="79">
        <v>2489</v>
      </c>
      <c r="H26" s="79">
        <v>2840</v>
      </c>
    </row>
    <row r="27" spans="1:8" ht="15" customHeight="1">
      <c r="A27" s="78" t="s">
        <v>135</v>
      </c>
      <c r="B27" s="79">
        <f t="shared" si="0"/>
        <v>5825</v>
      </c>
      <c r="C27" s="79">
        <v>2895</v>
      </c>
      <c r="D27" s="79">
        <v>2930</v>
      </c>
      <c r="E27" s="80"/>
      <c r="F27" s="79">
        <f t="shared" si="1"/>
        <v>5879</v>
      </c>
      <c r="G27" s="79">
        <v>2915</v>
      </c>
      <c r="H27" s="79">
        <v>2964</v>
      </c>
    </row>
    <row r="28" spans="1:8" ht="15" customHeight="1">
      <c r="A28" s="78" t="s">
        <v>391</v>
      </c>
      <c r="B28" s="79">
        <f t="shared" si="0"/>
        <v>2287</v>
      </c>
      <c r="C28" s="79">
        <v>1122</v>
      </c>
      <c r="D28" s="79">
        <v>1165</v>
      </c>
      <c r="E28" s="80"/>
      <c r="F28" s="79">
        <f t="shared" si="1"/>
        <v>2290</v>
      </c>
      <c r="G28" s="79">
        <v>1121</v>
      </c>
      <c r="H28" s="79">
        <v>1169</v>
      </c>
    </row>
    <row r="29" spans="1:8" ht="15" customHeight="1">
      <c r="A29" s="78" t="s">
        <v>392</v>
      </c>
      <c r="B29" s="79">
        <f t="shared" si="0"/>
        <v>4761</v>
      </c>
      <c r="C29" s="79">
        <v>2331</v>
      </c>
      <c r="D29" s="79">
        <v>2430</v>
      </c>
      <c r="E29" s="80"/>
      <c r="F29" s="79">
        <f t="shared" si="1"/>
        <v>4854</v>
      </c>
      <c r="G29" s="79">
        <v>2366</v>
      </c>
      <c r="H29" s="79">
        <v>2488</v>
      </c>
    </row>
    <row r="30" spans="1:8" ht="15" customHeight="1">
      <c r="A30" s="78" t="s">
        <v>364</v>
      </c>
      <c r="B30" s="79">
        <f t="shared" si="0"/>
        <v>5735</v>
      </c>
      <c r="C30" s="79">
        <v>2891</v>
      </c>
      <c r="D30" s="79">
        <v>2844</v>
      </c>
      <c r="E30" s="80"/>
      <c r="F30" s="79">
        <f t="shared" si="1"/>
        <v>5811</v>
      </c>
      <c r="G30" s="79">
        <v>2921</v>
      </c>
      <c r="H30" s="79">
        <v>2890</v>
      </c>
    </row>
    <row r="31" spans="1:8" ht="15" customHeight="1">
      <c r="A31" s="78" t="s">
        <v>393</v>
      </c>
      <c r="B31" s="79">
        <f t="shared" si="0"/>
        <v>3342</v>
      </c>
      <c r="C31" s="79">
        <v>1650</v>
      </c>
      <c r="D31" s="79">
        <v>1692</v>
      </c>
      <c r="E31" s="80"/>
      <c r="F31" s="79">
        <f t="shared" si="1"/>
        <v>3382</v>
      </c>
      <c r="G31" s="79">
        <v>1667</v>
      </c>
      <c r="H31" s="79">
        <v>1715</v>
      </c>
    </row>
    <row r="32" spans="1:8" ht="15" customHeight="1">
      <c r="A32" s="78" t="s">
        <v>394</v>
      </c>
      <c r="B32" s="79">
        <f t="shared" si="0"/>
        <v>2908</v>
      </c>
      <c r="C32" s="79">
        <v>1419</v>
      </c>
      <c r="D32" s="79">
        <v>1489</v>
      </c>
      <c r="E32" s="80"/>
      <c r="F32" s="79">
        <f t="shared" si="1"/>
        <v>2951</v>
      </c>
      <c r="G32" s="79">
        <v>1439</v>
      </c>
      <c r="H32" s="79">
        <v>1512</v>
      </c>
    </row>
    <row r="33" spans="1:8" ht="18.75" customHeight="1">
      <c r="A33" s="75" t="s">
        <v>395</v>
      </c>
      <c r="B33" s="76">
        <f t="shared" si="0"/>
        <v>29999</v>
      </c>
      <c r="C33" s="76">
        <f>SUM(C34:C39)</f>
        <v>14799</v>
      </c>
      <c r="D33" s="76">
        <f>SUM(D34:D39)</f>
        <v>15200</v>
      </c>
      <c r="E33" s="76"/>
      <c r="F33" s="76">
        <f t="shared" si="1"/>
        <v>30293</v>
      </c>
      <c r="G33" s="76">
        <f>SUM(G34:G39)</f>
        <v>14934</v>
      </c>
      <c r="H33" s="76">
        <f>SUM(H34:H39)</f>
        <v>15359</v>
      </c>
    </row>
    <row r="34" spans="1:8" ht="15" customHeight="1">
      <c r="A34" s="78" t="s">
        <v>79</v>
      </c>
      <c r="B34" s="79">
        <f t="shared" si="0"/>
        <v>7128</v>
      </c>
      <c r="C34" s="79">
        <v>3524</v>
      </c>
      <c r="D34" s="79">
        <v>3604</v>
      </c>
      <c r="E34" s="80"/>
      <c r="F34" s="79">
        <f t="shared" si="1"/>
        <v>7177</v>
      </c>
      <c r="G34" s="79">
        <v>3532</v>
      </c>
      <c r="H34" s="79">
        <v>3645</v>
      </c>
    </row>
    <row r="35" spans="1:8" ht="15" customHeight="1">
      <c r="A35" s="78" t="s">
        <v>210</v>
      </c>
      <c r="B35" s="79">
        <f t="shared" si="0"/>
        <v>3613</v>
      </c>
      <c r="C35" s="79">
        <v>1792</v>
      </c>
      <c r="D35" s="79">
        <v>1821</v>
      </c>
      <c r="E35" s="80"/>
      <c r="F35" s="79">
        <f t="shared" si="1"/>
        <v>3646</v>
      </c>
      <c r="G35" s="79">
        <v>1815</v>
      </c>
      <c r="H35" s="79">
        <v>1831</v>
      </c>
    </row>
    <row r="36" spans="1:8" ht="15" customHeight="1">
      <c r="A36" s="78" t="s">
        <v>200</v>
      </c>
      <c r="B36" s="79">
        <f t="shared" si="0"/>
        <v>5984</v>
      </c>
      <c r="C36" s="79">
        <v>2895</v>
      </c>
      <c r="D36" s="79">
        <v>3089</v>
      </c>
      <c r="E36" s="80"/>
      <c r="F36" s="79">
        <f t="shared" si="1"/>
        <v>6062</v>
      </c>
      <c r="G36" s="79">
        <v>2923</v>
      </c>
      <c r="H36" s="79">
        <v>3139</v>
      </c>
    </row>
    <row r="37" spans="1:8" ht="15" customHeight="1">
      <c r="A37" s="78" t="s">
        <v>269</v>
      </c>
      <c r="B37" s="79">
        <f t="shared" si="0"/>
        <v>6976</v>
      </c>
      <c r="C37" s="79">
        <v>3482</v>
      </c>
      <c r="D37" s="79">
        <v>3494</v>
      </c>
      <c r="E37" s="80"/>
      <c r="F37" s="79">
        <f t="shared" si="1"/>
        <v>7018</v>
      </c>
      <c r="G37" s="79">
        <v>3511</v>
      </c>
      <c r="H37" s="79">
        <v>3507</v>
      </c>
    </row>
    <row r="38" spans="1:8" ht="15" customHeight="1">
      <c r="A38" s="78" t="s">
        <v>78</v>
      </c>
      <c r="B38" s="79">
        <f t="shared" si="0"/>
        <v>2537</v>
      </c>
      <c r="C38" s="79">
        <v>1258</v>
      </c>
      <c r="D38" s="79">
        <v>1279</v>
      </c>
      <c r="E38" s="80"/>
      <c r="F38" s="79">
        <f t="shared" si="1"/>
        <v>2567</v>
      </c>
      <c r="G38" s="79">
        <v>1272</v>
      </c>
      <c r="H38" s="79">
        <v>1295</v>
      </c>
    </row>
    <row r="39" spans="1:8" ht="15" customHeight="1">
      <c r="A39" s="78" t="s">
        <v>396</v>
      </c>
      <c r="B39" s="79">
        <f t="shared" si="0"/>
        <v>3761</v>
      </c>
      <c r="C39" s="79">
        <v>1848</v>
      </c>
      <c r="D39" s="79">
        <v>1913</v>
      </c>
      <c r="E39" s="80"/>
      <c r="F39" s="79">
        <f t="shared" si="1"/>
        <v>3823</v>
      </c>
      <c r="G39" s="79">
        <v>1881</v>
      </c>
      <c r="H39" s="79">
        <v>1942</v>
      </c>
    </row>
    <row r="40" spans="1:8" ht="18.75" customHeight="1">
      <c r="A40" s="75" t="s">
        <v>397</v>
      </c>
      <c r="B40" s="76">
        <f t="shared" si="0"/>
        <v>40438</v>
      </c>
      <c r="C40" s="76">
        <f>SUM(C41:C45)</f>
        <v>20020</v>
      </c>
      <c r="D40" s="76">
        <f>SUM(D41:D45)</f>
        <v>20418</v>
      </c>
      <c r="E40" s="76"/>
      <c r="F40" s="76">
        <f t="shared" si="1"/>
        <v>41024</v>
      </c>
      <c r="G40" s="76">
        <f>SUM(G41:G45)</f>
        <v>20297</v>
      </c>
      <c r="H40" s="76">
        <f>SUM(H41:H45)</f>
        <v>20727</v>
      </c>
    </row>
    <row r="41" spans="1:8" ht="15" customHeight="1">
      <c r="A41" s="78" t="s">
        <v>80</v>
      </c>
      <c r="B41" s="79">
        <f t="shared" si="0"/>
        <v>10007</v>
      </c>
      <c r="C41" s="79">
        <v>4847</v>
      </c>
      <c r="D41" s="79">
        <v>5160</v>
      </c>
      <c r="E41" s="80"/>
      <c r="F41" s="79">
        <f t="shared" si="1"/>
        <v>10113</v>
      </c>
      <c r="G41" s="79">
        <v>4899</v>
      </c>
      <c r="H41" s="79">
        <v>5214</v>
      </c>
    </row>
    <row r="42" spans="1:8" ht="15" customHeight="1">
      <c r="A42" s="78" t="s">
        <v>186</v>
      </c>
      <c r="B42" s="79">
        <f t="shared" si="0"/>
        <v>8555</v>
      </c>
      <c r="C42" s="79">
        <v>4346</v>
      </c>
      <c r="D42" s="79">
        <v>4209</v>
      </c>
      <c r="E42" s="80"/>
      <c r="F42" s="79">
        <f t="shared" si="1"/>
        <v>8662</v>
      </c>
      <c r="G42" s="79">
        <v>4400</v>
      </c>
      <c r="H42" s="79">
        <v>4262</v>
      </c>
    </row>
    <row r="43" spans="1:8" ht="15" customHeight="1">
      <c r="A43" s="78" t="s">
        <v>147</v>
      </c>
      <c r="B43" s="79">
        <f t="shared" si="0"/>
        <v>6826</v>
      </c>
      <c r="C43" s="79">
        <v>3344</v>
      </c>
      <c r="D43" s="79">
        <v>3482</v>
      </c>
      <c r="E43" s="80"/>
      <c r="F43" s="79">
        <f t="shared" si="1"/>
        <v>6930</v>
      </c>
      <c r="G43" s="79">
        <v>3390</v>
      </c>
      <c r="H43" s="79">
        <v>3540</v>
      </c>
    </row>
    <row r="44" spans="1:8" ht="15" customHeight="1">
      <c r="A44" s="78" t="s">
        <v>398</v>
      </c>
      <c r="B44" s="79">
        <f t="shared" si="0"/>
        <v>10708</v>
      </c>
      <c r="C44" s="79">
        <v>5331</v>
      </c>
      <c r="D44" s="79">
        <v>5377</v>
      </c>
      <c r="E44" s="80"/>
      <c r="F44" s="79">
        <f t="shared" si="1"/>
        <v>10863</v>
      </c>
      <c r="G44" s="79">
        <v>5393</v>
      </c>
      <c r="H44" s="79">
        <v>5470</v>
      </c>
    </row>
    <row r="45" spans="1:8" ht="15" customHeight="1">
      <c r="A45" s="78" t="s">
        <v>187</v>
      </c>
      <c r="B45" s="79">
        <f t="shared" si="0"/>
        <v>4342</v>
      </c>
      <c r="C45" s="79">
        <v>2152</v>
      </c>
      <c r="D45" s="79">
        <v>2190</v>
      </c>
      <c r="E45" s="80"/>
      <c r="F45" s="79">
        <f t="shared" si="1"/>
        <v>4456</v>
      </c>
      <c r="G45" s="79">
        <v>2215</v>
      </c>
      <c r="H45" s="79">
        <v>2241</v>
      </c>
    </row>
    <row r="46" spans="1:8" ht="18.75" customHeight="1">
      <c r="A46" s="75" t="s">
        <v>399</v>
      </c>
      <c r="B46" s="76">
        <f t="shared" si="0"/>
        <v>18109</v>
      </c>
      <c r="C46" s="76">
        <f>SUM(C47:C50)</f>
        <v>8966</v>
      </c>
      <c r="D46" s="76">
        <f>SUM(D47:D50)</f>
        <v>9143</v>
      </c>
      <c r="E46" s="76"/>
      <c r="F46" s="76">
        <f t="shared" si="1"/>
        <v>18308</v>
      </c>
      <c r="G46" s="76">
        <f>SUM(G47:G50)</f>
        <v>9071</v>
      </c>
      <c r="H46" s="76">
        <f>SUM(H47:H50)</f>
        <v>9237</v>
      </c>
    </row>
    <row r="47" spans="1:8" ht="15" customHeight="1">
      <c r="A47" s="78" t="s">
        <v>81</v>
      </c>
      <c r="B47" s="79">
        <f t="shared" si="0"/>
        <v>8555</v>
      </c>
      <c r="C47" s="79">
        <v>4288</v>
      </c>
      <c r="D47" s="79">
        <v>4267</v>
      </c>
      <c r="E47" s="80"/>
      <c r="F47" s="79">
        <f t="shared" si="1"/>
        <v>8607</v>
      </c>
      <c r="G47" s="79">
        <v>4319</v>
      </c>
      <c r="H47" s="79">
        <v>4288</v>
      </c>
    </row>
    <row r="48" spans="1:8" ht="15" customHeight="1">
      <c r="A48" s="78" t="s">
        <v>19</v>
      </c>
      <c r="B48" s="79">
        <f t="shared" si="0"/>
        <v>4771</v>
      </c>
      <c r="C48" s="79">
        <v>2322</v>
      </c>
      <c r="D48" s="79">
        <v>2449</v>
      </c>
      <c r="E48" s="80"/>
      <c r="F48" s="79">
        <f t="shared" si="1"/>
        <v>4854</v>
      </c>
      <c r="G48" s="79">
        <v>2367</v>
      </c>
      <c r="H48" s="79">
        <v>2487</v>
      </c>
    </row>
    <row r="49" spans="1:8" ht="15" customHeight="1">
      <c r="A49" s="78" t="s">
        <v>187</v>
      </c>
      <c r="B49" s="79">
        <f t="shared" si="0"/>
        <v>2506</v>
      </c>
      <c r="C49" s="79">
        <v>1238</v>
      </c>
      <c r="D49" s="79">
        <v>1268</v>
      </c>
      <c r="E49" s="80"/>
      <c r="F49" s="79">
        <f t="shared" si="1"/>
        <v>2542</v>
      </c>
      <c r="G49" s="79">
        <v>1257</v>
      </c>
      <c r="H49" s="79">
        <v>1285</v>
      </c>
    </row>
    <row r="50" spans="1:8" ht="15" customHeight="1">
      <c r="A50" s="78" t="s">
        <v>174</v>
      </c>
      <c r="B50" s="79">
        <f t="shared" si="0"/>
        <v>2277</v>
      </c>
      <c r="C50" s="79">
        <v>1118</v>
      </c>
      <c r="D50" s="79">
        <v>1159</v>
      </c>
      <c r="E50" s="80"/>
      <c r="F50" s="79">
        <f t="shared" si="1"/>
        <v>2305</v>
      </c>
      <c r="G50" s="79">
        <v>1128</v>
      </c>
      <c r="H50" s="79">
        <v>1177</v>
      </c>
    </row>
    <row r="51" spans="1:8" ht="18.75" customHeight="1">
      <c r="A51" s="75" t="s">
        <v>400</v>
      </c>
      <c r="B51" s="76">
        <f t="shared" si="0"/>
        <v>20576</v>
      </c>
      <c r="C51" s="76">
        <f>SUM(C52:C54)</f>
        <v>10115</v>
      </c>
      <c r="D51" s="76">
        <f>SUM(D52:D54)</f>
        <v>10461</v>
      </c>
      <c r="E51" s="76"/>
      <c r="F51" s="76">
        <f t="shared" si="1"/>
        <v>20869</v>
      </c>
      <c r="G51" s="76">
        <f>SUM(G52:G54)</f>
        <v>10240</v>
      </c>
      <c r="H51" s="76">
        <f>SUM(H52:H54)</f>
        <v>10629</v>
      </c>
    </row>
    <row r="52" spans="1:8" ht="15" customHeight="1">
      <c r="A52" s="78" t="s">
        <v>133</v>
      </c>
      <c r="B52" s="79">
        <f t="shared" si="0"/>
        <v>9105</v>
      </c>
      <c r="C52" s="79">
        <v>4545</v>
      </c>
      <c r="D52" s="79">
        <v>4560</v>
      </c>
      <c r="E52" s="80"/>
      <c r="F52" s="79">
        <f t="shared" si="1"/>
        <v>9196</v>
      </c>
      <c r="G52" s="79">
        <v>4580</v>
      </c>
      <c r="H52" s="79">
        <v>4616</v>
      </c>
    </row>
    <row r="53" spans="1:8" ht="15" customHeight="1">
      <c r="A53" s="78" t="s">
        <v>401</v>
      </c>
      <c r="B53" s="79">
        <f t="shared" si="0"/>
        <v>7104</v>
      </c>
      <c r="C53" s="79">
        <v>3493</v>
      </c>
      <c r="D53" s="79">
        <v>3611</v>
      </c>
      <c r="E53" s="80"/>
      <c r="F53" s="79">
        <f t="shared" si="1"/>
        <v>7226</v>
      </c>
      <c r="G53" s="79">
        <v>3548</v>
      </c>
      <c r="H53" s="79">
        <v>3678</v>
      </c>
    </row>
    <row r="54" spans="1:8" ht="15" customHeight="1">
      <c r="A54" s="78" t="s">
        <v>402</v>
      </c>
      <c r="B54" s="79">
        <f t="shared" si="0"/>
        <v>4367</v>
      </c>
      <c r="C54" s="79">
        <v>2077</v>
      </c>
      <c r="D54" s="79">
        <v>2290</v>
      </c>
      <c r="E54" s="80"/>
      <c r="F54" s="79">
        <f t="shared" si="1"/>
        <v>4447</v>
      </c>
      <c r="G54" s="79">
        <v>2112</v>
      </c>
      <c r="H54" s="79">
        <v>2335</v>
      </c>
    </row>
    <row r="55" spans="1:8" ht="18.75" customHeight="1">
      <c r="A55" s="75" t="s">
        <v>403</v>
      </c>
      <c r="B55" s="76">
        <f t="shared" si="0"/>
        <v>18960</v>
      </c>
      <c r="C55" s="76">
        <f>SUM(C56:C58)</f>
        <v>9131</v>
      </c>
      <c r="D55" s="76">
        <f>SUM(D56:D58)</f>
        <v>9829</v>
      </c>
      <c r="E55" s="76"/>
      <c r="F55" s="76">
        <f t="shared" si="1"/>
        <v>19221</v>
      </c>
      <c r="G55" s="76">
        <f>SUM(G56:G58)</f>
        <v>9244</v>
      </c>
      <c r="H55" s="76">
        <f>SUM(H56:H58)</f>
        <v>9977</v>
      </c>
    </row>
    <row r="56" spans="1:8" ht="15" customHeight="1">
      <c r="A56" s="78" t="s">
        <v>404</v>
      </c>
      <c r="B56" s="79">
        <f t="shared" si="0"/>
        <v>9348</v>
      </c>
      <c r="C56" s="79">
        <v>4436</v>
      </c>
      <c r="D56" s="79">
        <v>4912</v>
      </c>
      <c r="E56" s="80"/>
      <c r="F56" s="79">
        <f t="shared" si="1"/>
        <v>9403</v>
      </c>
      <c r="G56" s="79">
        <v>4455</v>
      </c>
      <c r="H56" s="79">
        <v>4948</v>
      </c>
    </row>
    <row r="57" spans="1:8" ht="15" customHeight="1">
      <c r="A57" s="78" t="s">
        <v>405</v>
      </c>
      <c r="B57" s="79">
        <f t="shared" si="0"/>
        <v>3486</v>
      </c>
      <c r="C57" s="79">
        <v>1724</v>
      </c>
      <c r="D57" s="79">
        <v>1762</v>
      </c>
      <c r="E57" s="80"/>
      <c r="F57" s="79">
        <f t="shared" si="1"/>
        <v>3589</v>
      </c>
      <c r="G57" s="79">
        <v>1764</v>
      </c>
      <c r="H57" s="79">
        <v>1825</v>
      </c>
    </row>
    <row r="58" spans="1:8" ht="15" customHeight="1">
      <c r="A58" s="78" t="s">
        <v>406</v>
      </c>
      <c r="B58" s="79">
        <f t="shared" si="0"/>
        <v>6126</v>
      </c>
      <c r="C58" s="79">
        <v>2971</v>
      </c>
      <c r="D58" s="79">
        <v>3155</v>
      </c>
      <c r="E58" s="80"/>
      <c r="F58" s="79">
        <f t="shared" si="1"/>
        <v>6229</v>
      </c>
      <c r="G58" s="79">
        <v>3025</v>
      </c>
      <c r="H58" s="79">
        <v>3204</v>
      </c>
    </row>
    <row r="59" spans="1:8" ht="18.75" customHeight="1">
      <c r="A59" s="75" t="s">
        <v>407</v>
      </c>
      <c r="B59" s="76">
        <f t="shared" si="0"/>
        <v>24629</v>
      </c>
      <c r="C59" s="76">
        <f>SUM(C60:C61)</f>
        <v>11803</v>
      </c>
      <c r="D59" s="76">
        <f>SUM(D60:D61)</f>
        <v>12826</v>
      </c>
      <c r="E59" s="76"/>
      <c r="F59" s="76">
        <f t="shared" si="1"/>
        <v>24995</v>
      </c>
      <c r="G59" s="76">
        <f>SUM(G60:G61)</f>
        <v>12004</v>
      </c>
      <c r="H59" s="76">
        <f>SUM(H60:H61)</f>
        <v>12991</v>
      </c>
    </row>
    <row r="60" spans="1:8" ht="15" customHeight="1">
      <c r="A60" s="78" t="s">
        <v>84</v>
      </c>
      <c r="B60" s="79">
        <f t="shared" si="0"/>
        <v>18013</v>
      </c>
      <c r="C60" s="79">
        <v>8617</v>
      </c>
      <c r="D60" s="79">
        <v>9396</v>
      </c>
      <c r="E60" s="80"/>
      <c r="F60" s="79">
        <f t="shared" si="1"/>
        <v>18249</v>
      </c>
      <c r="G60" s="79">
        <v>8744</v>
      </c>
      <c r="H60" s="79">
        <v>9505</v>
      </c>
    </row>
    <row r="61" spans="1:8" ht="15" customHeight="1">
      <c r="A61" s="78" t="s">
        <v>408</v>
      </c>
      <c r="B61" s="79">
        <f t="shared" si="0"/>
        <v>6616</v>
      </c>
      <c r="C61" s="79">
        <v>3186</v>
      </c>
      <c r="D61" s="79">
        <v>3430</v>
      </c>
      <c r="E61" s="80"/>
      <c r="F61" s="79">
        <f t="shared" si="1"/>
        <v>6746</v>
      </c>
      <c r="G61" s="79">
        <v>3260</v>
      </c>
      <c r="H61" s="79">
        <v>3486</v>
      </c>
    </row>
    <row r="62" spans="1:8" ht="18.75" customHeight="1">
      <c r="A62" s="75" t="s">
        <v>409</v>
      </c>
      <c r="B62" s="76">
        <f t="shared" si="0"/>
        <v>39965</v>
      </c>
      <c r="C62" s="76">
        <f>SUM(C63:C67)</f>
        <v>20578</v>
      </c>
      <c r="D62" s="76">
        <f>SUM(D63:D67)</f>
        <v>19387</v>
      </c>
      <c r="E62" s="76"/>
      <c r="F62" s="76">
        <f t="shared" si="1"/>
        <v>40344</v>
      </c>
      <c r="G62" s="76">
        <f>SUM(G63:G67)</f>
        <v>20770</v>
      </c>
      <c r="H62" s="76">
        <f>SUM(H63:H67)</f>
        <v>19574</v>
      </c>
    </row>
    <row r="63" spans="1:8" ht="15" customHeight="1">
      <c r="A63" s="78" t="s">
        <v>410</v>
      </c>
      <c r="B63" s="79">
        <f t="shared" si="0"/>
        <v>12434</v>
      </c>
      <c r="C63" s="79">
        <v>6532</v>
      </c>
      <c r="D63" s="79">
        <v>5902</v>
      </c>
      <c r="E63" s="80"/>
      <c r="F63" s="79">
        <f t="shared" si="1"/>
        <v>12541</v>
      </c>
      <c r="G63" s="79">
        <v>6576</v>
      </c>
      <c r="H63" s="79">
        <v>5965</v>
      </c>
    </row>
    <row r="64" spans="1:8" ht="15" customHeight="1">
      <c r="A64" s="78" t="s">
        <v>411</v>
      </c>
      <c r="B64" s="79">
        <f t="shared" si="0"/>
        <v>7384</v>
      </c>
      <c r="C64" s="79">
        <v>3827</v>
      </c>
      <c r="D64" s="79">
        <v>3557</v>
      </c>
      <c r="E64" s="80"/>
      <c r="F64" s="79">
        <f t="shared" si="1"/>
        <v>7460</v>
      </c>
      <c r="G64" s="79">
        <v>3872</v>
      </c>
      <c r="H64" s="79">
        <v>3588</v>
      </c>
    </row>
    <row r="65" spans="1:8" ht="15" customHeight="1">
      <c r="A65" s="78" t="s">
        <v>412</v>
      </c>
      <c r="B65" s="79">
        <f t="shared" si="0"/>
        <v>19273</v>
      </c>
      <c r="C65" s="79">
        <v>9710</v>
      </c>
      <c r="D65" s="79">
        <v>9563</v>
      </c>
      <c r="E65" s="80"/>
      <c r="F65" s="79">
        <f t="shared" si="1"/>
        <v>19468</v>
      </c>
      <c r="G65" s="79">
        <v>9812</v>
      </c>
      <c r="H65" s="79">
        <v>9656</v>
      </c>
    </row>
    <row r="66" spans="1:8" ht="15" customHeight="1">
      <c r="A66" s="78" t="s">
        <v>413</v>
      </c>
      <c r="B66" s="79">
        <f t="shared" si="0"/>
        <v>454</v>
      </c>
      <c r="C66" s="79">
        <v>259</v>
      </c>
      <c r="D66" s="79">
        <v>195</v>
      </c>
      <c r="E66" s="80"/>
      <c r="F66" s="79">
        <f t="shared" si="1"/>
        <v>457</v>
      </c>
      <c r="G66" s="79">
        <v>259</v>
      </c>
      <c r="H66" s="79">
        <v>198</v>
      </c>
    </row>
    <row r="67" spans="1:8" ht="15" customHeight="1">
      <c r="A67" s="99" t="s">
        <v>414</v>
      </c>
      <c r="B67" s="100">
        <f t="shared" si="0"/>
        <v>420</v>
      </c>
      <c r="C67" s="100">
        <v>250</v>
      </c>
      <c r="D67" s="100">
        <v>170</v>
      </c>
      <c r="E67" s="101"/>
      <c r="F67" s="100">
        <f t="shared" si="1"/>
        <v>418</v>
      </c>
      <c r="G67" s="100">
        <v>251</v>
      </c>
      <c r="H67" s="100">
        <v>167</v>
      </c>
    </row>
    <row r="68" spans="1:8" ht="7.5" customHeight="1">
      <c r="A68" s="80"/>
      <c r="B68" s="94"/>
      <c r="C68" s="80"/>
      <c r="D68" s="80"/>
      <c r="E68" s="80"/>
      <c r="F68" s="94"/>
      <c r="G68" s="80"/>
      <c r="H68" s="80"/>
    </row>
    <row r="69" spans="1:8">
      <c r="A69" s="37" t="s">
        <v>28</v>
      </c>
      <c r="B69" s="37"/>
      <c r="C69" s="37"/>
      <c r="D69" s="37"/>
      <c r="E69" s="37"/>
      <c r="F69" s="37"/>
      <c r="G69" s="37"/>
      <c r="H69" s="37"/>
    </row>
    <row r="70" spans="1:8" ht="14.25">
      <c r="A70" s="80"/>
      <c r="B70" s="80"/>
      <c r="C70" s="80"/>
      <c r="D70" s="80"/>
      <c r="E70" s="80"/>
      <c r="F70" s="80"/>
      <c r="G70" s="80"/>
      <c r="H70" s="80"/>
    </row>
    <row r="71" spans="1:8" ht="14.25">
      <c r="A71" s="80"/>
      <c r="B71" s="80"/>
      <c r="C71" s="80"/>
      <c r="D71" s="80"/>
      <c r="E71" s="80"/>
      <c r="F71" s="80"/>
      <c r="G71" s="80"/>
      <c r="H71" s="80"/>
    </row>
    <row r="72" spans="1:8" ht="14.25">
      <c r="A72" s="80"/>
      <c r="B72" s="80"/>
      <c r="C72" s="80"/>
      <c r="D72" s="80"/>
      <c r="E72" s="80"/>
      <c r="F72" s="80"/>
      <c r="G72" s="80"/>
      <c r="H72" s="80"/>
    </row>
    <row r="73" spans="1:8" ht="14.25">
      <c r="A73" s="80"/>
      <c r="B73" s="80"/>
      <c r="C73" s="80"/>
      <c r="D73" s="80"/>
      <c r="E73" s="80"/>
      <c r="F73" s="80"/>
      <c r="G73" s="80"/>
      <c r="H73" s="80"/>
    </row>
    <row r="74" spans="1:8" ht="14.25">
      <c r="A74" s="80"/>
      <c r="B74" s="80"/>
      <c r="C74" s="80"/>
      <c r="D74" s="80"/>
      <c r="E74" s="80"/>
      <c r="F74" s="80"/>
      <c r="G74" s="80"/>
      <c r="H74" s="80"/>
    </row>
    <row r="75" spans="1:8" ht="14.25">
      <c r="A75" s="80"/>
      <c r="B75" s="80"/>
      <c r="C75" s="80"/>
      <c r="D75" s="80"/>
      <c r="E75" s="80"/>
      <c r="F75" s="80"/>
      <c r="G75" s="80"/>
      <c r="H75" s="80"/>
    </row>
    <row r="76" spans="1:8" ht="14.25">
      <c r="A76" s="80"/>
      <c r="B76" s="80"/>
      <c r="C76" s="80"/>
      <c r="D76" s="80"/>
      <c r="E76" s="80"/>
      <c r="F76" s="80"/>
      <c r="G76" s="80"/>
      <c r="H76" s="80"/>
    </row>
    <row r="77" spans="1:8" ht="14.25">
      <c r="A77" s="80"/>
      <c r="B77" s="80"/>
      <c r="C77" s="80"/>
      <c r="D77" s="80"/>
      <c r="E77" s="80"/>
      <c r="F77" s="80"/>
      <c r="G77" s="80"/>
      <c r="H77" s="80"/>
    </row>
    <row r="78" spans="1:8" ht="14.25">
      <c r="A78" s="80"/>
      <c r="B78" s="80"/>
      <c r="C78" s="80"/>
      <c r="D78" s="80"/>
      <c r="E78" s="80"/>
      <c r="F78" s="80"/>
      <c r="G78" s="80"/>
      <c r="H78" s="80"/>
    </row>
    <row r="79" spans="1:8" ht="14.25">
      <c r="A79" s="80"/>
      <c r="B79" s="80"/>
      <c r="C79" s="80"/>
      <c r="D79" s="80"/>
      <c r="E79" s="80"/>
      <c r="F79" s="80"/>
      <c r="G79" s="80"/>
      <c r="H79" s="80"/>
    </row>
    <row r="80" spans="1:8" ht="14.25">
      <c r="A80" s="80"/>
      <c r="B80" s="80"/>
      <c r="C80" s="80"/>
      <c r="D80" s="80"/>
      <c r="E80" s="80"/>
      <c r="F80" s="80"/>
      <c r="G80" s="80"/>
      <c r="H80" s="80"/>
    </row>
    <row r="81" spans="1:8" ht="14.25">
      <c r="A81" s="80"/>
      <c r="B81" s="80"/>
      <c r="C81" s="80"/>
      <c r="D81" s="80"/>
      <c r="E81" s="80"/>
      <c r="F81" s="80"/>
      <c r="G81" s="80"/>
      <c r="H81" s="80"/>
    </row>
    <row r="82" spans="1:8" ht="14.25">
      <c r="A82" s="80"/>
      <c r="B82" s="80"/>
      <c r="C82" s="80"/>
      <c r="D82" s="80"/>
      <c r="E82" s="80"/>
      <c r="F82" s="80"/>
      <c r="G82" s="80"/>
      <c r="H82" s="80"/>
    </row>
    <row r="83" spans="1:8" ht="14.25">
      <c r="A83" s="80"/>
      <c r="B83" s="80"/>
      <c r="C83" s="80"/>
      <c r="D83" s="80"/>
      <c r="E83" s="80"/>
      <c r="F83" s="80"/>
      <c r="G83" s="80"/>
      <c r="H83" s="80"/>
    </row>
    <row r="84" spans="1:8" ht="14.25">
      <c r="A84" s="80"/>
      <c r="B84" s="80"/>
      <c r="C84" s="80"/>
      <c r="D84" s="80"/>
      <c r="E84" s="80"/>
      <c r="F84" s="80"/>
      <c r="G84" s="80"/>
      <c r="H84" s="80"/>
    </row>
    <row r="85" spans="1:8" ht="14.25">
      <c r="A85" s="80"/>
      <c r="B85" s="80"/>
      <c r="C85" s="80"/>
      <c r="D85" s="80"/>
      <c r="E85" s="80"/>
      <c r="F85" s="80"/>
      <c r="G85" s="80"/>
      <c r="H85" s="80"/>
    </row>
    <row r="86" spans="1:8" ht="14.25">
      <c r="A86" s="80"/>
      <c r="B86" s="80"/>
      <c r="C86" s="80"/>
      <c r="D86" s="80"/>
      <c r="E86" s="80"/>
      <c r="F86" s="80"/>
      <c r="G86" s="80"/>
      <c r="H86" s="80"/>
    </row>
    <row r="87" spans="1:8" ht="14.25">
      <c r="A87" s="80"/>
      <c r="B87" s="80"/>
      <c r="C87" s="80"/>
      <c r="D87" s="80"/>
      <c r="E87" s="80"/>
      <c r="F87" s="80"/>
      <c r="G87" s="80"/>
      <c r="H87" s="80"/>
    </row>
    <row r="88" spans="1:8" ht="14.25">
      <c r="A88" s="80"/>
      <c r="B88" s="80"/>
      <c r="C88" s="80"/>
      <c r="D88" s="80"/>
      <c r="E88" s="80"/>
      <c r="F88" s="80"/>
      <c r="G88" s="80"/>
      <c r="H88" s="80"/>
    </row>
    <row r="89" spans="1:8" ht="14.25">
      <c r="A89" s="80"/>
      <c r="B89" s="80"/>
      <c r="C89" s="80"/>
      <c r="D89" s="80"/>
      <c r="E89" s="80"/>
      <c r="F89" s="80"/>
      <c r="G89" s="80"/>
      <c r="H89" s="80"/>
    </row>
    <row r="90" spans="1:8" ht="14.25">
      <c r="A90" s="80"/>
      <c r="B90" s="80"/>
      <c r="C90" s="80"/>
      <c r="D90" s="80"/>
      <c r="E90" s="80"/>
      <c r="F90" s="80"/>
      <c r="G90" s="80"/>
      <c r="H90" s="80"/>
    </row>
    <row r="91" spans="1:8" ht="14.25">
      <c r="A91" s="80"/>
      <c r="B91" s="80"/>
      <c r="C91" s="80"/>
      <c r="D91" s="80"/>
      <c r="E91" s="80"/>
      <c r="F91" s="80"/>
      <c r="G91" s="80"/>
      <c r="H91" s="80"/>
    </row>
    <row r="92" spans="1:8" ht="14.25">
      <c r="A92" s="80"/>
      <c r="B92" s="80"/>
      <c r="C92" s="80"/>
      <c r="D92" s="80"/>
      <c r="E92" s="80"/>
      <c r="F92" s="80"/>
      <c r="G92" s="80"/>
      <c r="H92" s="80"/>
    </row>
    <row r="93" spans="1:8" ht="14.25">
      <c r="A93" s="80"/>
      <c r="B93" s="80"/>
      <c r="C93" s="80"/>
      <c r="D93" s="80"/>
      <c r="E93" s="80"/>
      <c r="F93" s="80"/>
      <c r="G93" s="80"/>
      <c r="H93" s="80"/>
    </row>
    <row r="94" spans="1:8" ht="14.25">
      <c r="A94" s="80"/>
      <c r="B94" s="80"/>
      <c r="C94" s="80"/>
      <c r="D94" s="80"/>
      <c r="E94" s="80"/>
      <c r="F94" s="80"/>
      <c r="G94" s="80"/>
      <c r="H94" s="80"/>
    </row>
    <row r="95" spans="1:8" ht="14.25">
      <c r="A95" s="80"/>
      <c r="B95" s="80"/>
      <c r="C95" s="80"/>
      <c r="D95" s="80"/>
      <c r="E95" s="80"/>
      <c r="F95" s="80"/>
      <c r="G95" s="80"/>
      <c r="H95" s="80"/>
    </row>
    <row r="96" spans="1:8" ht="14.25">
      <c r="A96" s="80"/>
      <c r="B96" s="80"/>
      <c r="C96" s="80"/>
      <c r="D96" s="80"/>
      <c r="E96" s="80"/>
      <c r="F96" s="80"/>
      <c r="G96" s="80"/>
      <c r="H96" s="80"/>
    </row>
    <row r="97" spans="1:8" ht="14.25">
      <c r="A97" s="80"/>
      <c r="B97" s="80"/>
      <c r="C97" s="80"/>
      <c r="D97" s="80"/>
      <c r="E97" s="80"/>
      <c r="F97" s="80"/>
      <c r="G97" s="80"/>
      <c r="H97" s="80"/>
    </row>
    <row r="98" spans="1:8" ht="14.25">
      <c r="A98" s="80"/>
      <c r="B98" s="80"/>
      <c r="C98" s="80"/>
      <c r="D98" s="80"/>
      <c r="E98" s="80"/>
      <c r="F98" s="80"/>
      <c r="G98" s="80"/>
      <c r="H98" s="80"/>
    </row>
    <row r="99" spans="1:8" ht="14.25">
      <c r="A99" s="80"/>
      <c r="B99" s="80"/>
      <c r="C99" s="80"/>
      <c r="D99" s="80"/>
      <c r="E99" s="80"/>
      <c r="F99" s="80"/>
      <c r="G99" s="80"/>
      <c r="H99" s="80"/>
    </row>
    <row r="100" spans="1:8" ht="14.25">
      <c r="A100" s="80"/>
      <c r="B100" s="80"/>
      <c r="C100" s="80"/>
      <c r="D100" s="80"/>
      <c r="E100" s="80"/>
      <c r="F100" s="80"/>
      <c r="G100" s="80"/>
      <c r="H100" s="80"/>
    </row>
    <row r="101" spans="1:8" ht="14.25">
      <c r="A101" s="80"/>
      <c r="B101" s="80"/>
      <c r="C101" s="80"/>
      <c r="D101" s="80"/>
      <c r="E101" s="80"/>
      <c r="F101" s="80"/>
      <c r="G101" s="80"/>
      <c r="H101" s="80"/>
    </row>
    <row r="102" spans="1:8" ht="14.25">
      <c r="A102" s="80"/>
      <c r="B102" s="80"/>
      <c r="C102" s="80"/>
      <c r="D102" s="80"/>
      <c r="E102" s="80"/>
      <c r="F102" s="80"/>
      <c r="G102" s="80"/>
      <c r="H102" s="80"/>
    </row>
    <row r="103" spans="1:8" ht="14.25">
      <c r="A103" s="80"/>
      <c r="B103" s="80"/>
      <c r="C103" s="80"/>
      <c r="D103" s="80"/>
      <c r="E103" s="80"/>
      <c r="F103" s="80"/>
      <c r="G103" s="80"/>
      <c r="H103" s="80"/>
    </row>
    <row r="104" spans="1:8" ht="14.25">
      <c r="A104" s="80"/>
      <c r="B104" s="80"/>
      <c r="C104" s="80"/>
      <c r="D104" s="80"/>
      <c r="E104" s="80"/>
      <c r="F104" s="80"/>
      <c r="G104" s="80"/>
      <c r="H104" s="80"/>
    </row>
    <row r="105" spans="1:8" ht="14.25">
      <c r="A105" s="80"/>
      <c r="B105" s="80"/>
      <c r="C105" s="80"/>
      <c r="D105" s="80"/>
      <c r="E105" s="80"/>
      <c r="F105" s="80"/>
      <c r="G105" s="80"/>
      <c r="H105" s="80"/>
    </row>
    <row r="106" spans="1:8" ht="14.25">
      <c r="A106" s="80"/>
      <c r="B106" s="80"/>
      <c r="C106" s="80"/>
      <c r="D106" s="80"/>
      <c r="E106" s="80"/>
      <c r="F106" s="80"/>
      <c r="G106" s="80"/>
      <c r="H106" s="80"/>
    </row>
    <row r="107" spans="1:8" ht="14.25">
      <c r="A107" s="80"/>
      <c r="B107" s="80"/>
      <c r="C107" s="80"/>
      <c r="D107" s="80"/>
      <c r="E107" s="80"/>
      <c r="F107" s="80"/>
      <c r="G107" s="80"/>
      <c r="H107" s="80"/>
    </row>
    <row r="108" spans="1:8" ht="14.25">
      <c r="A108" s="80"/>
      <c r="B108" s="80"/>
      <c r="C108" s="80"/>
      <c r="D108" s="80"/>
      <c r="E108" s="80"/>
      <c r="F108" s="80"/>
      <c r="G108" s="80"/>
      <c r="H108" s="80"/>
    </row>
    <row r="109" spans="1:8" ht="14.25">
      <c r="A109" s="80"/>
      <c r="B109" s="80"/>
      <c r="C109" s="80"/>
      <c r="D109" s="80"/>
      <c r="E109" s="80"/>
      <c r="F109" s="80"/>
      <c r="G109" s="80"/>
      <c r="H109" s="80"/>
    </row>
    <row r="110" spans="1:8" ht="14.25">
      <c r="A110" s="80"/>
      <c r="B110" s="80"/>
      <c r="C110" s="80"/>
      <c r="D110" s="80"/>
      <c r="E110" s="80"/>
      <c r="F110" s="80"/>
      <c r="G110" s="80"/>
      <c r="H110" s="80"/>
    </row>
    <row r="111" spans="1:8" ht="14.25">
      <c r="A111" s="80"/>
      <c r="B111" s="80"/>
      <c r="C111" s="80"/>
      <c r="D111" s="80"/>
      <c r="E111" s="80"/>
      <c r="F111" s="80"/>
      <c r="G111" s="80"/>
      <c r="H111" s="80"/>
    </row>
    <row r="112" spans="1:8" ht="14.25">
      <c r="A112" s="80"/>
      <c r="B112" s="80"/>
      <c r="C112" s="80"/>
      <c r="D112" s="80"/>
      <c r="E112" s="80"/>
      <c r="F112" s="80"/>
      <c r="G112" s="80"/>
      <c r="H112" s="80"/>
    </row>
    <row r="113" spans="1:8" ht="14.25">
      <c r="A113" s="80"/>
      <c r="B113" s="80"/>
      <c r="C113" s="80"/>
      <c r="D113" s="80"/>
      <c r="E113" s="80"/>
      <c r="F113" s="80"/>
      <c r="G113" s="80"/>
      <c r="H113" s="80"/>
    </row>
    <row r="114" spans="1:8" ht="14.25">
      <c r="A114" s="80"/>
      <c r="B114" s="80"/>
      <c r="C114" s="80"/>
      <c r="D114" s="80"/>
      <c r="E114" s="80"/>
      <c r="F114" s="80"/>
      <c r="G114" s="80"/>
      <c r="H114" s="80"/>
    </row>
    <row r="115" spans="1:8" ht="14.25">
      <c r="A115" s="80"/>
      <c r="B115" s="80"/>
      <c r="C115" s="80"/>
      <c r="D115" s="80"/>
      <c r="E115" s="80"/>
      <c r="F115" s="80"/>
      <c r="G115" s="80"/>
      <c r="H115" s="80"/>
    </row>
    <row r="116" spans="1:8" ht="14.25">
      <c r="A116" s="80"/>
      <c r="B116" s="80"/>
      <c r="C116" s="80"/>
      <c r="D116" s="80"/>
      <c r="E116" s="80"/>
      <c r="F116" s="80"/>
      <c r="G116" s="80"/>
      <c r="H116" s="80"/>
    </row>
    <row r="117" spans="1:8" ht="14.25">
      <c r="A117" s="80"/>
      <c r="B117" s="80"/>
      <c r="C117" s="80"/>
      <c r="D117" s="80"/>
      <c r="E117" s="80"/>
      <c r="F117" s="80"/>
      <c r="G117" s="80"/>
      <c r="H117" s="80"/>
    </row>
    <row r="118" spans="1:8" ht="14.25">
      <c r="A118" s="80"/>
      <c r="B118" s="80"/>
      <c r="C118" s="80"/>
      <c r="D118" s="80"/>
      <c r="E118" s="80"/>
      <c r="F118" s="80"/>
      <c r="G118" s="80"/>
      <c r="H118" s="80"/>
    </row>
    <row r="119" spans="1:8" ht="14.25">
      <c r="A119" s="80"/>
      <c r="B119" s="80"/>
      <c r="C119" s="80"/>
      <c r="D119" s="80"/>
      <c r="E119" s="80"/>
      <c r="F119" s="80"/>
      <c r="G119" s="80"/>
      <c r="H119" s="80"/>
    </row>
    <row r="120" spans="1:8" ht="14.25">
      <c r="A120" s="80"/>
      <c r="B120" s="80"/>
      <c r="C120" s="80"/>
      <c r="D120" s="80"/>
      <c r="E120" s="80"/>
      <c r="F120" s="80"/>
      <c r="G120" s="80"/>
      <c r="H120" s="80"/>
    </row>
    <row r="121" spans="1:8" ht="14.25">
      <c r="A121" s="80"/>
      <c r="B121" s="80"/>
      <c r="C121" s="80"/>
      <c r="D121" s="80"/>
      <c r="E121" s="80"/>
      <c r="F121" s="80"/>
      <c r="G121" s="80"/>
      <c r="H121" s="80"/>
    </row>
    <row r="122" spans="1:8" ht="14.25">
      <c r="A122" s="80"/>
      <c r="B122" s="80"/>
      <c r="C122" s="80"/>
      <c r="D122" s="80"/>
      <c r="E122" s="80"/>
      <c r="F122" s="80"/>
      <c r="G122" s="80"/>
      <c r="H122" s="80"/>
    </row>
    <row r="123" spans="1:8" ht="14.25">
      <c r="A123" s="80"/>
      <c r="B123" s="80"/>
      <c r="C123" s="80"/>
      <c r="D123" s="80"/>
      <c r="E123" s="80"/>
      <c r="F123" s="80"/>
      <c r="G123" s="80"/>
      <c r="H123" s="80"/>
    </row>
    <row r="124" spans="1:8" ht="14.25">
      <c r="A124" s="80"/>
      <c r="B124" s="80"/>
      <c r="C124" s="80"/>
      <c r="D124" s="80"/>
      <c r="E124" s="80"/>
      <c r="F124" s="80"/>
      <c r="G124" s="80"/>
      <c r="H124" s="80"/>
    </row>
    <row r="125" spans="1:8" ht="14.25">
      <c r="A125" s="80"/>
      <c r="B125" s="80"/>
      <c r="C125" s="80"/>
      <c r="D125" s="80"/>
      <c r="E125" s="80"/>
      <c r="F125" s="80"/>
      <c r="G125" s="80"/>
      <c r="H125" s="80"/>
    </row>
    <row r="126" spans="1:8" ht="14.25">
      <c r="A126" s="80"/>
      <c r="B126" s="80"/>
      <c r="C126" s="80"/>
      <c r="D126" s="80"/>
      <c r="E126" s="80"/>
      <c r="F126" s="80"/>
      <c r="G126" s="80"/>
      <c r="H126" s="80"/>
    </row>
    <row r="127" spans="1:8" ht="14.25">
      <c r="A127" s="80"/>
      <c r="B127" s="80"/>
      <c r="C127" s="80"/>
      <c r="D127" s="80"/>
      <c r="E127" s="80"/>
      <c r="F127" s="80"/>
      <c r="G127" s="80"/>
      <c r="H127" s="80"/>
    </row>
    <row r="128" spans="1:8" ht="14.25">
      <c r="A128" s="80"/>
      <c r="B128" s="80"/>
      <c r="C128" s="80"/>
      <c r="D128" s="80"/>
      <c r="E128" s="80"/>
      <c r="F128" s="80"/>
      <c r="G128" s="80"/>
      <c r="H128" s="80"/>
    </row>
    <row r="129" spans="1:8" ht="14.25">
      <c r="A129" s="80"/>
      <c r="B129" s="80"/>
      <c r="C129" s="80"/>
      <c r="D129" s="80"/>
      <c r="E129" s="80"/>
      <c r="F129" s="80"/>
      <c r="G129" s="80"/>
      <c r="H129" s="80"/>
    </row>
    <row r="130" spans="1:8" ht="14.25">
      <c r="A130" s="80"/>
      <c r="B130" s="80"/>
      <c r="C130" s="80"/>
      <c r="D130" s="80"/>
      <c r="E130" s="80"/>
      <c r="F130" s="80"/>
      <c r="G130" s="80"/>
      <c r="H130" s="80"/>
    </row>
    <row r="131" spans="1:8" ht="14.25">
      <c r="A131" s="80"/>
      <c r="B131" s="80"/>
      <c r="C131" s="80"/>
      <c r="D131" s="80"/>
      <c r="E131" s="80"/>
      <c r="F131" s="80"/>
      <c r="G131" s="80"/>
      <c r="H131" s="80"/>
    </row>
    <row r="132" spans="1:8" ht="14.25">
      <c r="A132" s="80"/>
      <c r="B132" s="80"/>
      <c r="C132" s="80"/>
      <c r="D132" s="80"/>
      <c r="E132" s="80"/>
      <c r="F132" s="80"/>
      <c r="G132" s="80"/>
      <c r="H132" s="80"/>
    </row>
    <row r="133" spans="1:8" ht="14.25">
      <c r="A133" s="80"/>
      <c r="B133" s="80"/>
      <c r="C133" s="80"/>
      <c r="D133" s="80"/>
      <c r="E133" s="80"/>
      <c r="F133" s="80"/>
      <c r="G133" s="80"/>
      <c r="H133" s="80"/>
    </row>
    <row r="134" spans="1:8" ht="14.25">
      <c r="A134" s="80"/>
      <c r="B134" s="80"/>
      <c r="C134" s="80"/>
      <c r="D134" s="80"/>
      <c r="E134" s="80"/>
      <c r="F134" s="80"/>
      <c r="G134" s="80"/>
      <c r="H134" s="80"/>
    </row>
    <row r="135" spans="1:8" ht="14.25">
      <c r="A135" s="80"/>
      <c r="B135" s="80"/>
      <c r="C135" s="80"/>
      <c r="D135" s="80"/>
      <c r="E135" s="80"/>
      <c r="F135" s="80"/>
      <c r="G135" s="80"/>
      <c r="H135" s="80"/>
    </row>
    <row r="136" spans="1:8" ht="14.25">
      <c r="A136" s="80"/>
      <c r="B136" s="80"/>
      <c r="C136" s="80"/>
      <c r="D136" s="80"/>
      <c r="E136" s="80"/>
      <c r="F136" s="80"/>
      <c r="G136" s="80"/>
      <c r="H136" s="80"/>
    </row>
    <row r="137" spans="1:8" ht="14.25">
      <c r="A137" s="80"/>
      <c r="B137" s="80"/>
      <c r="C137" s="80"/>
      <c r="D137" s="80"/>
      <c r="E137" s="80"/>
      <c r="F137" s="80"/>
      <c r="G137" s="80"/>
      <c r="H137" s="80"/>
    </row>
    <row r="138" spans="1:8" ht="14.25">
      <c r="A138" s="80"/>
      <c r="B138" s="80"/>
      <c r="C138" s="80"/>
      <c r="D138" s="80"/>
      <c r="E138" s="80"/>
      <c r="F138" s="80"/>
      <c r="G138" s="80"/>
      <c r="H138" s="80"/>
    </row>
    <row r="139" spans="1:8" ht="14.25">
      <c r="A139" s="80"/>
      <c r="B139" s="80"/>
      <c r="C139" s="80"/>
      <c r="D139" s="80"/>
      <c r="E139" s="80"/>
      <c r="F139" s="80"/>
      <c r="G139" s="80"/>
      <c r="H139" s="80"/>
    </row>
    <row r="140" spans="1:8" ht="14.25">
      <c r="A140" s="80"/>
      <c r="B140" s="80"/>
      <c r="C140" s="80"/>
      <c r="D140" s="80"/>
      <c r="E140" s="80"/>
      <c r="F140" s="80"/>
      <c r="G140" s="80"/>
      <c r="H140" s="80"/>
    </row>
    <row r="141" spans="1:8" ht="14.25">
      <c r="A141" s="80"/>
      <c r="B141" s="80"/>
      <c r="C141" s="80"/>
      <c r="D141" s="80"/>
      <c r="E141" s="80"/>
      <c r="F141" s="80"/>
      <c r="G141" s="80"/>
      <c r="H141" s="80"/>
    </row>
    <row r="142" spans="1:8" ht="14.25">
      <c r="A142" s="80"/>
      <c r="B142" s="80"/>
      <c r="C142" s="80"/>
      <c r="D142" s="80"/>
      <c r="E142" s="80"/>
      <c r="F142" s="80"/>
      <c r="G142" s="80"/>
      <c r="H142" s="80"/>
    </row>
    <row r="143" spans="1:8" ht="14.25">
      <c r="A143" s="80"/>
      <c r="B143" s="80"/>
      <c r="C143" s="80"/>
      <c r="D143" s="80"/>
      <c r="E143" s="80"/>
      <c r="F143" s="80"/>
      <c r="G143" s="80"/>
      <c r="H143" s="80"/>
    </row>
    <row r="144" spans="1:8" ht="14.25">
      <c r="A144" s="80"/>
      <c r="B144" s="80"/>
      <c r="C144" s="80"/>
      <c r="D144" s="80"/>
      <c r="E144" s="80"/>
      <c r="F144" s="80"/>
      <c r="G144" s="80"/>
      <c r="H144" s="80"/>
    </row>
    <row r="145" spans="1:8" ht="14.25">
      <c r="A145" s="80"/>
      <c r="B145" s="80"/>
      <c r="C145" s="80"/>
      <c r="D145" s="80"/>
      <c r="E145" s="80"/>
      <c r="F145" s="80"/>
      <c r="G145" s="80"/>
      <c r="H145" s="80"/>
    </row>
    <row r="146" spans="1:8" ht="14.25">
      <c r="A146" s="80"/>
      <c r="B146" s="80"/>
      <c r="C146" s="80"/>
      <c r="D146" s="80"/>
      <c r="E146" s="80"/>
      <c r="F146" s="80"/>
      <c r="G146" s="80"/>
      <c r="H146" s="80"/>
    </row>
    <row r="147" spans="1:8" ht="14.25">
      <c r="A147" s="80"/>
      <c r="B147" s="80"/>
      <c r="C147" s="80"/>
      <c r="D147" s="80"/>
      <c r="E147" s="80"/>
      <c r="F147" s="80"/>
      <c r="G147" s="80"/>
      <c r="H147" s="80"/>
    </row>
    <row r="148" spans="1:8" ht="14.25">
      <c r="A148" s="80"/>
      <c r="B148" s="80"/>
      <c r="C148" s="80"/>
      <c r="D148" s="80"/>
      <c r="E148" s="80"/>
      <c r="F148" s="80"/>
      <c r="G148" s="80"/>
      <c r="H148" s="80"/>
    </row>
    <row r="149" spans="1:8" ht="14.25">
      <c r="A149" s="80"/>
      <c r="B149" s="80"/>
      <c r="C149" s="80"/>
      <c r="D149" s="80"/>
      <c r="E149" s="80"/>
      <c r="F149" s="80"/>
      <c r="G149" s="80"/>
      <c r="H149" s="80"/>
    </row>
    <row r="150" spans="1:8" ht="14.25">
      <c r="A150" s="80"/>
      <c r="B150" s="80"/>
      <c r="C150" s="80"/>
      <c r="D150" s="80"/>
      <c r="E150" s="80"/>
      <c r="F150" s="80"/>
      <c r="G150" s="80"/>
      <c r="H150" s="80"/>
    </row>
    <row r="151" spans="1:8" ht="14.25">
      <c r="A151" s="80"/>
      <c r="B151" s="80"/>
      <c r="C151" s="80"/>
      <c r="D151" s="80"/>
      <c r="E151" s="80"/>
      <c r="F151" s="80"/>
      <c r="G151" s="80"/>
      <c r="H151" s="80"/>
    </row>
    <row r="152" spans="1:8" ht="14.25">
      <c r="A152" s="80"/>
      <c r="B152" s="80"/>
      <c r="C152" s="80"/>
      <c r="D152" s="80"/>
      <c r="E152" s="80"/>
      <c r="F152" s="80"/>
      <c r="G152" s="80"/>
      <c r="H152" s="80"/>
    </row>
    <row r="153" spans="1:8" ht="14.25">
      <c r="A153" s="80"/>
      <c r="B153" s="80"/>
      <c r="C153" s="80"/>
      <c r="D153" s="80"/>
      <c r="E153" s="80"/>
      <c r="F153" s="80"/>
      <c r="G153" s="80"/>
      <c r="H153" s="80"/>
    </row>
    <row r="154" spans="1:8" ht="14.25">
      <c r="A154" s="80"/>
      <c r="B154" s="80"/>
      <c r="C154" s="80"/>
      <c r="D154" s="80"/>
      <c r="E154" s="80"/>
      <c r="F154" s="80"/>
      <c r="G154" s="80"/>
      <c r="H154" s="80"/>
    </row>
    <row r="155" spans="1:8" ht="14.25">
      <c r="A155" s="80"/>
      <c r="B155" s="80"/>
      <c r="C155" s="80"/>
      <c r="D155" s="80"/>
      <c r="E155" s="80"/>
      <c r="F155" s="80"/>
      <c r="G155" s="80"/>
      <c r="H155" s="80"/>
    </row>
    <row r="156" spans="1:8" ht="14.25">
      <c r="A156" s="80"/>
      <c r="B156" s="80"/>
      <c r="C156" s="80"/>
      <c r="D156" s="80"/>
      <c r="E156" s="80"/>
      <c r="F156" s="80"/>
      <c r="G156" s="80"/>
      <c r="H156" s="80"/>
    </row>
    <row r="157" spans="1:8" ht="14.25">
      <c r="A157" s="80"/>
      <c r="B157" s="80"/>
      <c r="C157" s="80"/>
      <c r="D157" s="80"/>
      <c r="E157" s="80"/>
      <c r="F157" s="80"/>
      <c r="G157" s="80"/>
      <c r="H157" s="80"/>
    </row>
    <row r="158" spans="1:8" ht="14.25">
      <c r="A158" s="80"/>
      <c r="B158" s="80"/>
      <c r="C158" s="80"/>
      <c r="D158" s="80"/>
      <c r="E158" s="80"/>
      <c r="F158" s="80"/>
      <c r="G158" s="80"/>
      <c r="H158" s="80"/>
    </row>
    <row r="159" spans="1:8" ht="14.25">
      <c r="A159" s="80"/>
      <c r="B159" s="80"/>
      <c r="C159" s="80"/>
      <c r="D159" s="80"/>
      <c r="E159" s="80"/>
      <c r="F159" s="80"/>
      <c r="G159" s="80"/>
      <c r="H159" s="80"/>
    </row>
    <row r="160" spans="1:8" ht="14.25">
      <c r="A160" s="80"/>
      <c r="B160" s="80"/>
      <c r="C160" s="80"/>
      <c r="D160" s="80"/>
      <c r="E160" s="80"/>
      <c r="F160" s="80"/>
      <c r="G160" s="80"/>
      <c r="H160" s="80"/>
    </row>
    <row r="161" spans="1:8" ht="14.25">
      <c r="A161" s="80"/>
      <c r="B161" s="80"/>
      <c r="C161" s="80"/>
      <c r="D161" s="80"/>
      <c r="E161" s="80"/>
      <c r="F161" s="80"/>
      <c r="G161" s="80"/>
      <c r="H161" s="80"/>
    </row>
    <row r="162" spans="1:8" ht="14.25">
      <c r="A162" s="80"/>
      <c r="B162" s="80"/>
      <c r="C162" s="80"/>
      <c r="D162" s="80"/>
      <c r="E162" s="80"/>
      <c r="F162" s="80"/>
      <c r="G162" s="80"/>
      <c r="H162" s="80"/>
    </row>
    <row r="163" spans="1:8" ht="14.25">
      <c r="A163" s="80"/>
      <c r="B163" s="80"/>
      <c r="C163" s="80"/>
      <c r="D163" s="80"/>
      <c r="E163" s="80"/>
      <c r="F163" s="80"/>
      <c r="G163" s="80"/>
      <c r="H163" s="80"/>
    </row>
    <row r="164" spans="1:8" ht="14.25">
      <c r="A164" s="80"/>
      <c r="B164" s="80"/>
      <c r="C164" s="80"/>
      <c r="D164" s="80"/>
      <c r="E164" s="80"/>
      <c r="F164" s="80"/>
      <c r="G164" s="80"/>
      <c r="H164" s="80"/>
    </row>
    <row r="165" spans="1:8" ht="14.25">
      <c r="A165" s="80"/>
      <c r="B165" s="80"/>
      <c r="C165" s="80"/>
      <c r="D165" s="80"/>
      <c r="E165" s="80"/>
      <c r="F165" s="80"/>
      <c r="G165" s="80"/>
      <c r="H165" s="80"/>
    </row>
    <row r="166" spans="1:8" ht="14.25">
      <c r="A166" s="80"/>
      <c r="B166" s="80"/>
      <c r="C166" s="80"/>
      <c r="D166" s="80"/>
      <c r="E166" s="80"/>
      <c r="F166" s="80"/>
      <c r="G166" s="80"/>
      <c r="H166" s="80"/>
    </row>
    <row r="167" spans="1:8" ht="14.25">
      <c r="A167" s="80"/>
      <c r="B167" s="80"/>
      <c r="C167" s="80"/>
      <c r="D167" s="80"/>
      <c r="E167" s="80"/>
      <c r="F167" s="80"/>
      <c r="G167" s="80"/>
      <c r="H167" s="80"/>
    </row>
    <row r="168" spans="1:8" ht="14.25">
      <c r="A168" s="80"/>
      <c r="B168" s="80"/>
      <c r="C168" s="80"/>
      <c r="D168" s="80"/>
      <c r="E168" s="80"/>
      <c r="F168" s="80"/>
      <c r="G168" s="80"/>
      <c r="H168" s="80"/>
    </row>
    <row r="169" spans="1:8" ht="14.25">
      <c r="A169" s="80"/>
      <c r="B169" s="80"/>
      <c r="C169" s="80"/>
      <c r="D169" s="80"/>
      <c r="E169" s="80"/>
      <c r="F169" s="80"/>
      <c r="G169" s="80"/>
      <c r="H169" s="80"/>
    </row>
    <row r="170" spans="1:8" ht="14.25">
      <c r="A170" s="80"/>
      <c r="B170" s="80"/>
      <c r="C170" s="80"/>
      <c r="D170" s="80"/>
      <c r="E170" s="80"/>
      <c r="F170" s="80"/>
      <c r="G170" s="80"/>
      <c r="H170" s="80"/>
    </row>
    <row r="171" spans="1:8" ht="14.25">
      <c r="A171" s="80"/>
      <c r="B171" s="80"/>
      <c r="C171" s="80"/>
      <c r="D171" s="80"/>
      <c r="E171" s="80"/>
      <c r="F171" s="80"/>
      <c r="G171" s="80"/>
      <c r="H171" s="80"/>
    </row>
    <row r="172" spans="1:8" ht="14.25">
      <c r="A172" s="80"/>
      <c r="B172" s="80"/>
      <c r="C172" s="80"/>
      <c r="D172" s="80"/>
      <c r="E172" s="80"/>
      <c r="F172" s="80"/>
      <c r="G172" s="80"/>
      <c r="H172" s="80"/>
    </row>
    <row r="173" spans="1:8" ht="14.25">
      <c r="A173" s="80"/>
      <c r="B173" s="80"/>
      <c r="C173" s="80"/>
      <c r="D173" s="80"/>
      <c r="E173" s="80"/>
      <c r="F173" s="80"/>
      <c r="G173" s="80"/>
      <c r="H173" s="80"/>
    </row>
    <row r="174" spans="1:8" ht="14.25">
      <c r="A174" s="80"/>
      <c r="B174" s="80"/>
      <c r="C174" s="80"/>
      <c r="D174" s="80"/>
      <c r="E174" s="80"/>
      <c r="F174" s="80"/>
      <c r="G174" s="80"/>
      <c r="H174" s="80"/>
    </row>
    <row r="175" spans="1:8" ht="14.25">
      <c r="A175" s="80"/>
      <c r="B175" s="80"/>
      <c r="C175" s="80"/>
      <c r="D175" s="80"/>
      <c r="E175" s="80"/>
      <c r="F175" s="80"/>
      <c r="G175" s="80"/>
      <c r="H175" s="80"/>
    </row>
    <row r="176" spans="1:8" ht="14.25">
      <c r="A176" s="80"/>
      <c r="B176" s="80"/>
      <c r="C176" s="80"/>
      <c r="D176" s="80"/>
      <c r="E176" s="80"/>
      <c r="F176" s="80"/>
      <c r="G176" s="80"/>
      <c r="H176" s="80"/>
    </row>
    <row r="177" spans="1:8" ht="14.25">
      <c r="A177" s="80"/>
      <c r="B177" s="80"/>
      <c r="C177" s="80"/>
      <c r="D177" s="80"/>
      <c r="E177" s="80"/>
      <c r="F177" s="80"/>
      <c r="G177" s="80"/>
      <c r="H177" s="80"/>
    </row>
    <row r="178" spans="1:8" ht="14.25">
      <c r="A178" s="80"/>
      <c r="B178" s="80"/>
      <c r="C178" s="80"/>
      <c r="D178" s="80"/>
      <c r="E178" s="80"/>
      <c r="F178" s="80"/>
      <c r="G178" s="80"/>
      <c r="H178" s="80"/>
    </row>
    <row r="179" spans="1:8" ht="14.25">
      <c r="A179" s="80"/>
      <c r="B179" s="80"/>
      <c r="C179" s="80"/>
      <c r="D179" s="80"/>
      <c r="E179" s="80"/>
      <c r="F179" s="80"/>
      <c r="G179" s="80"/>
      <c r="H179" s="80"/>
    </row>
    <row r="180" spans="1:8" ht="14.25">
      <c r="A180" s="80"/>
      <c r="B180" s="80"/>
      <c r="C180" s="80"/>
      <c r="D180" s="80"/>
      <c r="E180" s="80"/>
      <c r="F180" s="80"/>
      <c r="G180" s="80"/>
      <c r="H180" s="80"/>
    </row>
    <row r="181" spans="1:8" ht="14.25">
      <c r="A181" s="80"/>
      <c r="B181" s="80"/>
      <c r="C181" s="80"/>
      <c r="D181" s="80"/>
      <c r="E181" s="80"/>
      <c r="F181" s="80"/>
      <c r="G181" s="80"/>
      <c r="H181" s="80"/>
    </row>
    <row r="182" spans="1:8" ht="14.25">
      <c r="A182" s="80"/>
      <c r="B182" s="80"/>
      <c r="C182" s="80"/>
      <c r="D182" s="80"/>
      <c r="E182" s="80"/>
      <c r="F182" s="80"/>
      <c r="G182" s="80"/>
      <c r="H182" s="80"/>
    </row>
    <row r="183" spans="1:8" ht="14.25">
      <c r="A183" s="80"/>
      <c r="B183" s="80"/>
      <c r="C183" s="80"/>
      <c r="D183" s="80"/>
      <c r="E183" s="80"/>
      <c r="F183" s="80"/>
      <c r="G183" s="80"/>
      <c r="H183" s="80"/>
    </row>
    <row r="184" spans="1:8" ht="14.25">
      <c r="A184" s="80"/>
      <c r="B184" s="80"/>
      <c r="C184" s="80"/>
      <c r="D184" s="80"/>
      <c r="E184" s="80"/>
      <c r="F184" s="80"/>
      <c r="G184" s="80"/>
      <c r="H184" s="80"/>
    </row>
    <row r="185" spans="1:8" ht="14.25">
      <c r="A185" s="80"/>
      <c r="B185" s="80"/>
      <c r="C185" s="80"/>
      <c r="D185" s="80"/>
      <c r="E185" s="80"/>
      <c r="F185" s="80"/>
      <c r="G185" s="80"/>
      <c r="H185" s="80"/>
    </row>
    <row r="186" spans="1:8" ht="14.25">
      <c r="A186" s="80"/>
      <c r="B186" s="80"/>
      <c r="C186" s="80"/>
      <c r="D186" s="80"/>
      <c r="E186" s="80"/>
      <c r="F186" s="80"/>
      <c r="G186" s="80"/>
      <c r="H186" s="80"/>
    </row>
    <row r="187" spans="1:8" ht="14.25">
      <c r="A187" s="80"/>
      <c r="B187" s="80"/>
      <c r="C187" s="80"/>
      <c r="D187" s="80"/>
      <c r="E187" s="80"/>
      <c r="F187" s="80"/>
      <c r="G187" s="80"/>
      <c r="H187" s="80"/>
    </row>
    <row r="188" spans="1:8" ht="14.25">
      <c r="A188" s="80"/>
      <c r="B188" s="80"/>
      <c r="C188" s="80"/>
      <c r="D188" s="80"/>
      <c r="E188" s="80"/>
      <c r="F188" s="80"/>
      <c r="G188" s="80"/>
      <c r="H188" s="80"/>
    </row>
    <row r="189" spans="1:8" ht="14.25">
      <c r="A189" s="80"/>
      <c r="B189" s="80"/>
      <c r="C189" s="80"/>
      <c r="D189" s="80"/>
      <c r="E189" s="80"/>
      <c r="F189" s="80"/>
      <c r="G189" s="80"/>
      <c r="H189" s="80"/>
    </row>
    <row r="190" spans="1:8" ht="14.25">
      <c r="A190" s="80"/>
      <c r="B190" s="80"/>
      <c r="C190" s="80"/>
      <c r="D190" s="80"/>
      <c r="E190" s="80"/>
      <c r="F190" s="80"/>
      <c r="G190" s="80"/>
      <c r="H190" s="80"/>
    </row>
    <row r="191" spans="1:8" ht="14.25">
      <c r="A191" s="80"/>
      <c r="B191" s="80"/>
      <c r="C191" s="80"/>
      <c r="D191" s="80"/>
      <c r="E191" s="80"/>
      <c r="F191" s="80"/>
      <c r="G191" s="80"/>
      <c r="H191" s="80"/>
    </row>
    <row r="192" spans="1:8" ht="14.25">
      <c r="A192" s="80"/>
      <c r="B192" s="80"/>
      <c r="C192" s="80"/>
      <c r="D192" s="80"/>
      <c r="E192" s="80"/>
      <c r="F192" s="80"/>
      <c r="G192" s="80"/>
      <c r="H192" s="80"/>
    </row>
    <row r="193" spans="1:8" ht="14.25">
      <c r="A193" s="80"/>
      <c r="B193" s="80"/>
      <c r="C193" s="80"/>
      <c r="D193" s="80"/>
      <c r="E193" s="80"/>
      <c r="F193" s="80"/>
      <c r="G193" s="80"/>
      <c r="H193" s="80"/>
    </row>
    <row r="194" spans="1:8" ht="14.25">
      <c r="A194" s="80"/>
      <c r="B194" s="80"/>
      <c r="C194" s="80"/>
      <c r="D194" s="80"/>
      <c r="E194" s="80"/>
      <c r="F194" s="80"/>
      <c r="G194" s="80"/>
      <c r="H194" s="80"/>
    </row>
    <row r="195" spans="1:8" ht="14.25">
      <c r="A195" s="80"/>
      <c r="B195" s="80"/>
      <c r="C195" s="80"/>
      <c r="D195" s="80"/>
      <c r="E195" s="80"/>
      <c r="F195" s="80"/>
      <c r="G195" s="80"/>
      <c r="H195" s="80"/>
    </row>
    <row r="196" spans="1:8" ht="14.25">
      <c r="A196" s="80"/>
      <c r="B196" s="80"/>
      <c r="C196" s="80"/>
      <c r="D196" s="80"/>
      <c r="E196" s="80"/>
      <c r="F196" s="80"/>
      <c r="G196" s="80"/>
      <c r="H196" s="80"/>
    </row>
    <row r="197" spans="1:8" ht="14.25">
      <c r="A197" s="80"/>
      <c r="B197" s="80"/>
      <c r="C197" s="80"/>
      <c r="D197" s="80"/>
      <c r="E197" s="80"/>
      <c r="F197" s="80"/>
      <c r="G197" s="80"/>
      <c r="H197" s="80"/>
    </row>
    <row r="198" spans="1:8" ht="14.25">
      <c r="A198" s="80"/>
      <c r="B198" s="80"/>
      <c r="C198" s="80"/>
      <c r="D198" s="80"/>
      <c r="E198" s="80"/>
      <c r="F198" s="80"/>
      <c r="G198" s="80"/>
      <c r="H198" s="80"/>
    </row>
    <row r="199" spans="1:8" ht="14.25">
      <c r="A199" s="80"/>
      <c r="B199" s="80"/>
      <c r="C199" s="80"/>
      <c r="D199" s="80"/>
      <c r="E199" s="80"/>
      <c r="F199" s="80"/>
      <c r="G199" s="80"/>
      <c r="H199" s="80"/>
    </row>
    <row r="200" spans="1:8" ht="14.25">
      <c r="A200" s="80"/>
      <c r="B200" s="80"/>
      <c r="C200" s="80"/>
      <c r="D200" s="80"/>
      <c r="E200" s="80"/>
      <c r="F200" s="80"/>
      <c r="G200" s="80"/>
      <c r="H200" s="80"/>
    </row>
    <row r="201" spans="1:8" ht="14.25">
      <c r="A201" s="80"/>
      <c r="B201" s="80"/>
      <c r="C201" s="80"/>
      <c r="D201" s="80"/>
      <c r="E201" s="80"/>
      <c r="F201" s="80"/>
      <c r="G201" s="80"/>
      <c r="H201" s="80"/>
    </row>
    <row r="202" spans="1:8" ht="14.25">
      <c r="A202" s="80"/>
      <c r="B202" s="80"/>
      <c r="C202" s="80"/>
      <c r="D202" s="80"/>
      <c r="E202" s="80"/>
      <c r="F202" s="80"/>
      <c r="G202" s="80"/>
      <c r="H202" s="80"/>
    </row>
    <row r="203" spans="1:8" ht="14.25">
      <c r="A203" s="80"/>
      <c r="B203" s="80"/>
      <c r="C203" s="80"/>
      <c r="D203" s="80"/>
      <c r="E203" s="80"/>
      <c r="F203" s="80"/>
      <c r="G203" s="80"/>
      <c r="H203" s="80"/>
    </row>
    <row r="204" spans="1:8" ht="14.25">
      <c r="A204" s="80"/>
      <c r="B204" s="80"/>
      <c r="C204" s="80"/>
      <c r="D204" s="80"/>
      <c r="E204" s="80"/>
      <c r="F204" s="80"/>
      <c r="G204" s="80"/>
      <c r="H204" s="80"/>
    </row>
    <row r="205" spans="1:8" ht="14.25">
      <c r="A205" s="80"/>
      <c r="B205" s="80"/>
      <c r="C205" s="80"/>
      <c r="D205" s="80"/>
      <c r="E205" s="80"/>
      <c r="F205" s="80"/>
      <c r="G205" s="80"/>
      <c r="H205" s="80"/>
    </row>
    <row r="206" spans="1:8" ht="14.25">
      <c r="A206" s="80"/>
      <c r="B206" s="80"/>
      <c r="C206" s="80"/>
      <c r="D206" s="80"/>
      <c r="E206" s="80"/>
      <c r="F206" s="80"/>
      <c r="G206" s="80"/>
      <c r="H206" s="80"/>
    </row>
    <row r="207" spans="1:8" ht="14.25">
      <c r="A207" s="80"/>
      <c r="B207" s="80"/>
      <c r="C207" s="80"/>
      <c r="D207" s="80"/>
      <c r="E207" s="80"/>
      <c r="F207" s="80"/>
      <c r="G207" s="80"/>
      <c r="H207" s="80"/>
    </row>
    <row r="208" spans="1:8" ht="14.25">
      <c r="A208" s="80"/>
      <c r="B208" s="80"/>
      <c r="C208" s="80"/>
      <c r="D208" s="80"/>
      <c r="E208" s="80"/>
      <c r="F208" s="80"/>
      <c r="G208" s="80"/>
      <c r="H208" s="80"/>
    </row>
    <row r="209" spans="1:8" ht="14.25">
      <c r="A209" s="80"/>
      <c r="B209" s="80"/>
      <c r="C209" s="80"/>
      <c r="D209" s="80"/>
      <c r="E209" s="80"/>
      <c r="F209" s="80"/>
      <c r="G209" s="80"/>
      <c r="H209" s="80"/>
    </row>
    <row r="210" spans="1:8" ht="14.25">
      <c r="A210" s="80"/>
      <c r="B210" s="80"/>
      <c r="C210" s="80"/>
      <c r="D210" s="80"/>
      <c r="E210" s="80"/>
      <c r="F210" s="80"/>
      <c r="G210" s="80"/>
      <c r="H210" s="80"/>
    </row>
    <row r="211" spans="1:8" ht="14.25">
      <c r="A211" s="80"/>
      <c r="B211" s="80"/>
      <c r="C211" s="80"/>
      <c r="D211" s="80"/>
      <c r="E211" s="80"/>
      <c r="F211" s="80"/>
      <c r="G211" s="80"/>
      <c r="H211" s="80"/>
    </row>
    <row r="212" spans="1:8" ht="14.25">
      <c r="A212" s="80"/>
      <c r="B212" s="80"/>
      <c r="C212" s="80"/>
      <c r="D212" s="80"/>
      <c r="E212" s="80"/>
      <c r="F212" s="80"/>
      <c r="G212" s="80"/>
      <c r="H212" s="80"/>
    </row>
    <row r="213" spans="1:8" ht="14.25">
      <c r="A213" s="80"/>
      <c r="B213" s="80"/>
      <c r="C213" s="80"/>
      <c r="D213" s="80"/>
      <c r="E213" s="80"/>
      <c r="F213" s="80"/>
      <c r="G213" s="80"/>
      <c r="H213" s="80"/>
    </row>
    <row r="214" spans="1:8" ht="14.25">
      <c r="A214" s="80"/>
      <c r="B214" s="80"/>
      <c r="C214" s="80"/>
      <c r="D214" s="80"/>
      <c r="E214" s="80"/>
      <c r="F214" s="80"/>
      <c r="G214" s="80"/>
      <c r="H214" s="80"/>
    </row>
    <row r="215" spans="1:8" ht="14.25">
      <c r="A215" s="80"/>
      <c r="B215" s="80"/>
      <c r="C215" s="80"/>
      <c r="D215" s="80"/>
      <c r="E215" s="80"/>
      <c r="F215" s="80"/>
      <c r="G215" s="80"/>
      <c r="H215" s="80"/>
    </row>
    <row r="216" spans="1:8" ht="14.25">
      <c r="A216" s="80"/>
      <c r="B216" s="80"/>
      <c r="C216" s="80"/>
      <c r="D216" s="80"/>
      <c r="E216" s="80"/>
      <c r="F216" s="80"/>
      <c r="G216" s="80"/>
      <c r="H216" s="80"/>
    </row>
    <row r="217" spans="1:8" ht="14.25">
      <c r="A217" s="80"/>
      <c r="B217" s="80"/>
      <c r="C217" s="80"/>
      <c r="D217" s="80"/>
      <c r="E217" s="80"/>
      <c r="F217" s="80"/>
      <c r="G217" s="80"/>
      <c r="H217" s="80"/>
    </row>
    <row r="218" spans="1:8" ht="14.25">
      <c r="A218" s="80"/>
      <c r="B218" s="80"/>
      <c r="C218" s="80"/>
      <c r="D218" s="80"/>
      <c r="E218" s="80"/>
      <c r="F218" s="80"/>
      <c r="G218" s="80"/>
      <c r="H218" s="80"/>
    </row>
    <row r="219" spans="1:8" ht="14.25">
      <c r="A219" s="80"/>
      <c r="B219" s="80"/>
      <c r="C219" s="80"/>
      <c r="D219" s="80"/>
      <c r="E219" s="80"/>
      <c r="F219" s="80"/>
      <c r="G219" s="80"/>
      <c r="H219" s="80"/>
    </row>
    <row r="220" spans="1:8" ht="14.25">
      <c r="A220" s="80"/>
      <c r="B220" s="80"/>
      <c r="C220" s="80"/>
      <c r="D220" s="80"/>
      <c r="E220" s="80"/>
      <c r="F220" s="80"/>
      <c r="G220" s="80"/>
      <c r="H220" s="80"/>
    </row>
    <row r="221" spans="1:8" ht="14.25">
      <c r="A221" s="80"/>
      <c r="B221" s="80"/>
      <c r="C221" s="80"/>
      <c r="D221" s="80"/>
      <c r="E221" s="80"/>
      <c r="F221" s="80"/>
      <c r="G221" s="80"/>
      <c r="H221" s="80"/>
    </row>
    <row r="222" spans="1:8" ht="14.25">
      <c r="A222" s="80"/>
      <c r="B222" s="80"/>
      <c r="C222" s="80"/>
      <c r="D222" s="80"/>
      <c r="E222" s="80"/>
      <c r="F222" s="80"/>
      <c r="G222" s="80"/>
      <c r="H222" s="80"/>
    </row>
    <row r="223" spans="1:8" ht="14.25">
      <c r="A223" s="80"/>
      <c r="B223" s="80"/>
      <c r="C223" s="80"/>
      <c r="D223" s="80"/>
      <c r="E223" s="80"/>
      <c r="F223" s="80"/>
      <c r="G223" s="80"/>
      <c r="H223" s="80"/>
    </row>
    <row r="224" spans="1:8" ht="14.25">
      <c r="A224" s="80"/>
      <c r="B224" s="80"/>
      <c r="C224" s="80"/>
      <c r="D224" s="80"/>
      <c r="E224" s="80"/>
      <c r="F224" s="80"/>
      <c r="G224" s="80"/>
      <c r="H224" s="80"/>
    </row>
    <row r="225" spans="1:8" ht="14.25">
      <c r="A225" s="80"/>
      <c r="B225" s="80"/>
      <c r="C225" s="80"/>
      <c r="D225" s="80"/>
      <c r="E225" s="80"/>
      <c r="F225" s="80"/>
      <c r="G225" s="80"/>
      <c r="H225" s="80"/>
    </row>
    <row r="226" spans="1:8" ht="14.25">
      <c r="A226" s="80"/>
      <c r="B226" s="80"/>
      <c r="C226" s="80"/>
      <c r="D226" s="80"/>
      <c r="E226" s="80"/>
      <c r="F226" s="80"/>
      <c r="G226" s="80"/>
      <c r="H226" s="80"/>
    </row>
    <row r="227" spans="1:8" ht="14.25">
      <c r="A227" s="80"/>
      <c r="B227" s="80"/>
      <c r="C227" s="80"/>
      <c r="D227" s="80"/>
      <c r="E227" s="80"/>
      <c r="F227" s="80"/>
      <c r="G227" s="80"/>
      <c r="H227" s="80"/>
    </row>
    <row r="228" spans="1:8" ht="14.25">
      <c r="A228" s="80"/>
      <c r="B228" s="80"/>
      <c r="C228" s="80"/>
      <c r="D228" s="80"/>
      <c r="E228" s="80"/>
      <c r="F228" s="80"/>
      <c r="G228" s="80"/>
      <c r="H228" s="80"/>
    </row>
    <row r="229" spans="1:8" ht="14.25">
      <c r="A229" s="80"/>
      <c r="B229" s="80"/>
      <c r="C229" s="80"/>
      <c r="D229" s="80"/>
      <c r="E229" s="80"/>
      <c r="F229" s="80"/>
      <c r="G229" s="80"/>
      <c r="H229" s="80"/>
    </row>
    <row r="230" spans="1:8" ht="14.25">
      <c r="A230" s="80"/>
      <c r="B230" s="80"/>
      <c r="C230" s="80"/>
      <c r="D230" s="80"/>
      <c r="E230" s="80"/>
      <c r="F230" s="80"/>
      <c r="G230" s="80"/>
      <c r="H230" s="80"/>
    </row>
    <row r="231" spans="1:8" ht="14.25">
      <c r="A231" s="80"/>
      <c r="B231" s="80"/>
      <c r="C231" s="80"/>
      <c r="D231" s="80"/>
      <c r="E231" s="80"/>
      <c r="F231" s="80"/>
      <c r="G231" s="80"/>
      <c r="H231" s="80"/>
    </row>
    <row r="232" spans="1:8" ht="14.25">
      <c r="A232" s="80"/>
      <c r="B232" s="80"/>
      <c r="C232" s="80"/>
      <c r="D232" s="80"/>
      <c r="E232" s="80"/>
      <c r="F232" s="80"/>
      <c r="G232" s="80"/>
      <c r="H232" s="80"/>
    </row>
    <row r="233" spans="1:8" ht="14.25">
      <c r="A233" s="80"/>
      <c r="B233" s="80"/>
      <c r="C233" s="80"/>
      <c r="D233" s="80"/>
      <c r="E233" s="80"/>
      <c r="F233" s="80"/>
      <c r="G233" s="80"/>
      <c r="H233" s="80"/>
    </row>
    <row r="234" spans="1:8" ht="14.25">
      <c r="A234" s="80"/>
      <c r="B234" s="80"/>
      <c r="C234" s="80"/>
      <c r="D234" s="80"/>
      <c r="E234" s="80"/>
      <c r="F234" s="80"/>
      <c r="G234" s="80"/>
      <c r="H234" s="80"/>
    </row>
    <row r="235" spans="1:8" ht="14.25">
      <c r="A235" s="80"/>
      <c r="B235" s="80"/>
      <c r="C235" s="80"/>
      <c r="D235" s="80"/>
      <c r="E235" s="80"/>
      <c r="F235" s="80"/>
      <c r="G235" s="80"/>
      <c r="H235" s="80"/>
    </row>
    <row r="236" spans="1:8" ht="14.25">
      <c r="A236" s="80"/>
      <c r="B236" s="80"/>
      <c r="C236" s="80"/>
      <c r="D236" s="80"/>
      <c r="E236" s="80"/>
      <c r="F236" s="80"/>
      <c r="G236" s="80"/>
      <c r="H236" s="80"/>
    </row>
    <row r="237" spans="1:8" ht="14.25">
      <c r="A237" s="80"/>
      <c r="B237" s="80"/>
      <c r="C237" s="80"/>
      <c r="D237" s="80"/>
      <c r="E237" s="80"/>
      <c r="F237" s="80"/>
      <c r="G237" s="80"/>
      <c r="H237" s="80"/>
    </row>
    <row r="238" spans="1:8" ht="14.25">
      <c r="A238" s="80"/>
      <c r="B238" s="80"/>
      <c r="C238" s="80"/>
      <c r="D238" s="80"/>
      <c r="E238" s="80"/>
      <c r="F238" s="80"/>
      <c r="G238" s="80"/>
      <c r="H238" s="80"/>
    </row>
    <row r="239" spans="1:8" ht="14.25">
      <c r="A239" s="80"/>
      <c r="B239" s="80"/>
      <c r="C239" s="80"/>
      <c r="D239" s="80"/>
      <c r="E239" s="80"/>
      <c r="F239" s="80"/>
      <c r="G239" s="80"/>
      <c r="H239" s="80"/>
    </row>
    <row r="240" spans="1:8" ht="14.25">
      <c r="A240" s="80"/>
      <c r="B240" s="80"/>
      <c r="C240" s="80"/>
      <c r="D240" s="80"/>
      <c r="E240" s="80"/>
      <c r="F240" s="80"/>
      <c r="G240" s="80"/>
      <c r="H240" s="80"/>
    </row>
    <row r="241" spans="1:8" ht="14.25">
      <c r="A241" s="80"/>
      <c r="B241" s="80"/>
      <c r="C241" s="80"/>
      <c r="D241" s="80"/>
      <c r="E241" s="80"/>
      <c r="F241" s="80"/>
      <c r="G241" s="80"/>
      <c r="H241" s="80"/>
    </row>
    <row r="242" spans="1:8" ht="14.25">
      <c r="A242" s="80"/>
      <c r="B242" s="80"/>
      <c r="C242" s="80"/>
      <c r="D242" s="80"/>
      <c r="E242" s="80"/>
      <c r="F242" s="80"/>
      <c r="G242" s="80"/>
      <c r="H242" s="80"/>
    </row>
    <row r="243" spans="1:8" ht="14.25">
      <c r="A243" s="80"/>
      <c r="B243" s="80"/>
      <c r="C243" s="80"/>
      <c r="D243" s="80"/>
      <c r="E243" s="80"/>
      <c r="F243" s="80"/>
      <c r="G243" s="80"/>
      <c r="H243" s="80"/>
    </row>
    <row r="244" spans="1:8" ht="14.25">
      <c r="A244" s="80"/>
      <c r="B244" s="80"/>
      <c r="C244" s="80"/>
      <c r="D244" s="80"/>
      <c r="E244" s="80"/>
      <c r="F244" s="80"/>
      <c r="G244" s="80"/>
      <c r="H244" s="80"/>
    </row>
    <row r="245" spans="1:8" ht="14.25">
      <c r="A245" s="80"/>
      <c r="B245" s="80"/>
      <c r="C245" s="80"/>
      <c r="D245" s="80"/>
      <c r="E245" s="80"/>
      <c r="F245" s="80"/>
      <c r="G245" s="80"/>
      <c r="H245" s="80"/>
    </row>
    <row r="246" spans="1:8" ht="14.25">
      <c r="A246" s="80"/>
      <c r="B246" s="80"/>
      <c r="C246" s="80"/>
      <c r="D246" s="80"/>
      <c r="E246" s="80"/>
      <c r="F246" s="80"/>
      <c r="G246" s="80"/>
      <c r="H246" s="80"/>
    </row>
    <row r="247" spans="1:8" ht="14.25">
      <c r="A247" s="80"/>
      <c r="B247" s="80"/>
      <c r="C247" s="80"/>
      <c r="D247" s="80"/>
      <c r="E247" s="80"/>
      <c r="F247" s="80"/>
      <c r="G247" s="80"/>
      <c r="H247" s="80"/>
    </row>
    <row r="248" spans="1:8" ht="14.25">
      <c r="A248" s="80"/>
      <c r="B248" s="80"/>
      <c r="C248" s="80"/>
      <c r="D248" s="80"/>
      <c r="E248" s="80"/>
      <c r="F248" s="80"/>
      <c r="G248" s="80"/>
      <c r="H248" s="80"/>
    </row>
    <row r="249" spans="1:8" ht="14.25">
      <c r="A249" s="80"/>
      <c r="B249" s="80"/>
      <c r="C249" s="80"/>
      <c r="D249" s="80"/>
      <c r="E249" s="80"/>
      <c r="F249" s="80"/>
      <c r="G249" s="80"/>
      <c r="H249" s="80"/>
    </row>
    <row r="250" spans="1:8" ht="14.25">
      <c r="A250" s="80"/>
      <c r="B250" s="80"/>
      <c r="C250" s="80"/>
      <c r="D250" s="80"/>
      <c r="E250" s="80"/>
      <c r="F250" s="80"/>
      <c r="G250" s="80"/>
      <c r="H250" s="80"/>
    </row>
    <row r="251" spans="1:8" ht="14.25">
      <c r="A251" s="80"/>
      <c r="B251" s="80"/>
      <c r="C251" s="80"/>
      <c r="D251" s="80"/>
      <c r="E251" s="80"/>
      <c r="F251" s="80"/>
      <c r="G251" s="80"/>
      <c r="H251" s="80"/>
    </row>
    <row r="252" spans="1:8" ht="14.25">
      <c r="A252" s="80"/>
      <c r="B252" s="80"/>
      <c r="C252" s="80"/>
      <c r="D252" s="80"/>
      <c r="E252" s="80"/>
      <c r="F252" s="80"/>
      <c r="G252" s="80"/>
      <c r="H252" s="80"/>
    </row>
    <row r="253" spans="1:8" ht="14.25">
      <c r="A253" s="80"/>
      <c r="B253" s="80"/>
      <c r="C253" s="80"/>
      <c r="D253" s="80"/>
      <c r="E253" s="80"/>
      <c r="F253" s="80"/>
      <c r="G253" s="80"/>
      <c r="H253" s="80"/>
    </row>
    <row r="254" spans="1:8" ht="14.25">
      <c r="A254" s="80"/>
      <c r="B254" s="80"/>
      <c r="C254" s="80"/>
      <c r="D254" s="80"/>
      <c r="E254" s="80"/>
      <c r="F254" s="80"/>
      <c r="G254" s="80"/>
      <c r="H254" s="80"/>
    </row>
    <row r="255" spans="1:8" ht="14.25">
      <c r="A255" s="80"/>
      <c r="B255" s="80"/>
      <c r="C255" s="80"/>
      <c r="D255" s="80"/>
      <c r="E255" s="80"/>
      <c r="F255" s="80"/>
      <c r="G255" s="80"/>
      <c r="H255" s="80"/>
    </row>
    <row r="256" spans="1:8" ht="14.25">
      <c r="A256" s="80"/>
      <c r="B256" s="80"/>
      <c r="C256" s="80"/>
      <c r="D256" s="80"/>
      <c r="E256" s="80"/>
      <c r="F256" s="80"/>
      <c r="G256" s="80"/>
      <c r="H256" s="80"/>
    </row>
    <row r="257" spans="1:8" ht="14.25">
      <c r="A257" s="80"/>
      <c r="B257" s="80"/>
      <c r="C257" s="80"/>
      <c r="D257" s="80"/>
      <c r="E257" s="80"/>
      <c r="F257" s="80"/>
      <c r="G257" s="80"/>
      <c r="H257" s="80"/>
    </row>
    <row r="258" spans="1:8" ht="14.25">
      <c r="A258" s="80"/>
      <c r="B258" s="80"/>
      <c r="C258" s="80"/>
      <c r="D258" s="80"/>
      <c r="E258" s="80"/>
      <c r="F258" s="80"/>
      <c r="G258" s="80"/>
      <c r="H258" s="80"/>
    </row>
    <row r="259" spans="1:8" ht="14.25">
      <c r="A259" s="80"/>
      <c r="B259" s="80"/>
      <c r="C259" s="80"/>
      <c r="D259" s="80"/>
      <c r="E259" s="80"/>
      <c r="F259" s="80"/>
      <c r="G259" s="80"/>
      <c r="H259" s="80"/>
    </row>
    <row r="260" spans="1:8" ht="14.25">
      <c r="A260" s="80"/>
      <c r="B260" s="80"/>
      <c r="C260" s="80"/>
      <c r="D260" s="80"/>
      <c r="E260" s="80"/>
      <c r="F260" s="80"/>
      <c r="G260" s="80"/>
      <c r="H260" s="80"/>
    </row>
    <row r="261" spans="1:8" ht="14.25">
      <c r="A261" s="80"/>
      <c r="B261" s="80"/>
      <c r="C261" s="80"/>
      <c r="D261" s="80"/>
      <c r="E261" s="80"/>
      <c r="F261" s="80"/>
      <c r="G261" s="80"/>
      <c r="H261" s="80"/>
    </row>
    <row r="262" spans="1:8" ht="14.25">
      <c r="A262" s="80"/>
      <c r="B262" s="80"/>
      <c r="C262" s="80"/>
      <c r="D262" s="80"/>
      <c r="E262" s="80"/>
      <c r="F262" s="80"/>
      <c r="G262" s="80"/>
      <c r="H262" s="80"/>
    </row>
    <row r="263" spans="1:8" ht="14.25">
      <c r="A263" s="80"/>
      <c r="B263" s="80"/>
      <c r="C263" s="80"/>
      <c r="D263" s="80"/>
      <c r="E263" s="80"/>
      <c r="F263" s="80"/>
      <c r="G263" s="80"/>
      <c r="H263" s="80"/>
    </row>
    <row r="264" spans="1:8" ht="14.25">
      <c r="A264" s="80"/>
      <c r="B264" s="80"/>
      <c r="C264" s="80"/>
      <c r="D264" s="80"/>
      <c r="E264" s="80"/>
      <c r="F264" s="80"/>
      <c r="G264" s="80"/>
      <c r="H264" s="80"/>
    </row>
    <row r="265" spans="1:8" ht="14.25">
      <c r="A265" s="80"/>
      <c r="B265" s="80"/>
      <c r="C265" s="80"/>
      <c r="D265" s="80"/>
      <c r="E265" s="80"/>
      <c r="F265" s="80"/>
      <c r="G265" s="80"/>
      <c r="H265" s="80"/>
    </row>
    <row r="266" spans="1:8" ht="14.25">
      <c r="A266" s="80"/>
      <c r="B266" s="80"/>
      <c r="C266" s="80"/>
      <c r="D266" s="80"/>
      <c r="E266" s="80"/>
      <c r="F266" s="80"/>
      <c r="G266" s="80"/>
      <c r="H266" s="80"/>
    </row>
    <row r="267" spans="1:8" ht="14.25">
      <c r="A267" s="80"/>
      <c r="B267" s="80"/>
      <c r="C267" s="80"/>
      <c r="D267" s="80"/>
      <c r="E267" s="80"/>
      <c r="F267" s="80"/>
      <c r="G267" s="80"/>
      <c r="H267" s="80"/>
    </row>
    <row r="268" spans="1:8" ht="14.25">
      <c r="A268" s="80"/>
      <c r="B268" s="80"/>
      <c r="C268" s="80"/>
      <c r="D268" s="80"/>
      <c r="E268" s="80"/>
      <c r="F268" s="80"/>
      <c r="G268" s="80"/>
      <c r="H268" s="80"/>
    </row>
    <row r="269" spans="1:8" ht="14.25">
      <c r="A269" s="80"/>
      <c r="B269" s="80"/>
      <c r="C269" s="80"/>
      <c r="D269" s="80"/>
      <c r="E269" s="80"/>
      <c r="F269" s="80"/>
      <c r="G269" s="80"/>
      <c r="H269" s="80"/>
    </row>
    <row r="270" spans="1:8" ht="14.25">
      <c r="A270" s="80"/>
      <c r="B270" s="80"/>
      <c r="C270" s="80"/>
      <c r="D270" s="80"/>
      <c r="E270" s="80"/>
      <c r="F270" s="80"/>
      <c r="G270" s="80"/>
      <c r="H270" s="80"/>
    </row>
    <row r="271" spans="1:8" ht="14.25">
      <c r="A271" s="80"/>
      <c r="B271" s="80"/>
      <c r="C271" s="80"/>
      <c r="D271" s="80"/>
      <c r="E271" s="80"/>
      <c r="F271" s="80"/>
      <c r="G271" s="80"/>
      <c r="H271" s="80"/>
    </row>
    <row r="272" spans="1:8" ht="14.25">
      <c r="A272" s="80"/>
      <c r="B272" s="80"/>
      <c r="C272" s="80"/>
      <c r="D272" s="80"/>
      <c r="E272" s="80"/>
      <c r="F272" s="80"/>
      <c r="G272" s="80"/>
      <c r="H272" s="80"/>
    </row>
    <row r="273" spans="1:8" ht="14.25">
      <c r="A273" s="80"/>
      <c r="B273" s="80"/>
      <c r="C273" s="80"/>
      <c r="D273" s="80"/>
      <c r="E273" s="80"/>
      <c r="F273" s="80"/>
      <c r="G273" s="80"/>
      <c r="H273" s="80"/>
    </row>
    <row r="274" spans="1:8" ht="14.25">
      <c r="A274" s="80"/>
      <c r="B274" s="80"/>
      <c r="C274" s="80"/>
      <c r="D274" s="80"/>
      <c r="E274" s="80"/>
      <c r="F274" s="80"/>
      <c r="G274" s="80"/>
      <c r="H274" s="80"/>
    </row>
    <row r="275" spans="1:8" ht="14.25">
      <c r="A275" s="80"/>
      <c r="B275" s="80"/>
      <c r="C275" s="80"/>
      <c r="D275" s="80"/>
      <c r="E275" s="80"/>
      <c r="F275" s="80"/>
      <c r="G275" s="80"/>
      <c r="H275" s="80"/>
    </row>
    <row r="276" spans="1:8" ht="14.25">
      <c r="A276" s="80"/>
      <c r="B276" s="80"/>
      <c r="C276" s="80"/>
      <c r="D276" s="80"/>
      <c r="E276" s="80"/>
      <c r="F276" s="80"/>
      <c r="G276" s="80"/>
      <c r="H276" s="80"/>
    </row>
    <row r="277" spans="1:8" ht="14.25">
      <c r="A277" s="80"/>
      <c r="B277" s="80"/>
      <c r="C277" s="80"/>
      <c r="D277" s="80"/>
      <c r="E277" s="80"/>
      <c r="F277" s="80"/>
      <c r="G277" s="80"/>
      <c r="H277" s="80"/>
    </row>
    <row r="278" spans="1:8" ht="14.25">
      <c r="A278" s="80"/>
      <c r="B278" s="80"/>
      <c r="C278" s="80"/>
      <c r="D278" s="80"/>
      <c r="E278" s="80"/>
      <c r="F278" s="80"/>
      <c r="G278" s="80"/>
      <c r="H278" s="80"/>
    </row>
    <row r="279" spans="1:8" ht="14.25">
      <c r="A279" s="80"/>
      <c r="B279" s="80"/>
      <c r="C279" s="80"/>
      <c r="D279" s="80"/>
      <c r="E279" s="80"/>
      <c r="F279" s="80"/>
      <c r="G279" s="80"/>
      <c r="H279" s="80"/>
    </row>
    <row r="280" spans="1:8" ht="14.25">
      <c r="A280" s="80"/>
      <c r="B280" s="80"/>
      <c r="C280" s="80"/>
      <c r="D280" s="80"/>
      <c r="E280" s="80"/>
      <c r="F280" s="80"/>
      <c r="G280" s="80"/>
      <c r="H280" s="80"/>
    </row>
    <row r="281" spans="1:8" ht="14.25">
      <c r="A281" s="80"/>
      <c r="B281" s="80"/>
      <c r="C281" s="80"/>
      <c r="D281" s="80"/>
      <c r="E281" s="80"/>
      <c r="F281" s="80"/>
      <c r="G281" s="80"/>
      <c r="H281" s="80"/>
    </row>
    <row r="282" spans="1:8" ht="14.25">
      <c r="A282" s="80"/>
      <c r="B282" s="80"/>
      <c r="C282" s="80"/>
      <c r="D282" s="80"/>
      <c r="E282" s="80"/>
      <c r="F282" s="80"/>
      <c r="G282" s="80"/>
      <c r="H282" s="80"/>
    </row>
    <row r="283" spans="1:8" ht="14.25">
      <c r="A283" s="80"/>
      <c r="B283" s="80"/>
      <c r="C283" s="80"/>
      <c r="D283" s="80"/>
      <c r="E283" s="80"/>
      <c r="F283" s="80"/>
      <c r="G283" s="80"/>
      <c r="H283" s="80"/>
    </row>
    <row r="284" spans="1:8" ht="14.25">
      <c r="A284" s="80"/>
      <c r="B284" s="80"/>
      <c r="C284" s="80"/>
      <c r="D284" s="80"/>
      <c r="E284" s="80"/>
      <c r="F284" s="80"/>
      <c r="G284" s="80"/>
      <c r="H284" s="80"/>
    </row>
    <row r="285" spans="1:8" ht="14.25">
      <c r="A285" s="80"/>
      <c r="B285" s="80"/>
      <c r="C285" s="80"/>
      <c r="D285" s="80"/>
      <c r="E285" s="80"/>
      <c r="F285" s="80"/>
      <c r="G285" s="80"/>
      <c r="H285" s="80"/>
    </row>
    <row r="286" spans="1:8" ht="14.25">
      <c r="A286" s="80"/>
      <c r="B286" s="80"/>
      <c r="C286" s="80"/>
      <c r="D286" s="80"/>
      <c r="E286" s="80"/>
      <c r="F286" s="80"/>
      <c r="G286" s="80"/>
      <c r="H286" s="80"/>
    </row>
    <row r="287" spans="1:8" ht="14.25">
      <c r="A287" s="80"/>
      <c r="B287" s="80"/>
      <c r="C287" s="80"/>
      <c r="D287" s="80"/>
      <c r="E287" s="80"/>
      <c r="F287" s="80"/>
      <c r="G287" s="80"/>
      <c r="H287" s="80"/>
    </row>
    <row r="288" spans="1:8" ht="14.25">
      <c r="A288" s="80"/>
      <c r="B288" s="80"/>
      <c r="C288" s="80"/>
      <c r="D288" s="80"/>
      <c r="E288" s="80"/>
      <c r="F288" s="80"/>
      <c r="G288" s="80"/>
      <c r="H288" s="80"/>
    </row>
    <row r="289" spans="1:8" ht="14.25">
      <c r="A289" s="80"/>
      <c r="B289" s="80"/>
      <c r="C289" s="80"/>
      <c r="D289" s="80"/>
      <c r="E289" s="80"/>
      <c r="F289" s="80"/>
      <c r="G289" s="80"/>
      <c r="H289" s="80"/>
    </row>
    <row r="290" spans="1:8" ht="14.25">
      <c r="A290" s="80"/>
      <c r="B290" s="80"/>
      <c r="C290" s="80"/>
      <c r="D290" s="80"/>
      <c r="E290" s="80"/>
      <c r="F290" s="80"/>
      <c r="G290" s="80"/>
      <c r="H290" s="80"/>
    </row>
    <row r="291" spans="1:8" ht="14.25">
      <c r="A291" s="80"/>
      <c r="B291" s="80"/>
      <c r="C291" s="80"/>
      <c r="D291" s="80"/>
      <c r="E291" s="80"/>
      <c r="F291" s="80"/>
      <c r="G291" s="80"/>
      <c r="H291" s="80"/>
    </row>
    <row r="292" spans="1:8" ht="14.25">
      <c r="A292" s="80"/>
      <c r="B292" s="80"/>
      <c r="C292" s="80"/>
      <c r="D292" s="80"/>
      <c r="E292" s="80"/>
      <c r="F292" s="80"/>
      <c r="G292" s="80"/>
      <c r="H292" s="80"/>
    </row>
    <row r="293" spans="1:8" ht="14.25">
      <c r="A293" s="80"/>
      <c r="B293" s="80"/>
      <c r="C293" s="80"/>
      <c r="D293" s="80"/>
      <c r="E293" s="80"/>
      <c r="F293" s="80"/>
      <c r="G293" s="80"/>
      <c r="H293" s="80"/>
    </row>
    <row r="294" spans="1:8" ht="14.25">
      <c r="A294" s="80"/>
      <c r="B294" s="80"/>
      <c r="C294" s="80"/>
      <c r="D294" s="80"/>
      <c r="E294" s="80"/>
      <c r="F294" s="80"/>
      <c r="G294" s="80"/>
      <c r="H294" s="80"/>
    </row>
    <row r="295" spans="1:8" ht="14.25">
      <c r="A295" s="80"/>
      <c r="B295" s="80"/>
      <c r="C295" s="80"/>
      <c r="D295" s="80"/>
      <c r="E295" s="80"/>
      <c r="F295" s="80"/>
      <c r="G295" s="80"/>
      <c r="H295" s="80"/>
    </row>
    <row r="296" spans="1:8" ht="14.25">
      <c r="A296" s="80"/>
      <c r="B296" s="80"/>
      <c r="C296" s="80"/>
      <c r="D296" s="80"/>
      <c r="E296" s="80"/>
      <c r="F296" s="80"/>
      <c r="G296" s="80"/>
      <c r="H296" s="80"/>
    </row>
    <row r="297" spans="1:8" ht="14.25">
      <c r="A297" s="80"/>
      <c r="B297" s="80"/>
      <c r="C297" s="80"/>
      <c r="D297" s="80"/>
      <c r="E297" s="80"/>
      <c r="F297" s="80"/>
      <c r="G297" s="80"/>
      <c r="H297" s="80"/>
    </row>
    <row r="298" spans="1:8" ht="14.25">
      <c r="A298" s="80"/>
      <c r="B298" s="80"/>
      <c r="C298" s="80"/>
      <c r="D298" s="80"/>
      <c r="E298" s="80"/>
      <c r="F298" s="80"/>
      <c r="G298" s="80"/>
      <c r="H298" s="80"/>
    </row>
    <row r="299" spans="1:8" ht="14.25">
      <c r="A299" s="80"/>
      <c r="B299" s="80"/>
      <c r="C299" s="80"/>
      <c r="D299" s="80"/>
      <c r="E299" s="80"/>
      <c r="F299" s="80"/>
      <c r="G299" s="80"/>
      <c r="H299" s="80"/>
    </row>
    <row r="300" spans="1:8" ht="14.25">
      <c r="A300" s="80"/>
      <c r="B300" s="80"/>
      <c r="C300" s="80"/>
      <c r="D300" s="80"/>
      <c r="E300" s="80"/>
      <c r="F300" s="80"/>
      <c r="G300" s="80"/>
      <c r="H300" s="80"/>
    </row>
    <row r="301" spans="1:8" ht="14.25">
      <c r="A301" s="80"/>
      <c r="B301" s="80"/>
      <c r="C301" s="80"/>
      <c r="D301" s="80"/>
      <c r="E301" s="80"/>
      <c r="F301" s="80"/>
      <c r="G301" s="80"/>
      <c r="H301" s="80"/>
    </row>
    <row r="302" spans="1:8" ht="14.25">
      <c r="A302" s="80"/>
      <c r="B302" s="80"/>
      <c r="C302" s="80"/>
      <c r="D302" s="80"/>
      <c r="E302" s="80"/>
      <c r="F302" s="80"/>
      <c r="G302" s="80"/>
      <c r="H302" s="80"/>
    </row>
    <row r="303" spans="1:8" ht="14.25">
      <c r="A303" s="80"/>
      <c r="B303" s="80"/>
      <c r="C303" s="80"/>
      <c r="D303" s="80"/>
      <c r="E303" s="80"/>
      <c r="F303" s="80"/>
      <c r="G303" s="80"/>
      <c r="H303" s="80"/>
    </row>
    <row r="304" spans="1:8" ht="14.25">
      <c r="A304" s="80"/>
      <c r="B304" s="80"/>
      <c r="C304" s="80"/>
      <c r="D304" s="80"/>
      <c r="E304" s="80"/>
      <c r="F304" s="80"/>
      <c r="G304" s="80"/>
      <c r="H304" s="80"/>
    </row>
    <row r="305" spans="1:8" ht="14.25">
      <c r="A305" s="80"/>
      <c r="B305" s="80"/>
      <c r="C305" s="80"/>
      <c r="D305" s="80"/>
      <c r="E305" s="80"/>
      <c r="F305" s="80"/>
      <c r="G305" s="80"/>
      <c r="H305" s="80"/>
    </row>
    <row r="306" spans="1:8" ht="14.25">
      <c r="A306" s="80"/>
      <c r="B306" s="80"/>
      <c r="C306" s="80"/>
      <c r="D306" s="80"/>
      <c r="E306" s="80"/>
      <c r="F306" s="80"/>
      <c r="G306" s="80"/>
      <c r="H306" s="80"/>
    </row>
    <row r="307" spans="1:8" ht="14.25">
      <c r="A307" s="80"/>
      <c r="B307" s="80"/>
      <c r="C307" s="80"/>
      <c r="D307" s="80"/>
      <c r="E307" s="80"/>
      <c r="F307" s="80"/>
      <c r="G307" s="80"/>
      <c r="H307" s="80"/>
    </row>
    <row r="308" spans="1:8" ht="14.25">
      <c r="A308" s="80"/>
      <c r="B308" s="80"/>
      <c r="C308" s="80"/>
      <c r="D308" s="80"/>
      <c r="E308" s="80"/>
      <c r="F308" s="80"/>
      <c r="G308" s="80"/>
      <c r="H308" s="80"/>
    </row>
    <row r="309" spans="1:8" ht="14.25">
      <c r="A309" s="80"/>
      <c r="B309" s="80"/>
      <c r="C309" s="80"/>
      <c r="D309" s="80"/>
      <c r="E309" s="80"/>
      <c r="F309" s="80"/>
      <c r="G309" s="80"/>
      <c r="H309" s="80"/>
    </row>
    <row r="310" spans="1:8" ht="14.25">
      <c r="A310" s="80"/>
      <c r="B310" s="80"/>
      <c r="C310" s="80"/>
      <c r="D310" s="80"/>
      <c r="E310" s="80"/>
      <c r="F310" s="80"/>
      <c r="G310" s="80"/>
      <c r="H310" s="80"/>
    </row>
    <row r="311" spans="1:8" ht="14.25">
      <c r="A311" s="80"/>
      <c r="B311" s="80"/>
      <c r="C311" s="80"/>
      <c r="D311" s="80"/>
      <c r="E311" s="80"/>
      <c r="F311" s="80"/>
      <c r="G311" s="80"/>
      <c r="H311" s="80"/>
    </row>
    <row r="312" spans="1:8" ht="14.25">
      <c r="A312" s="80"/>
      <c r="B312" s="80"/>
      <c r="C312" s="80"/>
      <c r="D312" s="80"/>
      <c r="E312" s="80"/>
      <c r="F312" s="80"/>
      <c r="G312" s="80"/>
      <c r="H312" s="80"/>
    </row>
    <row r="313" spans="1:8" ht="14.25">
      <c r="A313" s="80"/>
      <c r="B313" s="80"/>
      <c r="C313" s="80"/>
      <c r="D313" s="80"/>
      <c r="E313" s="80"/>
      <c r="F313" s="80"/>
      <c r="G313" s="80"/>
      <c r="H313" s="80"/>
    </row>
    <row r="314" spans="1:8" ht="14.25">
      <c r="A314" s="80"/>
      <c r="B314" s="80"/>
      <c r="C314" s="80"/>
      <c r="D314" s="80"/>
      <c r="E314" s="80"/>
      <c r="F314" s="80"/>
      <c r="G314" s="80"/>
      <c r="H314" s="80"/>
    </row>
    <row r="315" spans="1:8" ht="14.25">
      <c r="A315" s="80"/>
      <c r="B315" s="80"/>
      <c r="C315" s="80"/>
      <c r="D315" s="80"/>
      <c r="E315" s="80"/>
      <c r="F315" s="80"/>
      <c r="G315" s="80"/>
      <c r="H315" s="80"/>
    </row>
    <row r="316" spans="1:8" ht="14.25">
      <c r="A316" s="80"/>
      <c r="B316" s="80"/>
      <c r="C316" s="80"/>
      <c r="D316" s="80"/>
      <c r="E316" s="80"/>
      <c r="F316" s="80"/>
      <c r="G316" s="80"/>
      <c r="H316" s="80"/>
    </row>
    <row r="317" spans="1:8" ht="14.25">
      <c r="A317" s="80"/>
      <c r="B317" s="80"/>
      <c r="C317" s="80"/>
      <c r="D317" s="80"/>
      <c r="E317" s="80"/>
      <c r="F317" s="80"/>
      <c r="G317" s="80"/>
      <c r="H317" s="80"/>
    </row>
    <row r="318" spans="1:8" ht="14.25">
      <c r="A318" s="80"/>
      <c r="B318" s="80"/>
      <c r="C318" s="80"/>
      <c r="D318" s="80"/>
      <c r="E318" s="80"/>
      <c r="F318" s="80"/>
      <c r="G318" s="80"/>
      <c r="H318" s="80"/>
    </row>
    <row r="319" spans="1:8" ht="14.25">
      <c r="A319" s="80"/>
      <c r="B319" s="80"/>
      <c r="C319" s="80"/>
      <c r="D319" s="80"/>
      <c r="E319" s="80"/>
      <c r="F319" s="80"/>
      <c r="G319" s="80"/>
      <c r="H319" s="80"/>
    </row>
    <row r="320" spans="1:8" ht="14.25">
      <c r="A320" s="80"/>
      <c r="B320" s="80"/>
      <c r="C320" s="80"/>
      <c r="D320" s="80"/>
      <c r="E320" s="80"/>
      <c r="F320" s="80"/>
      <c r="G320" s="80"/>
      <c r="H320" s="80"/>
    </row>
    <row r="321" spans="1:8" ht="14.25">
      <c r="A321" s="80"/>
      <c r="B321" s="80"/>
      <c r="C321" s="80"/>
      <c r="D321" s="80"/>
      <c r="E321" s="80"/>
      <c r="F321" s="80"/>
      <c r="G321" s="80"/>
      <c r="H321" s="80"/>
    </row>
    <row r="322" spans="1:8" ht="14.25">
      <c r="A322" s="80"/>
      <c r="B322" s="80"/>
      <c r="C322" s="80"/>
      <c r="D322" s="80"/>
      <c r="E322" s="80"/>
      <c r="F322" s="80"/>
      <c r="G322" s="80"/>
      <c r="H322" s="80"/>
    </row>
    <row r="323" spans="1:8" ht="14.25">
      <c r="A323" s="80"/>
      <c r="B323" s="80"/>
      <c r="C323" s="80"/>
      <c r="D323" s="80"/>
      <c r="E323" s="80"/>
      <c r="F323" s="80"/>
      <c r="G323" s="80"/>
      <c r="H323" s="80"/>
    </row>
    <row r="324" spans="1:8" ht="14.25">
      <c r="A324" s="80"/>
      <c r="B324" s="80"/>
      <c r="C324" s="80"/>
      <c r="D324" s="80"/>
      <c r="E324" s="80"/>
      <c r="F324" s="80"/>
      <c r="G324" s="80"/>
      <c r="H324" s="80"/>
    </row>
    <row r="325" spans="1:8" ht="14.25">
      <c r="A325" s="80"/>
      <c r="B325" s="80"/>
      <c r="C325" s="80"/>
      <c r="D325" s="80"/>
      <c r="E325" s="80"/>
      <c r="F325" s="80"/>
      <c r="G325" s="80"/>
      <c r="H325" s="80"/>
    </row>
    <row r="326" spans="1:8" ht="14.25">
      <c r="A326" s="80"/>
      <c r="B326" s="80"/>
      <c r="C326" s="80"/>
      <c r="D326" s="80"/>
      <c r="E326" s="80"/>
      <c r="F326" s="80"/>
      <c r="G326" s="80"/>
      <c r="H326" s="80"/>
    </row>
    <row r="327" spans="1:8" ht="14.25">
      <c r="A327" s="80"/>
      <c r="B327" s="80"/>
      <c r="C327" s="80"/>
      <c r="D327" s="80"/>
      <c r="E327" s="80"/>
      <c r="F327" s="80"/>
      <c r="G327" s="80"/>
      <c r="H327" s="80"/>
    </row>
    <row r="328" spans="1:8" ht="14.25">
      <c r="A328" s="80"/>
      <c r="B328" s="80"/>
      <c r="C328" s="80"/>
      <c r="D328" s="80"/>
      <c r="E328" s="80"/>
      <c r="F328" s="80"/>
      <c r="G328" s="80"/>
      <c r="H328" s="80"/>
    </row>
    <row r="329" spans="1:8" ht="14.25">
      <c r="A329" s="80"/>
      <c r="B329" s="80"/>
      <c r="C329" s="80"/>
      <c r="D329" s="80"/>
      <c r="E329" s="80"/>
      <c r="F329" s="80"/>
      <c r="G329" s="80"/>
      <c r="H329" s="80"/>
    </row>
    <row r="330" spans="1:8" ht="14.25">
      <c r="A330" s="80"/>
      <c r="B330" s="80"/>
      <c r="C330" s="80"/>
      <c r="D330" s="80"/>
      <c r="E330" s="80"/>
      <c r="F330" s="80"/>
      <c r="G330" s="80"/>
      <c r="H330" s="80"/>
    </row>
    <row r="331" spans="1:8" ht="14.25">
      <c r="A331" s="80"/>
      <c r="B331" s="80"/>
      <c r="C331" s="80"/>
      <c r="D331" s="80"/>
      <c r="E331" s="80"/>
      <c r="F331" s="80"/>
      <c r="G331" s="80"/>
      <c r="H331" s="80"/>
    </row>
    <row r="332" spans="1:8" ht="14.25">
      <c r="A332" s="80"/>
      <c r="B332" s="80"/>
      <c r="C332" s="80"/>
      <c r="D332" s="80"/>
      <c r="E332" s="80"/>
      <c r="F332" s="80"/>
      <c r="G332" s="80"/>
      <c r="H332" s="80"/>
    </row>
    <row r="333" spans="1:8" ht="14.25">
      <c r="A333" s="80"/>
      <c r="B333" s="80"/>
      <c r="C333" s="80"/>
      <c r="D333" s="80"/>
      <c r="E333" s="80"/>
      <c r="F333" s="80"/>
      <c r="G333" s="80"/>
      <c r="H333" s="80"/>
    </row>
    <row r="334" spans="1:8" ht="14.25">
      <c r="A334" s="80"/>
      <c r="B334" s="80"/>
      <c r="C334" s="80"/>
      <c r="D334" s="80"/>
      <c r="E334" s="80"/>
      <c r="F334" s="80"/>
      <c r="G334" s="80"/>
      <c r="H334" s="80"/>
    </row>
    <row r="335" spans="1:8" ht="14.25">
      <c r="A335" s="80"/>
      <c r="B335" s="80"/>
      <c r="C335" s="80"/>
      <c r="D335" s="80"/>
      <c r="E335" s="80"/>
      <c r="F335" s="80"/>
      <c r="G335" s="80"/>
      <c r="H335" s="80"/>
    </row>
    <row r="336" spans="1:8" ht="14.25">
      <c r="A336" s="80"/>
      <c r="B336" s="80"/>
      <c r="C336" s="80"/>
      <c r="D336" s="80"/>
      <c r="E336" s="80"/>
      <c r="F336" s="80"/>
      <c r="G336" s="80"/>
      <c r="H336" s="80"/>
    </row>
    <row r="337" spans="1:8" ht="14.25">
      <c r="A337" s="80"/>
      <c r="B337" s="80"/>
      <c r="C337" s="80"/>
      <c r="D337" s="80"/>
      <c r="E337" s="80"/>
      <c r="F337" s="80"/>
      <c r="G337" s="80"/>
      <c r="H337" s="80"/>
    </row>
    <row r="338" spans="1:8" ht="14.25">
      <c r="A338" s="80"/>
      <c r="B338" s="80"/>
      <c r="C338" s="80"/>
      <c r="D338" s="80"/>
      <c r="E338" s="80"/>
      <c r="F338" s="80"/>
      <c r="G338" s="80"/>
      <c r="H338" s="80"/>
    </row>
    <row r="339" spans="1:8" ht="14.25">
      <c r="A339" s="80"/>
      <c r="B339" s="80"/>
      <c r="C339" s="80"/>
      <c r="D339" s="80"/>
      <c r="E339" s="80"/>
      <c r="F339" s="80"/>
      <c r="G339" s="80"/>
      <c r="H339" s="80"/>
    </row>
    <row r="340" spans="1:8" ht="14.25">
      <c r="A340" s="80"/>
      <c r="B340" s="80"/>
      <c r="C340" s="80"/>
      <c r="D340" s="80"/>
      <c r="E340" s="80"/>
      <c r="F340" s="80"/>
      <c r="G340" s="80"/>
      <c r="H340" s="80"/>
    </row>
    <row r="341" spans="1:8" ht="14.25">
      <c r="A341" s="80"/>
      <c r="B341" s="80"/>
      <c r="C341" s="80"/>
      <c r="D341" s="80"/>
      <c r="E341" s="80"/>
      <c r="F341" s="80"/>
      <c r="G341" s="80"/>
      <c r="H341" s="80"/>
    </row>
    <row r="342" spans="1:8" ht="14.25">
      <c r="A342" s="80"/>
      <c r="B342" s="80"/>
      <c r="C342" s="80"/>
      <c r="D342" s="80"/>
      <c r="E342" s="80"/>
      <c r="F342" s="80"/>
      <c r="G342" s="80"/>
      <c r="H342" s="80"/>
    </row>
    <row r="343" spans="1:8" ht="14.25">
      <c r="A343" s="80"/>
      <c r="B343" s="80"/>
      <c r="C343" s="80"/>
      <c r="D343" s="80"/>
      <c r="E343" s="80"/>
      <c r="F343" s="80"/>
      <c r="G343" s="80"/>
      <c r="H343" s="80"/>
    </row>
    <row r="344" spans="1:8" ht="14.25">
      <c r="A344" s="80"/>
      <c r="B344" s="80"/>
      <c r="C344" s="80"/>
      <c r="D344" s="80"/>
      <c r="E344" s="80"/>
      <c r="F344" s="80"/>
      <c r="G344" s="80"/>
      <c r="H344" s="80"/>
    </row>
    <row r="345" spans="1:8" ht="14.25">
      <c r="A345" s="80"/>
      <c r="B345" s="80"/>
      <c r="C345" s="80"/>
      <c r="D345" s="80"/>
      <c r="E345" s="80"/>
      <c r="F345" s="80"/>
      <c r="G345" s="80"/>
      <c r="H345" s="80"/>
    </row>
    <row r="346" spans="1:8" ht="14.25">
      <c r="A346" s="80"/>
      <c r="B346" s="80"/>
      <c r="C346" s="80"/>
      <c r="D346" s="80"/>
      <c r="E346" s="80"/>
      <c r="F346" s="80"/>
      <c r="G346" s="80"/>
      <c r="H346" s="80"/>
    </row>
    <row r="347" spans="1:8" ht="14.25">
      <c r="A347" s="80"/>
      <c r="B347" s="80"/>
      <c r="C347" s="80"/>
      <c r="D347" s="80"/>
      <c r="E347" s="80"/>
      <c r="F347" s="80"/>
      <c r="G347" s="80"/>
      <c r="H347" s="80"/>
    </row>
    <row r="348" spans="1:8" ht="14.25">
      <c r="A348" s="80"/>
      <c r="B348" s="80"/>
      <c r="C348" s="80"/>
      <c r="D348" s="80"/>
      <c r="E348" s="80"/>
      <c r="F348" s="80"/>
      <c r="G348" s="80"/>
      <c r="H348" s="80"/>
    </row>
    <row r="349" spans="1:8" ht="14.25">
      <c r="A349" s="80"/>
      <c r="B349" s="80"/>
      <c r="C349" s="80"/>
      <c r="D349" s="80"/>
      <c r="E349" s="80"/>
      <c r="F349" s="80"/>
      <c r="G349" s="80"/>
      <c r="H349" s="80"/>
    </row>
    <row r="350" spans="1:8" ht="14.25">
      <c r="A350" s="80"/>
      <c r="B350" s="80"/>
      <c r="C350" s="80"/>
      <c r="D350" s="80"/>
      <c r="E350" s="80"/>
      <c r="F350" s="80"/>
      <c r="G350" s="80"/>
      <c r="H350" s="80"/>
    </row>
    <row r="351" spans="1:8" ht="14.25">
      <c r="A351" s="80"/>
      <c r="B351" s="80"/>
      <c r="C351" s="80"/>
      <c r="D351" s="80"/>
      <c r="E351" s="80"/>
      <c r="F351" s="80"/>
      <c r="G351" s="80"/>
      <c r="H351" s="80"/>
    </row>
    <row r="352" spans="1:8" ht="14.25">
      <c r="A352" s="80"/>
      <c r="B352" s="80"/>
      <c r="C352" s="80"/>
      <c r="D352" s="80"/>
      <c r="E352" s="80"/>
      <c r="F352" s="80"/>
      <c r="G352" s="80"/>
      <c r="H352" s="80"/>
    </row>
    <row r="353" spans="1:8" ht="14.25">
      <c r="A353" s="80"/>
      <c r="B353" s="80"/>
      <c r="C353" s="80"/>
      <c r="D353" s="80"/>
      <c r="E353" s="80"/>
      <c r="F353" s="80"/>
      <c r="G353" s="80"/>
      <c r="H353" s="80"/>
    </row>
    <row r="354" spans="1:8" ht="14.25">
      <c r="A354" s="80"/>
      <c r="B354" s="80"/>
      <c r="C354" s="80"/>
      <c r="D354" s="80"/>
      <c r="E354" s="80"/>
      <c r="F354" s="80"/>
      <c r="G354" s="80"/>
      <c r="H354" s="80"/>
    </row>
    <row r="355" spans="1:8" ht="14.25">
      <c r="A355" s="80"/>
      <c r="B355" s="80"/>
      <c r="C355" s="80"/>
      <c r="D355" s="80"/>
      <c r="E355" s="80"/>
      <c r="F355" s="80"/>
      <c r="G355" s="80"/>
      <c r="H355" s="80"/>
    </row>
    <row r="356" spans="1:8" ht="14.25">
      <c r="A356" s="80"/>
      <c r="B356" s="80"/>
      <c r="C356" s="80"/>
      <c r="D356" s="80"/>
      <c r="E356" s="80"/>
      <c r="F356" s="80"/>
      <c r="G356" s="80"/>
      <c r="H356" s="80"/>
    </row>
    <row r="357" spans="1:8" ht="14.25">
      <c r="A357" s="80"/>
      <c r="B357" s="80"/>
      <c r="C357" s="80"/>
      <c r="D357" s="80"/>
      <c r="E357" s="80"/>
      <c r="F357" s="80"/>
      <c r="G357" s="80"/>
      <c r="H357" s="80"/>
    </row>
    <row r="358" spans="1:8" ht="14.25">
      <c r="A358" s="80"/>
      <c r="B358" s="80"/>
      <c r="C358" s="80"/>
      <c r="D358" s="80"/>
      <c r="E358" s="80"/>
      <c r="F358" s="80"/>
      <c r="G358" s="80"/>
      <c r="H358" s="80"/>
    </row>
    <row r="359" spans="1:8" ht="14.25">
      <c r="A359" s="80"/>
      <c r="B359" s="80"/>
      <c r="C359" s="80"/>
      <c r="D359" s="80"/>
      <c r="E359" s="80"/>
      <c r="F359" s="80"/>
      <c r="G359" s="80"/>
      <c r="H359" s="80"/>
    </row>
    <row r="360" spans="1:8" ht="14.25">
      <c r="A360" s="80"/>
      <c r="B360" s="80"/>
      <c r="C360" s="80"/>
      <c r="D360" s="80"/>
      <c r="E360" s="80"/>
      <c r="F360" s="80"/>
      <c r="G360" s="80"/>
      <c r="H360" s="80"/>
    </row>
    <row r="361" spans="1:8" ht="14.25">
      <c r="A361" s="80"/>
      <c r="B361" s="80"/>
      <c r="C361" s="80"/>
      <c r="D361" s="80"/>
      <c r="E361" s="80"/>
      <c r="F361" s="80"/>
      <c r="G361" s="80"/>
      <c r="H361" s="80"/>
    </row>
    <row r="362" spans="1:8" ht="14.25">
      <c r="A362" s="80"/>
      <c r="B362" s="80"/>
      <c r="C362" s="80"/>
      <c r="D362" s="80"/>
      <c r="E362" s="80"/>
      <c r="F362" s="80"/>
      <c r="G362" s="80"/>
      <c r="H362" s="80"/>
    </row>
    <row r="363" spans="1:8" ht="14.25">
      <c r="A363" s="80"/>
      <c r="B363" s="80"/>
      <c r="C363" s="80"/>
      <c r="D363" s="80"/>
      <c r="E363" s="80"/>
      <c r="F363" s="80"/>
      <c r="G363" s="80"/>
      <c r="H363" s="80"/>
    </row>
    <row r="364" spans="1:8" ht="14.25">
      <c r="A364" s="80"/>
      <c r="B364" s="80"/>
      <c r="C364" s="80"/>
      <c r="D364" s="80"/>
      <c r="E364" s="80"/>
      <c r="F364" s="80"/>
      <c r="G364" s="80"/>
      <c r="H364" s="80"/>
    </row>
    <row r="365" spans="1:8" ht="14.25">
      <c r="A365" s="80"/>
      <c r="B365" s="80"/>
      <c r="C365" s="80"/>
      <c r="D365" s="80"/>
      <c r="E365" s="80"/>
      <c r="F365" s="80"/>
      <c r="G365" s="80"/>
      <c r="H365" s="80"/>
    </row>
    <row r="366" spans="1:8" ht="14.25">
      <c r="A366" s="80"/>
      <c r="B366" s="80"/>
      <c r="C366" s="80"/>
      <c r="D366" s="80"/>
      <c r="E366" s="80"/>
      <c r="F366" s="80"/>
      <c r="G366" s="80"/>
      <c r="H366" s="80"/>
    </row>
    <row r="367" spans="1:8" ht="14.25">
      <c r="A367" s="80"/>
      <c r="B367" s="80"/>
      <c r="C367" s="80"/>
      <c r="D367" s="80"/>
      <c r="E367" s="80"/>
      <c r="F367" s="80"/>
      <c r="G367" s="80"/>
      <c r="H367" s="80"/>
    </row>
    <row r="368" spans="1:8" ht="14.25">
      <c r="A368" s="80"/>
      <c r="B368" s="80"/>
      <c r="C368" s="80"/>
      <c r="D368" s="80"/>
      <c r="E368" s="80"/>
      <c r="F368" s="80"/>
      <c r="G368" s="80"/>
      <c r="H368" s="80"/>
    </row>
    <row r="369" spans="1:8" ht="14.25">
      <c r="A369" s="80"/>
      <c r="B369" s="80"/>
      <c r="C369" s="80"/>
      <c r="D369" s="80"/>
      <c r="E369" s="80"/>
      <c r="F369" s="80"/>
      <c r="G369" s="80"/>
      <c r="H369" s="80"/>
    </row>
    <row r="370" spans="1:8" ht="14.25">
      <c r="A370" s="80"/>
      <c r="B370" s="80"/>
      <c r="C370" s="80"/>
      <c r="D370" s="80"/>
      <c r="E370" s="80"/>
      <c r="F370" s="80"/>
      <c r="G370" s="80"/>
      <c r="H370" s="80"/>
    </row>
    <row r="371" spans="1:8" ht="14.25">
      <c r="A371" s="80"/>
      <c r="B371" s="80"/>
      <c r="C371" s="80"/>
      <c r="D371" s="80"/>
      <c r="E371" s="80"/>
      <c r="F371" s="80"/>
      <c r="G371" s="80"/>
      <c r="H371" s="80"/>
    </row>
    <row r="372" spans="1:8" ht="14.25">
      <c r="A372" s="80"/>
      <c r="B372" s="80"/>
      <c r="C372" s="80"/>
      <c r="D372" s="80"/>
      <c r="E372" s="80"/>
      <c r="F372" s="80"/>
      <c r="G372" s="80"/>
      <c r="H372" s="80"/>
    </row>
    <row r="373" spans="1:8" ht="14.25">
      <c r="A373" s="80"/>
      <c r="B373" s="80"/>
      <c r="C373" s="80"/>
      <c r="D373" s="80"/>
      <c r="E373" s="80"/>
      <c r="F373" s="80"/>
      <c r="G373" s="80"/>
      <c r="H373" s="80"/>
    </row>
    <row r="374" spans="1:8" ht="14.25">
      <c r="A374" s="80"/>
      <c r="B374" s="80"/>
      <c r="C374" s="80"/>
      <c r="D374" s="80"/>
      <c r="E374" s="80"/>
      <c r="F374" s="80"/>
      <c r="G374" s="80"/>
      <c r="H374" s="80"/>
    </row>
    <row r="375" spans="1:8" ht="14.25">
      <c r="A375" s="80"/>
      <c r="B375" s="80"/>
      <c r="C375" s="80"/>
      <c r="D375" s="80"/>
      <c r="E375" s="80"/>
      <c r="F375" s="80"/>
      <c r="G375" s="80"/>
      <c r="H375" s="80"/>
    </row>
    <row r="376" spans="1:8" ht="14.25">
      <c r="A376" s="80"/>
      <c r="B376" s="80"/>
      <c r="C376" s="80"/>
      <c r="D376" s="80"/>
      <c r="E376" s="80"/>
      <c r="F376" s="80"/>
      <c r="G376" s="80"/>
      <c r="H376" s="80"/>
    </row>
    <row r="377" spans="1:8" ht="14.25">
      <c r="A377" s="80"/>
      <c r="B377" s="80"/>
      <c r="C377" s="80"/>
      <c r="D377" s="80"/>
      <c r="E377" s="80"/>
      <c r="F377" s="80"/>
      <c r="G377" s="80"/>
      <c r="H377" s="80"/>
    </row>
    <row r="378" spans="1:8" ht="14.25">
      <c r="A378" s="80"/>
      <c r="B378" s="80"/>
      <c r="C378" s="80"/>
      <c r="D378" s="80"/>
      <c r="E378" s="80"/>
      <c r="F378" s="80"/>
      <c r="G378" s="80"/>
      <c r="H378" s="80"/>
    </row>
    <row r="379" spans="1:8" ht="14.25">
      <c r="A379" s="80"/>
      <c r="B379" s="80"/>
      <c r="C379" s="80"/>
      <c r="D379" s="80"/>
      <c r="E379" s="80"/>
      <c r="F379" s="80"/>
      <c r="G379" s="80"/>
      <c r="H379" s="80"/>
    </row>
    <row r="380" spans="1:8" ht="14.25">
      <c r="A380" s="80"/>
      <c r="B380" s="80"/>
      <c r="C380" s="80"/>
      <c r="D380" s="80"/>
      <c r="E380" s="80"/>
      <c r="F380" s="80"/>
      <c r="G380" s="80"/>
      <c r="H380" s="80"/>
    </row>
    <row r="381" spans="1:8" ht="14.25">
      <c r="A381" s="80"/>
      <c r="B381" s="80"/>
      <c r="C381" s="80"/>
      <c r="D381" s="80"/>
      <c r="E381" s="80"/>
      <c r="F381" s="80"/>
      <c r="G381" s="80"/>
      <c r="H381" s="80"/>
    </row>
    <row r="382" spans="1:8" ht="14.25">
      <c r="A382" s="80"/>
      <c r="B382" s="80"/>
      <c r="C382" s="80"/>
      <c r="D382" s="80"/>
      <c r="E382" s="80"/>
      <c r="F382" s="80"/>
      <c r="G382" s="80"/>
      <c r="H382" s="80"/>
    </row>
    <row r="383" spans="1:8" ht="14.25">
      <c r="A383" s="80"/>
      <c r="B383" s="80"/>
      <c r="C383" s="80"/>
      <c r="D383" s="80"/>
      <c r="E383" s="80"/>
      <c r="F383" s="80"/>
      <c r="G383" s="80"/>
      <c r="H383" s="80"/>
    </row>
    <row r="384" spans="1:8" ht="14.25">
      <c r="A384" s="80"/>
      <c r="B384" s="80"/>
      <c r="C384" s="80"/>
      <c r="D384" s="80"/>
      <c r="E384" s="80"/>
      <c r="F384" s="80"/>
      <c r="G384" s="80"/>
      <c r="H384" s="80"/>
    </row>
    <row r="385" spans="1:8" ht="14.25">
      <c r="A385" s="80"/>
      <c r="B385" s="80"/>
      <c r="C385" s="80"/>
      <c r="D385" s="80"/>
      <c r="E385" s="80"/>
      <c r="F385" s="80"/>
      <c r="G385" s="80"/>
      <c r="H385" s="80"/>
    </row>
    <row r="386" spans="1:8" ht="14.25">
      <c r="A386" s="80"/>
      <c r="B386" s="80"/>
      <c r="C386" s="80"/>
      <c r="D386" s="80"/>
      <c r="E386" s="80"/>
      <c r="F386" s="80"/>
      <c r="G386" s="80"/>
      <c r="H386" s="80"/>
    </row>
    <row r="387" spans="1:8" ht="14.25">
      <c r="A387" s="80"/>
      <c r="B387" s="80"/>
      <c r="C387" s="80"/>
      <c r="D387" s="80"/>
      <c r="E387" s="80"/>
      <c r="F387" s="80"/>
      <c r="G387" s="80"/>
      <c r="H387" s="80"/>
    </row>
    <row r="388" spans="1:8" ht="14.25">
      <c r="A388" s="80"/>
      <c r="B388" s="80"/>
      <c r="C388" s="80"/>
      <c r="D388" s="80"/>
      <c r="E388" s="80"/>
      <c r="F388" s="80"/>
      <c r="G388" s="80"/>
      <c r="H388" s="80"/>
    </row>
    <row r="389" spans="1:8" ht="14.25">
      <c r="A389" s="80"/>
      <c r="B389" s="80"/>
      <c r="C389" s="80"/>
      <c r="D389" s="80"/>
      <c r="E389" s="80"/>
      <c r="F389" s="80"/>
      <c r="G389" s="80"/>
      <c r="H389" s="80"/>
    </row>
    <row r="390" spans="1:8" ht="14.25">
      <c r="A390" s="80"/>
      <c r="B390" s="80"/>
      <c r="C390" s="80"/>
      <c r="D390" s="80"/>
      <c r="E390" s="80"/>
      <c r="F390" s="80"/>
      <c r="G390" s="80"/>
      <c r="H390" s="80"/>
    </row>
    <row r="391" spans="1:8" ht="14.25">
      <c r="A391" s="80"/>
      <c r="B391" s="80"/>
      <c r="C391" s="80"/>
      <c r="D391" s="80"/>
      <c r="E391" s="80"/>
      <c r="F391" s="80"/>
      <c r="G391" s="80"/>
      <c r="H391" s="80"/>
    </row>
    <row r="392" spans="1:8" ht="14.25">
      <c r="A392" s="80"/>
      <c r="B392" s="80"/>
      <c r="C392" s="80"/>
      <c r="D392" s="80"/>
      <c r="E392" s="80"/>
      <c r="F392" s="80"/>
      <c r="G392" s="80"/>
      <c r="H392" s="80"/>
    </row>
    <row r="393" spans="1:8" ht="14.25">
      <c r="A393" s="80"/>
      <c r="B393" s="80"/>
      <c r="C393" s="80"/>
      <c r="D393" s="80"/>
      <c r="E393" s="80"/>
      <c r="F393" s="80"/>
      <c r="G393" s="80"/>
      <c r="H393" s="80"/>
    </row>
    <row r="394" spans="1:8" ht="14.25">
      <c r="A394" s="80"/>
      <c r="B394" s="80"/>
      <c r="C394" s="80"/>
      <c r="D394" s="80"/>
      <c r="E394" s="80"/>
      <c r="F394" s="80"/>
      <c r="G394" s="80"/>
      <c r="H394" s="80"/>
    </row>
    <row r="395" spans="1:8" ht="14.25">
      <c r="A395" s="80"/>
      <c r="B395" s="80"/>
      <c r="C395" s="80"/>
      <c r="D395" s="80"/>
      <c r="E395" s="80"/>
      <c r="F395" s="80"/>
      <c r="G395" s="80"/>
      <c r="H395" s="80"/>
    </row>
    <row r="396" spans="1:8" ht="14.25">
      <c r="A396" s="80"/>
      <c r="B396" s="80"/>
      <c r="C396" s="80"/>
      <c r="D396" s="80"/>
      <c r="E396" s="80"/>
      <c r="F396" s="80"/>
      <c r="G396" s="80"/>
      <c r="H396" s="80"/>
    </row>
    <row r="397" spans="1:8" ht="14.25">
      <c r="A397" s="80"/>
      <c r="B397" s="80"/>
      <c r="C397" s="80"/>
      <c r="D397" s="80"/>
      <c r="E397" s="80"/>
      <c r="F397" s="80"/>
      <c r="G397" s="80"/>
      <c r="H397" s="80"/>
    </row>
    <row r="398" spans="1:8" ht="14.25">
      <c r="A398" s="80"/>
      <c r="B398" s="80"/>
      <c r="C398" s="80"/>
      <c r="D398" s="80"/>
      <c r="E398" s="80"/>
      <c r="F398" s="80"/>
      <c r="G398" s="80"/>
      <c r="H398" s="80"/>
    </row>
    <row r="399" spans="1:8" ht="14.25">
      <c r="A399" s="80"/>
      <c r="B399" s="80"/>
      <c r="C399" s="80"/>
      <c r="D399" s="80"/>
      <c r="E399" s="80"/>
      <c r="F399" s="80"/>
      <c r="G399" s="80"/>
      <c r="H399" s="80"/>
    </row>
    <row r="400" spans="1:8" ht="14.25">
      <c r="A400" s="80"/>
      <c r="B400" s="80"/>
      <c r="C400" s="80"/>
      <c r="D400" s="80"/>
      <c r="E400" s="80"/>
      <c r="F400" s="80"/>
      <c r="G400" s="80"/>
      <c r="H400" s="80"/>
    </row>
    <row r="401" spans="1:8" ht="14.25">
      <c r="A401" s="80"/>
      <c r="B401" s="80"/>
      <c r="C401" s="80"/>
      <c r="D401" s="80"/>
      <c r="E401" s="80"/>
      <c r="F401" s="80"/>
      <c r="G401" s="80"/>
      <c r="H401" s="80"/>
    </row>
    <row r="402" spans="1:8" ht="14.25">
      <c r="A402" s="80"/>
      <c r="B402" s="80"/>
      <c r="C402" s="80"/>
      <c r="D402" s="80"/>
      <c r="E402" s="80"/>
      <c r="F402" s="80"/>
      <c r="G402" s="80"/>
      <c r="H402" s="80"/>
    </row>
    <row r="403" spans="1:8" ht="14.25">
      <c r="A403" s="80"/>
      <c r="B403" s="80"/>
      <c r="C403" s="80"/>
      <c r="D403" s="80"/>
      <c r="E403" s="80"/>
      <c r="F403" s="80"/>
      <c r="G403" s="80"/>
      <c r="H403" s="80"/>
    </row>
    <row r="404" spans="1:8" ht="14.25">
      <c r="A404" s="80"/>
      <c r="B404" s="80"/>
      <c r="C404" s="80"/>
      <c r="D404" s="80"/>
      <c r="E404" s="80"/>
      <c r="F404" s="80"/>
      <c r="G404" s="80"/>
      <c r="H404" s="80"/>
    </row>
    <row r="405" spans="1:8" ht="14.25">
      <c r="A405" s="80"/>
      <c r="B405" s="80"/>
      <c r="C405" s="80"/>
      <c r="D405" s="80"/>
      <c r="E405" s="80"/>
      <c r="F405" s="80"/>
      <c r="G405" s="80"/>
      <c r="H405" s="80"/>
    </row>
    <row r="406" spans="1:8" ht="14.25">
      <c r="A406" s="80"/>
      <c r="B406" s="80"/>
      <c r="C406" s="80"/>
      <c r="D406" s="80"/>
      <c r="E406" s="80"/>
      <c r="F406" s="80"/>
      <c r="G406" s="80"/>
      <c r="H406" s="80"/>
    </row>
    <row r="407" spans="1:8" ht="14.25">
      <c r="A407" s="80"/>
      <c r="B407" s="80"/>
      <c r="C407" s="80"/>
      <c r="D407" s="80"/>
      <c r="E407" s="80"/>
      <c r="F407" s="80"/>
      <c r="G407" s="80"/>
      <c r="H407" s="80"/>
    </row>
    <row r="408" spans="1:8" ht="14.25">
      <c r="A408" s="80"/>
      <c r="B408" s="80"/>
      <c r="C408" s="80"/>
      <c r="D408" s="80"/>
      <c r="E408" s="80"/>
      <c r="F408" s="80"/>
      <c r="G408" s="80"/>
      <c r="H408" s="80"/>
    </row>
    <row r="409" spans="1:8" ht="14.25">
      <c r="A409" s="80"/>
      <c r="B409" s="80"/>
      <c r="C409" s="80"/>
      <c r="D409" s="80"/>
      <c r="E409" s="80"/>
      <c r="F409" s="80"/>
      <c r="G409" s="80"/>
      <c r="H409" s="80"/>
    </row>
    <row r="410" spans="1:8" ht="14.25">
      <c r="A410" s="80"/>
      <c r="B410" s="80"/>
      <c r="C410" s="80"/>
      <c r="D410" s="80"/>
      <c r="E410" s="80"/>
      <c r="F410" s="80"/>
      <c r="G410" s="80"/>
      <c r="H410" s="80"/>
    </row>
    <row r="411" spans="1:8" ht="14.25">
      <c r="A411" s="80"/>
      <c r="B411" s="80"/>
      <c r="C411" s="80"/>
      <c r="D411" s="80"/>
      <c r="E411" s="80"/>
      <c r="F411" s="80"/>
      <c r="G411" s="80"/>
      <c r="H411" s="80"/>
    </row>
    <row r="412" spans="1:8" ht="14.25">
      <c r="A412" s="80"/>
      <c r="B412" s="80"/>
      <c r="C412" s="80"/>
      <c r="D412" s="80"/>
      <c r="E412" s="80"/>
      <c r="F412" s="80"/>
      <c r="G412" s="80"/>
      <c r="H412" s="80"/>
    </row>
    <row r="413" spans="1:8" ht="14.25">
      <c r="A413" s="80"/>
      <c r="B413" s="80"/>
      <c r="C413" s="80"/>
      <c r="D413" s="80"/>
      <c r="E413" s="80"/>
      <c r="F413" s="80"/>
      <c r="G413" s="80"/>
      <c r="H413" s="80"/>
    </row>
    <row r="414" spans="1:8" ht="14.25">
      <c r="A414" s="80"/>
      <c r="B414" s="80"/>
      <c r="C414" s="80"/>
      <c r="D414" s="80"/>
      <c r="E414" s="80"/>
      <c r="F414" s="80"/>
      <c r="G414" s="80"/>
      <c r="H414" s="80"/>
    </row>
    <row r="415" spans="1:8" ht="14.25">
      <c r="A415" s="80"/>
      <c r="B415" s="80"/>
      <c r="C415" s="80"/>
      <c r="D415" s="80"/>
      <c r="E415" s="80"/>
      <c r="F415" s="80"/>
      <c r="G415" s="80"/>
      <c r="H415" s="80"/>
    </row>
    <row r="416" spans="1:8" ht="14.25">
      <c r="A416" s="80"/>
      <c r="B416" s="80"/>
      <c r="C416" s="80"/>
      <c r="D416" s="80"/>
      <c r="E416" s="80"/>
      <c r="F416" s="80"/>
      <c r="G416" s="80"/>
      <c r="H416" s="80"/>
    </row>
    <row r="417" spans="1:8" ht="14.25">
      <c r="A417" s="80"/>
      <c r="B417" s="80"/>
      <c r="C417" s="80"/>
      <c r="D417" s="80"/>
      <c r="E417" s="80"/>
      <c r="F417" s="80"/>
      <c r="G417" s="80"/>
      <c r="H417" s="80"/>
    </row>
    <row r="418" spans="1:8" ht="14.25">
      <c r="A418" s="80"/>
      <c r="B418" s="80"/>
      <c r="C418" s="80"/>
      <c r="D418" s="80"/>
      <c r="E418" s="80"/>
      <c r="F418" s="80"/>
      <c r="G418" s="80"/>
      <c r="H418" s="80"/>
    </row>
    <row r="419" spans="1:8" ht="14.25">
      <c r="A419" s="80"/>
      <c r="B419" s="80"/>
      <c r="C419" s="80"/>
      <c r="D419" s="80"/>
      <c r="E419" s="80"/>
      <c r="F419" s="80"/>
      <c r="G419" s="80"/>
      <c r="H419" s="80"/>
    </row>
    <row r="420" spans="1:8" ht="14.25">
      <c r="A420" s="80"/>
      <c r="B420" s="80"/>
      <c r="C420" s="80"/>
      <c r="D420" s="80"/>
      <c r="E420" s="80"/>
      <c r="F420" s="80"/>
      <c r="G420" s="80"/>
      <c r="H420" s="80"/>
    </row>
    <row r="421" spans="1:8" ht="14.25">
      <c r="A421" s="80"/>
      <c r="B421" s="80"/>
      <c r="C421" s="80"/>
      <c r="D421" s="80"/>
      <c r="E421" s="80"/>
      <c r="F421" s="80"/>
      <c r="G421" s="80"/>
      <c r="H421" s="80"/>
    </row>
    <row r="422" spans="1:8" ht="14.25">
      <c r="A422" s="80"/>
      <c r="B422" s="80"/>
      <c r="C422" s="80"/>
      <c r="D422" s="80"/>
      <c r="E422" s="80"/>
      <c r="F422" s="80"/>
      <c r="G422" s="80"/>
      <c r="H422" s="80"/>
    </row>
    <row r="423" spans="1:8" ht="14.25">
      <c r="A423" s="80"/>
      <c r="B423" s="80"/>
      <c r="C423" s="80"/>
      <c r="D423" s="80"/>
      <c r="E423" s="80"/>
      <c r="F423" s="80"/>
      <c r="G423" s="80"/>
      <c r="H423" s="80"/>
    </row>
    <row r="424" spans="1:8" ht="14.25">
      <c r="A424" s="80"/>
      <c r="B424" s="80"/>
      <c r="C424" s="80"/>
      <c r="D424" s="80"/>
      <c r="E424" s="80"/>
      <c r="F424" s="80"/>
      <c r="G424" s="80"/>
      <c r="H424" s="80"/>
    </row>
    <row r="425" spans="1:8" ht="14.25">
      <c r="A425" s="80"/>
      <c r="B425" s="80"/>
      <c r="C425" s="80"/>
      <c r="D425" s="80"/>
      <c r="E425" s="80"/>
      <c r="F425" s="80"/>
      <c r="G425" s="80"/>
      <c r="H425" s="80"/>
    </row>
    <row r="426" spans="1:8" ht="14.25">
      <c r="A426" s="80"/>
      <c r="B426" s="80"/>
      <c r="C426" s="80"/>
      <c r="D426" s="80"/>
      <c r="E426" s="80"/>
      <c r="F426" s="80"/>
      <c r="G426" s="80"/>
      <c r="H426" s="80"/>
    </row>
    <row r="427" spans="1:8" ht="14.25">
      <c r="A427" s="80"/>
      <c r="B427" s="80"/>
      <c r="C427" s="80"/>
      <c r="D427" s="80"/>
      <c r="E427" s="80"/>
      <c r="F427" s="80"/>
      <c r="G427" s="80"/>
      <c r="H427" s="80"/>
    </row>
    <row r="428" spans="1:8" ht="14.25">
      <c r="A428" s="80"/>
      <c r="B428" s="80"/>
      <c r="C428" s="80"/>
      <c r="D428" s="80"/>
      <c r="E428" s="80"/>
      <c r="F428" s="80"/>
      <c r="G428" s="80"/>
      <c r="H428" s="80"/>
    </row>
    <row r="429" spans="1:8" ht="14.25">
      <c r="A429" s="80"/>
      <c r="B429" s="80"/>
      <c r="C429" s="80"/>
      <c r="D429" s="80"/>
      <c r="E429" s="80"/>
      <c r="F429" s="80"/>
      <c r="G429" s="80"/>
      <c r="H429" s="80"/>
    </row>
    <row r="430" spans="1:8" ht="14.25">
      <c r="A430" s="80"/>
      <c r="B430" s="80"/>
      <c r="C430" s="80"/>
      <c r="D430" s="80"/>
      <c r="E430" s="80"/>
      <c r="F430" s="80"/>
      <c r="G430" s="80"/>
      <c r="H430" s="80"/>
    </row>
    <row r="431" spans="1:8" ht="14.25">
      <c r="A431" s="80"/>
      <c r="B431" s="80"/>
      <c r="C431" s="80"/>
      <c r="D431" s="80"/>
      <c r="E431" s="80"/>
      <c r="F431" s="80"/>
      <c r="G431" s="80"/>
      <c r="H431" s="80"/>
    </row>
    <row r="432" spans="1:8" ht="14.25">
      <c r="A432" s="80"/>
      <c r="B432" s="80"/>
      <c r="C432" s="80"/>
      <c r="D432" s="80"/>
      <c r="E432" s="80"/>
      <c r="F432" s="80"/>
      <c r="G432" s="80"/>
      <c r="H432" s="80"/>
    </row>
    <row r="433" spans="1:8" ht="14.25">
      <c r="A433" s="80"/>
      <c r="B433" s="80"/>
      <c r="C433" s="80"/>
      <c r="D433" s="80"/>
      <c r="E433" s="80"/>
      <c r="F433" s="80"/>
      <c r="G433" s="80"/>
      <c r="H433" s="80"/>
    </row>
    <row r="434" spans="1:8" ht="14.25">
      <c r="A434" s="80"/>
      <c r="B434" s="80"/>
      <c r="C434" s="80"/>
      <c r="D434" s="80"/>
      <c r="E434" s="80"/>
      <c r="F434" s="80"/>
      <c r="G434" s="80"/>
      <c r="H434" s="80"/>
    </row>
    <row r="435" spans="1:8" ht="14.25">
      <c r="A435" s="80"/>
      <c r="B435" s="80"/>
      <c r="C435" s="80"/>
      <c r="D435" s="80"/>
      <c r="E435" s="80"/>
      <c r="F435" s="80"/>
      <c r="G435" s="80"/>
      <c r="H435" s="80"/>
    </row>
    <row r="436" spans="1:8" ht="14.25">
      <c r="A436" s="80"/>
      <c r="B436" s="80"/>
      <c r="C436" s="80"/>
      <c r="D436" s="80"/>
      <c r="E436" s="80"/>
      <c r="F436" s="80"/>
      <c r="G436" s="80"/>
      <c r="H436" s="80"/>
    </row>
    <row r="437" spans="1:8" ht="14.25">
      <c r="A437" s="80"/>
      <c r="B437" s="80"/>
      <c r="C437" s="80"/>
      <c r="D437" s="80"/>
      <c r="E437" s="80"/>
      <c r="F437" s="80"/>
      <c r="G437" s="80"/>
      <c r="H437" s="80"/>
    </row>
    <row r="438" spans="1:8" ht="14.25">
      <c r="A438" s="80"/>
      <c r="B438" s="80"/>
      <c r="C438" s="80"/>
      <c r="D438" s="80"/>
      <c r="E438" s="80"/>
      <c r="F438" s="80"/>
      <c r="G438" s="80"/>
      <c r="H438" s="80"/>
    </row>
    <row r="439" spans="1:8" ht="14.25">
      <c r="A439" s="80"/>
      <c r="B439" s="80"/>
      <c r="C439" s="80"/>
      <c r="D439" s="80"/>
      <c r="E439" s="80"/>
      <c r="F439" s="80"/>
      <c r="G439" s="80"/>
      <c r="H439" s="80"/>
    </row>
    <row r="440" spans="1:8" ht="14.25">
      <c r="A440" s="80"/>
      <c r="B440" s="80"/>
      <c r="C440" s="80"/>
      <c r="D440" s="80"/>
      <c r="E440" s="80"/>
      <c r="F440" s="80"/>
      <c r="G440" s="80"/>
      <c r="H440" s="80"/>
    </row>
    <row r="441" spans="1:8" ht="14.25">
      <c r="A441" s="80"/>
      <c r="B441" s="80"/>
      <c r="C441" s="80"/>
      <c r="D441" s="80"/>
      <c r="E441" s="80"/>
      <c r="F441" s="80"/>
      <c r="G441" s="80"/>
      <c r="H441" s="80"/>
    </row>
    <row r="442" spans="1:8" ht="14.25">
      <c r="A442" s="80"/>
      <c r="B442" s="80"/>
      <c r="C442" s="80"/>
      <c r="D442" s="80"/>
      <c r="E442" s="80"/>
      <c r="F442" s="80"/>
      <c r="G442" s="80"/>
      <c r="H442" s="80"/>
    </row>
    <row r="443" spans="1:8" ht="14.25">
      <c r="A443" s="80"/>
      <c r="B443" s="80"/>
      <c r="C443" s="80"/>
      <c r="D443" s="80"/>
      <c r="E443" s="80"/>
      <c r="F443" s="80"/>
      <c r="G443" s="80"/>
      <c r="H443" s="80"/>
    </row>
    <row r="444" spans="1:8" ht="14.25">
      <c r="A444" s="80"/>
      <c r="B444" s="80"/>
      <c r="C444" s="80"/>
      <c r="D444" s="80"/>
      <c r="E444" s="80"/>
      <c r="F444" s="80"/>
      <c r="G444" s="80"/>
      <c r="H444" s="80"/>
    </row>
    <row r="445" spans="1:8" ht="14.25">
      <c r="A445" s="80"/>
      <c r="B445" s="80"/>
      <c r="C445" s="80"/>
      <c r="D445" s="80"/>
      <c r="E445" s="80"/>
      <c r="F445" s="80"/>
      <c r="G445" s="80"/>
      <c r="H445" s="80"/>
    </row>
    <row r="446" spans="1:8" ht="14.25">
      <c r="A446" s="80"/>
      <c r="B446" s="80"/>
      <c r="C446" s="80"/>
      <c r="D446" s="80"/>
      <c r="E446" s="80"/>
      <c r="F446" s="80"/>
      <c r="G446" s="80"/>
      <c r="H446" s="80"/>
    </row>
    <row r="447" spans="1:8" ht="14.25">
      <c r="A447" s="80"/>
      <c r="B447" s="80"/>
      <c r="C447" s="80"/>
      <c r="D447" s="80"/>
      <c r="E447" s="80"/>
      <c r="F447" s="80"/>
      <c r="G447" s="80"/>
      <c r="H447" s="80"/>
    </row>
    <row r="448" spans="1:8" ht="14.25">
      <c r="A448" s="80"/>
      <c r="B448" s="80"/>
      <c r="C448" s="80"/>
      <c r="D448" s="80"/>
      <c r="E448" s="80"/>
      <c r="F448" s="80"/>
      <c r="G448" s="80"/>
      <c r="H448" s="80"/>
    </row>
    <row r="449" spans="1:8" ht="14.25">
      <c r="A449" s="80"/>
      <c r="B449" s="80"/>
      <c r="C449" s="80"/>
      <c r="D449" s="80"/>
      <c r="E449" s="80"/>
      <c r="F449" s="80"/>
      <c r="G449" s="80"/>
      <c r="H449" s="80"/>
    </row>
    <row r="450" spans="1:8" ht="14.25">
      <c r="A450" s="80"/>
      <c r="B450" s="80"/>
      <c r="C450" s="80"/>
      <c r="D450" s="80"/>
      <c r="E450" s="80"/>
      <c r="F450" s="80"/>
      <c r="G450" s="80"/>
      <c r="H450" s="80"/>
    </row>
    <row r="451" spans="1:8" ht="14.25">
      <c r="A451" s="80"/>
      <c r="B451" s="80"/>
      <c r="C451" s="80"/>
      <c r="D451" s="80"/>
      <c r="E451" s="80"/>
      <c r="F451" s="80"/>
      <c r="G451" s="80"/>
      <c r="H451" s="80"/>
    </row>
    <row r="452" spans="1:8" ht="14.25">
      <c r="A452" s="80"/>
      <c r="B452" s="80"/>
      <c r="C452" s="80"/>
      <c r="D452" s="80"/>
      <c r="E452" s="80"/>
      <c r="F452" s="80"/>
      <c r="G452" s="80"/>
      <c r="H452" s="80"/>
    </row>
    <row r="453" spans="1:8" ht="14.25">
      <c r="A453" s="80"/>
      <c r="B453" s="80"/>
      <c r="C453" s="80"/>
      <c r="D453" s="80"/>
      <c r="E453" s="80"/>
      <c r="F453" s="80"/>
      <c r="G453" s="80"/>
      <c r="H453" s="80"/>
    </row>
    <row r="454" spans="1:8" ht="14.25">
      <c r="A454" s="80"/>
      <c r="B454" s="80"/>
      <c r="C454" s="80"/>
      <c r="D454" s="80"/>
      <c r="E454" s="80"/>
      <c r="F454" s="80"/>
      <c r="G454" s="80"/>
      <c r="H454" s="80"/>
    </row>
    <row r="455" spans="1:8" ht="14.25">
      <c r="A455" s="80"/>
      <c r="B455" s="80"/>
      <c r="C455" s="80"/>
      <c r="D455" s="80"/>
      <c r="E455" s="80"/>
      <c r="F455" s="80"/>
      <c r="G455" s="80"/>
      <c r="H455" s="80"/>
    </row>
    <row r="456" spans="1:8" ht="14.25">
      <c r="A456" s="80"/>
      <c r="B456" s="80"/>
      <c r="C456" s="80"/>
      <c r="D456" s="80"/>
      <c r="E456" s="80"/>
      <c r="F456" s="80"/>
      <c r="G456" s="80"/>
      <c r="H456" s="80"/>
    </row>
    <row r="457" spans="1:8" ht="14.25">
      <c r="A457" s="80"/>
      <c r="B457" s="80"/>
      <c r="C457" s="80"/>
      <c r="D457" s="80"/>
      <c r="E457" s="80"/>
      <c r="F457" s="80"/>
      <c r="G457" s="80"/>
      <c r="H457" s="80"/>
    </row>
    <row r="458" spans="1:8" ht="14.25">
      <c r="A458" s="80"/>
      <c r="B458" s="80"/>
      <c r="C458" s="80"/>
      <c r="D458" s="80"/>
      <c r="E458" s="80"/>
      <c r="F458" s="80"/>
      <c r="G458" s="80"/>
      <c r="H458" s="80"/>
    </row>
    <row r="459" spans="1:8" ht="14.25">
      <c r="A459" s="80"/>
      <c r="B459" s="80"/>
      <c r="C459" s="80"/>
      <c r="D459" s="80"/>
      <c r="E459" s="80"/>
      <c r="F459" s="80"/>
      <c r="G459" s="80"/>
      <c r="H459" s="80"/>
    </row>
    <row r="460" spans="1:8" ht="14.25">
      <c r="A460" s="80"/>
      <c r="B460" s="80"/>
      <c r="C460" s="80"/>
      <c r="D460" s="80"/>
      <c r="E460" s="80"/>
      <c r="F460" s="80"/>
      <c r="G460" s="80"/>
      <c r="H460" s="80"/>
    </row>
    <row r="461" spans="1:8" ht="14.25">
      <c r="A461" s="80"/>
      <c r="B461" s="80"/>
      <c r="C461" s="80"/>
      <c r="D461" s="80"/>
      <c r="E461" s="80"/>
      <c r="F461" s="80"/>
      <c r="G461" s="80"/>
      <c r="H461" s="80"/>
    </row>
    <row r="462" spans="1:8" ht="14.25">
      <c r="A462" s="80"/>
      <c r="B462" s="80"/>
      <c r="C462" s="80"/>
      <c r="D462" s="80"/>
      <c r="E462" s="80"/>
      <c r="F462" s="80"/>
      <c r="G462" s="80"/>
      <c r="H462" s="80"/>
    </row>
    <row r="463" spans="1:8" ht="14.25">
      <c r="A463" s="80"/>
      <c r="B463" s="80"/>
      <c r="C463" s="80"/>
      <c r="D463" s="80"/>
      <c r="E463" s="80"/>
      <c r="F463" s="80"/>
      <c r="G463" s="80"/>
      <c r="H463" s="80"/>
    </row>
    <row r="464" spans="1:8" ht="14.25">
      <c r="A464" s="80"/>
      <c r="B464" s="80"/>
      <c r="C464" s="80"/>
      <c r="D464" s="80"/>
      <c r="E464" s="80"/>
      <c r="F464" s="80"/>
      <c r="G464" s="80"/>
      <c r="H464" s="80"/>
    </row>
    <row r="465" spans="1:8" ht="14.25">
      <c r="A465" s="80"/>
      <c r="B465" s="80"/>
      <c r="C465" s="80"/>
      <c r="D465" s="80"/>
      <c r="E465" s="80"/>
      <c r="F465" s="80"/>
      <c r="G465" s="80"/>
      <c r="H465" s="80"/>
    </row>
    <row r="466" spans="1:8" ht="14.25">
      <c r="A466" s="80"/>
      <c r="B466" s="80"/>
      <c r="C466" s="80"/>
      <c r="D466" s="80"/>
      <c r="E466" s="80"/>
      <c r="F466" s="80"/>
      <c r="G466" s="80"/>
      <c r="H466" s="80"/>
    </row>
    <row r="467" spans="1:8" ht="14.25">
      <c r="A467" s="80"/>
      <c r="B467" s="80"/>
      <c r="C467" s="80"/>
      <c r="D467" s="80"/>
      <c r="E467" s="80"/>
      <c r="F467" s="80"/>
      <c r="G467" s="80"/>
      <c r="H467" s="80"/>
    </row>
    <row r="468" spans="1:8" ht="14.25">
      <c r="A468" s="80"/>
      <c r="B468" s="80"/>
      <c r="C468" s="80"/>
      <c r="D468" s="80"/>
      <c r="E468" s="80"/>
      <c r="F468" s="80"/>
      <c r="G468" s="80"/>
      <c r="H468" s="80"/>
    </row>
    <row r="469" spans="1:8" ht="14.25">
      <c r="A469" s="80"/>
      <c r="B469" s="80"/>
      <c r="C469" s="80"/>
      <c r="D469" s="80"/>
      <c r="E469" s="80"/>
      <c r="F469" s="80"/>
      <c r="G469" s="80"/>
      <c r="H469" s="80"/>
    </row>
    <row r="470" spans="1:8" ht="14.25">
      <c r="A470" s="80"/>
      <c r="B470" s="80"/>
      <c r="C470" s="80"/>
      <c r="D470" s="80"/>
      <c r="E470" s="80"/>
      <c r="F470" s="80"/>
      <c r="G470" s="80"/>
      <c r="H470" s="80"/>
    </row>
    <row r="471" spans="1:8" ht="14.25">
      <c r="A471" s="80"/>
      <c r="B471" s="80"/>
      <c r="C471" s="80"/>
      <c r="D471" s="80"/>
      <c r="E471" s="80"/>
      <c r="F471" s="80"/>
      <c r="G471" s="80"/>
      <c r="H471" s="80"/>
    </row>
    <row r="472" spans="1:8" ht="14.25">
      <c r="A472" s="80"/>
      <c r="B472" s="80"/>
      <c r="C472" s="80"/>
      <c r="D472" s="80"/>
      <c r="E472" s="80"/>
      <c r="F472" s="80"/>
      <c r="G472" s="80"/>
      <c r="H472" s="80"/>
    </row>
    <row r="473" spans="1:8" ht="14.25">
      <c r="A473" s="80"/>
      <c r="B473" s="80"/>
      <c r="C473" s="80"/>
      <c r="D473" s="80"/>
      <c r="E473" s="80"/>
      <c r="F473" s="80"/>
      <c r="G473" s="80"/>
      <c r="H473" s="80"/>
    </row>
    <row r="474" spans="1:8" ht="14.25">
      <c r="A474" s="80"/>
      <c r="B474" s="80"/>
      <c r="C474" s="80"/>
      <c r="D474" s="80"/>
      <c r="E474" s="80"/>
      <c r="F474" s="80"/>
      <c r="G474" s="80"/>
      <c r="H474" s="80"/>
    </row>
    <row r="475" spans="1:8" ht="14.25">
      <c r="A475" s="80"/>
      <c r="B475" s="80"/>
      <c r="C475" s="80"/>
      <c r="D475" s="80"/>
      <c r="E475" s="80"/>
      <c r="F475" s="80"/>
      <c r="G475" s="80"/>
      <c r="H475" s="80"/>
    </row>
    <row r="476" spans="1:8" ht="14.25">
      <c r="A476" s="80"/>
      <c r="B476" s="80"/>
      <c r="C476" s="80"/>
      <c r="D476" s="80"/>
      <c r="E476" s="80"/>
      <c r="F476" s="80"/>
      <c r="G476" s="80"/>
      <c r="H476" s="80"/>
    </row>
    <row r="477" spans="1:8" ht="14.25">
      <c r="A477" s="80"/>
      <c r="B477" s="80"/>
      <c r="C477" s="80"/>
      <c r="D477" s="80"/>
      <c r="E477" s="80"/>
      <c r="F477" s="80"/>
      <c r="G477" s="80"/>
      <c r="H477" s="80"/>
    </row>
    <row r="478" spans="1:8" ht="14.25">
      <c r="A478" s="80"/>
      <c r="B478" s="80"/>
      <c r="C478" s="80"/>
      <c r="D478" s="80"/>
      <c r="E478" s="80"/>
      <c r="F478" s="80"/>
      <c r="G478" s="80"/>
      <c r="H478" s="80"/>
    </row>
    <row r="479" spans="1:8" ht="14.25">
      <c r="A479" s="80"/>
      <c r="B479" s="80"/>
      <c r="C479" s="80"/>
      <c r="D479" s="80"/>
      <c r="E479" s="80"/>
      <c r="F479" s="80"/>
      <c r="G479" s="80"/>
      <c r="H479" s="80"/>
    </row>
    <row r="480" spans="1:8" ht="14.25">
      <c r="A480" s="80"/>
      <c r="B480" s="80"/>
      <c r="C480" s="80"/>
      <c r="D480" s="80"/>
      <c r="E480" s="80"/>
      <c r="F480" s="80"/>
      <c r="G480" s="80"/>
      <c r="H480" s="80"/>
    </row>
    <row r="481" spans="1:8" ht="14.25">
      <c r="A481" s="80"/>
      <c r="B481" s="80"/>
      <c r="C481" s="80"/>
      <c r="D481" s="80"/>
      <c r="E481" s="80"/>
      <c r="F481" s="80"/>
      <c r="G481" s="80"/>
      <c r="H481" s="80"/>
    </row>
    <row r="482" spans="1:8" ht="14.25">
      <c r="A482" s="80"/>
      <c r="B482" s="80"/>
      <c r="C482" s="80"/>
      <c r="D482" s="80"/>
      <c r="E482" s="80"/>
      <c r="F482" s="80"/>
      <c r="G482" s="80"/>
      <c r="H482" s="80"/>
    </row>
    <row r="483" spans="1:8" ht="14.25">
      <c r="A483" s="80"/>
      <c r="B483" s="80"/>
      <c r="C483" s="80"/>
      <c r="D483" s="80"/>
      <c r="E483" s="80"/>
      <c r="F483" s="80"/>
      <c r="G483" s="80"/>
      <c r="H483" s="80"/>
    </row>
    <row r="484" spans="1:8" ht="14.25">
      <c r="A484" s="80"/>
      <c r="B484" s="80"/>
      <c r="C484" s="80"/>
      <c r="D484" s="80"/>
      <c r="E484" s="80"/>
      <c r="F484" s="80"/>
      <c r="G484" s="80"/>
      <c r="H484" s="80"/>
    </row>
    <row r="485" spans="1:8" ht="14.25">
      <c r="A485" s="80"/>
      <c r="B485" s="80"/>
      <c r="C485" s="80"/>
      <c r="D485" s="80"/>
      <c r="E485" s="80"/>
      <c r="F485" s="80"/>
      <c r="G485" s="80"/>
      <c r="H485" s="80"/>
    </row>
    <row r="486" spans="1:8" ht="14.25">
      <c r="A486" s="80"/>
      <c r="B486" s="80"/>
      <c r="C486" s="80"/>
      <c r="D486" s="80"/>
      <c r="E486" s="80"/>
      <c r="F486" s="80"/>
      <c r="G486" s="80"/>
      <c r="H486" s="80"/>
    </row>
    <row r="487" spans="1:8" ht="14.25">
      <c r="A487" s="80"/>
      <c r="B487" s="80"/>
      <c r="C487" s="80"/>
      <c r="D487" s="80"/>
      <c r="E487" s="80"/>
      <c r="F487" s="80"/>
      <c r="G487" s="80"/>
      <c r="H487" s="80"/>
    </row>
    <row r="488" spans="1:8" ht="14.25">
      <c r="A488" s="80"/>
      <c r="B488" s="80"/>
      <c r="C488" s="80"/>
      <c r="D488" s="80"/>
      <c r="E488" s="80"/>
      <c r="F488" s="80"/>
      <c r="G488" s="80"/>
      <c r="H488" s="80"/>
    </row>
    <row r="489" spans="1:8" ht="14.25">
      <c r="A489" s="80"/>
      <c r="B489" s="80"/>
      <c r="C489" s="80"/>
      <c r="D489" s="80"/>
      <c r="E489" s="80"/>
      <c r="F489" s="80"/>
      <c r="G489" s="80"/>
      <c r="H489" s="80"/>
    </row>
    <row r="490" spans="1:8" ht="14.25">
      <c r="A490" s="80"/>
      <c r="B490" s="80"/>
      <c r="C490" s="80"/>
      <c r="D490" s="80"/>
      <c r="E490" s="80"/>
      <c r="F490" s="80"/>
      <c r="G490" s="80"/>
      <c r="H490" s="80"/>
    </row>
    <row r="491" spans="1:8" ht="14.25">
      <c r="A491" s="80"/>
      <c r="B491" s="80"/>
      <c r="C491" s="80"/>
      <c r="D491" s="80"/>
      <c r="E491" s="80"/>
      <c r="F491" s="80"/>
      <c r="G491" s="80"/>
      <c r="H491" s="80"/>
    </row>
    <row r="492" spans="1:8" ht="14.25">
      <c r="A492" s="80"/>
      <c r="B492" s="80"/>
      <c r="C492" s="80"/>
      <c r="D492" s="80"/>
      <c r="E492" s="80"/>
      <c r="F492" s="80"/>
      <c r="G492" s="80"/>
      <c r="H492" s="80"/>
    </row>
    <row r="493" spans="1:8" ht="14.25">
      <c r="A493" s="80"/>
      <c r="B493" s="80"/>
      <c r="C493" s="80"/>
      <c r="D493" s="80"/>
      <c r="E493" s="80"/>
      <c r="F493" s="80"/>
      <c r="G493" s="80"/>
      <c r="H493" s="80"/>
    </row>
    <row r="494" spans="1:8" ht="14.25">
      <c r="A494" s="80"/>
      <c r="B494" s="80"/>
      <c r="C494" s="80"/>
      <c r="D494" s="80"/>
      <c r="E494" s="80"/>
      <c r="F494" s="80"/>
      <c r="G494" s="80"/>
      <c r="H494" s="80"/>
    </row>
    <row r="495" spans="1:8" ht="14.25">
      <c r="A495" s="80"/>
      <c r="B495" s="80"/>
      <c r="C495" s="80"/>
      <c r="D495" s="80"/>
      <c r="E495" s="80"/>
      <c r="F495" s="80"/>
      <c r="G495" s="80"/>
      <c r="H495" s="80"/>
    </row>
    <row r="496" spans="1:8" ht="14.25">
      <c r="A496" s="80"/>
      <c r="B496" s="80"/>
      <c r="C496" s="80"/>
      <c r="D496" s="80"/>
      <c r="E496" s="80"/>
      <c r="F496" s="80"/>
      <c r="G496" s="80"/>
      <c r="H496" s="80"/>
    </row>
    <row r="497" spans="1:8" ht="14.25">
      <c r="A497" s="80"/>
      <c r="B497" s="80"/>
      <c r="C497" s="80"/>
      <c r="D497" s="80"/>
      <c r="E497" s="80"/>
      <c r="F497" s="80"/>
      <c r="G497" s="80"/>
      <c r="H497" s="80"/>
    </row>
    <row r="498" spans="1:8" ht="14.25">
      <c r="A498" s="80"/>
      <c r="B498" s="80"/>
      <c r="C498" s="80"/>
      <c r="D498" s="80"/>
      <c r="E498" s="80"/>
      <c r="F498" s="80"/>
      <c r="G498" s="80"/>
      <c r="H498" s="80"/>
    </row>
    <row r="499" spans="1:8" ht="14.25">
      <c r="A499" s="80"/>
      <c r="B499" s="80"/>
      <c r="C499" s="80"/>
      <c r="D499" s="80"/>
      <c r="E499" s="80"/>
      <c r="F499" s="80"/>
      <c r="G499" s="80"/>
      <c r="H499" s="80"/>
    </row>
    <row r="500" spans="1:8" ht="14.25">
      <c r="A500" s="80"/>
      <c r="B500" s="80"/>
      <c r="C500" s="80"/>
      <c r="D500" s="80"/>
      <c r="E500" s="80"/>
      <c r="F500" s="80"/>
      <c r="G500" s="80"/>
      <c r="H500" s="80"/>
    </row>
    <row r="501" spans="1:8" ht="14.25">
      <c r="A501" s="80"/>
      <c r="B501" s="80"/>
      <c r="C501" s="80"/>
      <c r="D501" s="80"/>
      <c r="E501" s="80"/>
      <c r="F501" s="80"/>
      <c r="G501" s="80"/>
      <c r="H501" s="80"/>
    </row>
    <row r="502" spans="1:8" ht="14.25">
      <c r="A502" s="80"/>
      <c r="B502" s="80"/>
      <c r="C502" s="80"/>
      <c r="D502" s="80"/>
      <c r="E502" s="80"/>
      <c r="F502" s="80"/>
      <c r="G502" s="80"/>
      <c r="H502" s="80"/>
    </row>
    <row r="503" spans="1:8" ht="14.25">
      <c r="A503" s="80"/>
      <c r="B503" s="80"/>
      <c r="C503" s="80"/>
      <c r="D503" s="80"/>
      <c r="E503" s="80"/>
      <c r="F503" s="80"/>
      <c r="G503" s="80"/>
      <c r="H503" s="80"/>
    </row>
    <row r="504" spans="1:8" ht="14.25">
      <c r="A504" s="80"/>
      <c r="B504" s="80"/>
      <c r="C504" s="80"/>
      <c r="D504" s="80"/>
      <c r="E504" s="80"/>
      <c r="F504" s="80"/>
      <c r="G504" s="80"/>
      <c r="H504" s="80"/>
    </row>
    <row r="505" spans="1:8" ht="14.25">
      <c r="A505" s="80"/>
      <c r="B505" s="80"/>
      <c r="C505" s="80"/>
      <c r="D505" s="80"/>
      <c r="E505" s="80"/>
      <c r="F505" s="80"/>
      <c r="G505" s="80"/>
      <c r="H505" s="80"/>
    </row>
    <row r="506" spans="1:8" ht="14.25">
      <c r="A506" s="80"/>
      <c r="B506" s="80"/>
      <c r="C506" s="80"/>
      <c r="D506" s="80"/>
      <c r="E506" s="80"/>
      <c r="F506" s="80"/>
      <c r="G506" s="80"/>
      <c r="H506" s="80"/>
    </row>
    <row r="507" spans="1:8" ht="14.25">
      <c r="A507" s="80"/>
      <c r="B507" s="80"/>
      <c r="C507" s="80"/>
      <c r="D507" s="80"/>
      <c r="E507" s="80"/>
      <c r="F507" s="80"/>
      <c r="G507" s="80"/>
      <c r="H507" s="80"/>
    </row>
    <row r="508" spans="1:8" ht="14.25">
      <c r="A508" s="80"/>
      <c r="B508" s="80"/>
      <c r="C508" s="80"/>
      <c r="D508" s="80"/>
      <c r="E508" s="80"/>
      <c r="F508" s="80"/>
      <c r="G508" s="80"/>
      <c r="H508" s="80"/>
    </row>
    <row r="509" spans="1:8" ht="14.25">
      <c r="A509" s="80"/>
      <c r="B509" s="80"/>
      <c r="C509" s="80"/>
      <c r="D509" s="80"/>
      <c r="E509" s="80"/>
      <c r="F509" s="80"/>
      <c r="G509" s="80"/>
      <c r="H509" s="80"/>
    </row>
    <row r="510" spans="1:8" ht="14.25">
      <c r="A510" s="80"/>
      <c r="B510" s="80"/>
      <c r="C510" s="80"/>
      <c r="D510" s="80"/>
      <c r="E510" s="80"/>
      <c r="F510" s="80"/>
      <c r="G510" s="80"/>
      <c r="H510" s="80"/>
    </row>
    <row r="511" spans="1:8" ht="14.25">
      <c r="A511" s="80"/>
      <c r="B511" s="80"/>
      <c r="C511" s="80"/>
      <c r="D511" s="80"/>
      <c r="E511" s="80"/>
      <c r="F511" s="80"/>
      <c r="G511" s="80"/>
      <c r="H511" s="80"/>
    </row>
    <row r="512" spans="1:8" ht="14.25">
      <c r="A512" s="80"/>
      <c r="B512" s="80"/>
      <c r="C512" s="80"/>
      <c r="D512" s="80"/>
      <c r="E512" s="80"/>
      <c r="F512" s="80"/>
      <c r="G512" s="80"/>
      <c r="H512" s="80"/>
    </row>
    <row r="513" spans="1:8" ht="14.25">
      <c r="A513" s="80"/>
      <c r="B513" s="80"/>
      <c r="C513" s="80"/>
      <c r="D513" s="80"/>
      <c r="E513" s="80"/>
      <c r="F513" s="80"/>
      <c r="G513" s="80"/>
      <c r="H513" s="80"/>
    </row>
    <row r="514" spans="1:8" ht="14.25">
      <c r="A514" s="80"/>
      <c r="B514" s="80"/>
      <c r="C514" s="80"/>
      <c r="D514" s="80"/>
      <c r="E514" s="80"/>
      <c r="F514" s="80"/>
      <c r="G514" s="80"/>
      <c r="H514" s="80"/>
    </row>
    <row r="515" spans="1:8" ht="14.25">
      <c r="A515" s="80"/>
      <c r="B515" s="80"/>
      <c r="C515" s="80"/>
      <c r="D515" s="80"/>
      <c r="E515" s="80"/>
      <c r="F515" s="80"/>
      <c r="G515" s="80"/>
      <c r="H515" s="80"/>
    </row>
    <row r="516" spans="1:8" ht="14.25">
      <c r="A516" s="80"/>
      <c r="B516" s="80"/>
      <c r="C516" s="80"/>
      <c r="D516" s="80"/>
      <c r="E516" s="80"/>
      <c r="F516" s="80"/>
      <c r="G516" s="80"/>
      <c r="H516" s="80"/>
    </row>
    <row r="517" spans="1:8" ht="14.25">
      <c r="A517" s="80"/>
      <c r="B517" s="80"/>
      <c r="C517" s="80"/>
      <c r="D517" s="80"/>
      <c r="E517" s="80"/>
      <c r="F517" s="80"/>
      <c r="G517" s="80"/>
      <c r="H517" s="80"/>
    </row>
    <row r="518" spans="1:8" ht="14.25">
      <c r="A518" s="80"/>
      <c r="B518" s="80"/>
      <c r="C518" s="80"/>
      <c r="D518" s="80"/>
      <c r="E518" s="80"/>
      <c r="F518" s="80"/>
      <c r="G518" s="80"/>
      <c r="H518" s="80"/>
    </row>
    <row r="519" spans="1:8" ht="14.25">
      <c r="A519" s="80"/>
      <c r="B519" s="80"/>
      <c r="C519" s="80"/>
      <c r="D519" s="80"/>
      <c r="E519" s="80"/>
      <c r="F519" s="80"/>
      <c r="G519" s="80"/>
      <c r="H519" s="80"/>
    </row>
    <row r="520" spans="1:8" ht="14.25">
      <c r="A520" s="80"/>
      <c r="B520" s="80"/>
      <c r="C520" s="80"/>
      <c r="D520" s="80"/>
      <c r="E520" s="80"/>
      <c r="F520" s="80"/>
      <c r="G520" s="80"/>
      <c r="H520" s="80"/>
    </row>
    <row r="521" spans="1:8" ht="14.25">
      <c r="A521" s="80"/>
      <c r="B521" s="80"/>
      <c r="C521" s="80"/>
      <c r="D521" s="80"/>
      <c r="E521" s="80"/>
      <c r="F521" s="80"/>
      <c r="G521" s="80"/>
      <c r="H521" s="80"/>
    </row>
    <row r="522" spans="1:8" ht="14.25">
      <c r="A522" s="80"/>
      <c r="B522" s="80"/>
      <c r="C522" s="80"/>
      <c r="D522" s="80"/>
      <c r="E522" s="80"/>
      <c r="F522" s="80"/>
      <c r="G522" s="80"/>
      <c r="H522" s="80"/>
    </row>
    <row r="523" spans="1:8" ht="14.25">
      <c r="A523" s="80"/>
      <c r="B523" s="80"/>
      <c r="C523" s="80"/>
      <c r="D523" s="80"/>
      <c r="E523" s="80"/>
      <c r="F523" s="80"/>
      <c r="G523" s="80"/>
      <c r="H523" s="80"/>
    </row>
    <row r="524" spans="1:8" ht="14.25">
      <c r="A524" s="80"/>
      <c r="B524" s="80"/>
      <c r="C524" s="80"/>
      <c r="D524" s="80"/>
      <c r="E524" s="80"/>
      <c r="F524" s="80"/>
      <c r="G524" s="80"/>
      <c r="H524" s="80"/>
    </row>
    <row r="525" spans="1:8" ht="14.25">
      <c r="A525" s="80"/>
      <c r="B525" s="80"/>
      <c r="C525" s="80"/>
      <c r="D525" s="80"/>
      <c r="E525" s="80"/>
      <c r="F525" s="80"/>
      <c r="G525" s="80"/>
      <c r="H525" s="80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3" orientation="portrait" r:id="rId1"/>
  <rowBreaks count="1" manualBreakCount="1">
    <brk id="58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94CE0-B2DD-431D-A975-396E7508E201}">
  <dimension ref="A2:P525"/>
  <sheetViews>
    <sheetView showGridLines="0" zoomScale="90" zoomScaleNormal="90" workbookViewId="0"/>
  </sheetViews>
  <sheetFormatPr baseColWidth="10" defaultColWidth="11" defaultRowHeight="12.75"/>
  <cols>
    <col min="1" max="1" width="29.5703125" style="8" customWidth="1"/>
    <col min="2" max="4" width="14.140625" style="8" customWidth="1"/>
    <col min="5" max="5" width="1.5703125" style="8" customWidth="1"/>
    <col min="6" max="6" width="14.5703125" style="8" customWidth="1"/>
    <col min="7" max="8" width="14.140625" style="8" bestFit="1" customWidth="1"/>
    <col min="9" max="9" width="12.5703125" style="66" bestFit="1" customWidth="1"/>
    <col min="10" max="10" width="11.140625" style="66" bestFit="1" customWidth="1"/>
    <col min="11" max="256" width="11" style="8"/>
    <col min="257" max="257" width="29.5703125" style="8" customWidth="1"/>
    <col min="258" max="260" width="14.140625" style="8" customWidth="1"/>
    <col min="261" max="261" width="1.5703125" style="8" customWidth="1"/>
    <col min="262" max="262" width="14.5703125" style="8" customWidth="1"/>
    <col min="263" max="264" width="14.140625" style="8" bestFit="1" customWidth="1"/>
    <col min="265" max="265" width="12.5703125" style="8" bestFit="1" customWidth="1"/>
    <col min="266" max="266" width="11.140625" style="8" bestFit="1" customWidth="1"/>
    <col min="267" max="512" width="11" style="8"/>
    <col min="513" max="513" width="29.5703125" style="8" customWidth="1"/>
    <col min="514" max="516" width="14.140625" style="8" customWidth="1"/>
    <col min="517" max="517" width="1.5703125" style="8" customWidth="1"/>
    <col min="518" max="518" width="14.5703125" style="8" customWidth="1"/>
    <col min="519" max="520" width="14.140625" style="8" bestFit="1" customWidth="1"/>
    <col min="521" max="521" width="12.5703125" style="8" bestFit="1" customWidth="1"/>
    <col min="522" max="522" width="11.140625" style="8" bestFit="1" customWidth="1"/>
    <col min="523" max="768" width="11" style="8"/>
    <col min="769" max="769" width="29.5703125" style="8" customWidth="1"/>
    <col min="770" max="772" width="14.140625" style="8" customWidth="1"/>
    <col min="773" max="773" width="1.5703125" style="8" customWidth="1"/>
    <col min="774" max="774" width="14.5703125" style="8" customWidth="1"/>
    <col min="775" max="776" width="14.140625" style="8" bestFit="1" customWidth="1"/>
    <col min="777" max="777" width="12.5703125" style="8" bestFit="1" customWidth="1"/>
    <col min="778" max="778" width="11.140625" style="8" bestFit="1" customWidth="1"/>
    <col min="779" max="1024" width="11" style="8"/>
    <col min="1025" max="1025" width="29.5703125" style="8" customWidth="1"/>
    <col min="1026" max="1028" width="14.140625" style="8" customWidth="1"/>
    <col min="1029" max="1029" width="1.5703125" style="8" customWidth="1"/>
    <col min="1030" max="1030" width="14.5703125" style="8" customWidth="1"/>
    <col min="1031" max="1032" width="14.140625" style="8" bestFit="1" customWidth="1"/>
    <col min="1033" max="1033" width="12.5703125" style="8" bestFit="1" customWidth="1"/>
    <col min="1034" max="1034" width="11.140625" style="8" bestFit="1" customWidth="1"/>
    <col min="1035" max="1280" width="11" style="8"/>
    <col min="1281" max="1281" width="29.5703125" style="8" customWidth="1"/>
    <col min="1282" max="1284" width="14.140625" style="8" customWidth="1"/>
    <col min="1285" max="1285" width="1.5703125" style="8" customWidth="1"/>
    <col min="1286" max="1286" width="14.5703125" style="8" customWidth="1"/>
    <col min="1287" max="1288" width="14.140625" style="8" bestFit="1" customWidth="1"/>
    <col min="1289" max="1289" width="12.5703125" style="8" bestFit="1" customWidth="1"/>
    <col min="1290" max="1290" width="11.140625" style="8" bestFit="1" customWidth="1"/>
    <col min="1291" max="1536" width="11" style="8"/>
    <col min="1537" max="1537" width="29.5703125" style="8" customWidth="1"/>
    <col min="1538" max="1540" width="14.140625" style="8" customWidth="1"/>
    <col min="1541" max="1541" width="1.5703125" style="8" customWidth="1"/>
    <col min="1542" max="1542" width="14.5703125" style="8" customWidth="1"/>
    <col min="1543" max="1544" width="14.140625" style="8" bestFit="1" customWidth="1"/>
    <col min="1545" max="1545" width="12.5703125" style="8" bestFit="1" customWidth="1"/>
    <col min="1546" max="1546" width="11.140625" style="8" bestFit="1" customWidth="1"/>
    <col min="1547" max="1792" width="11" style="8"/>
    <col min="1793" max="1793" width="29.5703125" style="8" customWidth="1"/>
    <col min="1794" max="1796" width="14.140625" style="8" customWidth="1"/>
    <col min="1797" max="1797" width="1.5703125" style="8" customWidth="1"/>
    <col min="1798" max="1798" width="14.5703125" style="8" customWidth="1"/>
    <col min="1799" max="1800" width="14.140625" style="8" bestFit="1" customWidth="1"/>
    <col min="1801" max="1801" width="12.5703125" style="8" bestFit="1" customWidth="1"/>
    <col min="1802" max="1802" width="11.140625" style="8" bestFit="1" customWidth="1"/>
    <col min="1803" max="2048" width="11" style="8"/>
    <col min="2049" max="2049" width="29.5703125" style="8" customWidth="1"/>
    <col min="2050" max="2052" width="14.140625" style="8" customWidth="1"/>
    <col min="2053" max="2053" width="1.5703125" style="8" customWidth="1"/>
    <col min="2054" max="2054" width="14.5703125" style="8" customWidth="1"/>
    <col min="2055" max="2056" width="14.140625" style="8" bestFit="1" customWidth="1"/>
    <col min="2057" max="2057" width="12.5703125" style="8" bestFit="1" customWidth="1"/>
    <col min="2058" max="2058" width="11.140625" style="8" bestFit="1" customWidth="1"/>
    <col min="2059" max="2304" width="11" style="8"/>
    <col min="2305" max="2305" width="29.5703125" style="8" customWidth="1"/>
    <col min="2306" max="2308" width="14.140625" style="8" customWidth="1"/>
    <col min="2309" max="2309" width="1.5703125" style="8" customWidth="1"/>
    <col min="2310" max="2310" width="14.5703125" style="8" customWidth="1"/>
    <col min="2311" max="2312" width="14.140625" style="8" bestFit="1" customWidth="1"/>
    <col min="2313" max="2313" width="12.5703125" style="8" bestFit="1" customWidth="1"/>
    <col min="2314" max="2314" width="11.140625" style="8" bestFit="1" customWidth="1"/>
    <col min="2315" max="2560" width="11" style="8"/>
    <col min="2561" max="2561" width="29.5703125" style="8" customWidth="1"/>
    <col min="2562" max="2564" width="14.140625" style="8" customWidth="1"/>
    <col min="2565" max="2565" width="1.5703125" style="8" customWidth="1"/>
    <col min="2566" max="2566" width="14.5703125" style="8" customWidth="1"/>
    <col min="2567" max="2568" width="14.140625" style="8" bestFit="1" customWidth="1"/>
    <col min="2569" max="2569" width="12.5703125" style="8" bestFit="1" customWidth="1"/>
    <col min="2570" max="2570" width="11.140625" style="8" bestFit="1" customWidth="1"/>
    <col min="2571" max="2816" width="11" style="8"/>
    <col min="2817" max="2817" width="29.5703125" style="8" customWidth="1"/>
    <col min="2818" max="2820" width="14.140625" style="8" customWidth="1"/>
    <col min="2821" max="2821" width="1.5703125" style="8" customWidth="1"/>
    <col min="2822" max="2822" width="14.5703125" style="8" customWidth="1"/>
    <col min="2823" max="2824" width="14.140625" style="8" bestFit="1" customWidth="1"/>
    <col min="2825" max="2825" width="12.5703125" style="8" bestFit="1" customWidth="1"/>
    <col min="2826" max="2826" width="11.140625" style="8" bestFit="1" customWidth="1"/>
    <col min="2827" max="3072" width="11" style="8"/>
    <col min="3073" max="3073" width="29.5703125" style="8" customWidth="1"/>
    <col min="3074" max="3076" width="14.140625" style="8" customWidth="1"/>
    <col min="3077" max="3077" width="1.5703125" style="8" customWidth="1"/>
    <col min="3078" max="3078" width="14.5703125" style="8" customWidth="1"/>
    <col min="3079" max="3080" width="14.140625" style="8" bestFit="1" customWidth="1"/>
    <col min="3081" max="3081" width="12.5703125" style="8" bestFit="1" customWidth="1"/>
    <col min="3082" max="3082" width="11.140625" style="8" bestFit="1" customWidth="1"/>
    <col min="3083" max="3328" width="11" style="8"/>
    <col min="3329" max="3329" width="29.5703125" style="8" customWidth="1"/>
    <col min="3330" max="3332" width="14.140625" style="8" customWidth="1"/>
    <col min="3333" max="3333" width="1.5703125" style="8" customWidth="1"/>
    <col min="3334" max="3334" width="14.5703125" style="8" customWidth="1"/>
    <col min="3335" max="3336" width="14.140625" style="8" bestFit="1" customWidth="1"/>
    <col min="3337" max="3337" width="12.5703125" style="8" bestFit="1" customWidth="1"/>
    <col min="3338" max="3338" width="11.140625" style="8" bestFit="1" customWidth="1"/>
    <col min="3339" max="3584" width="11" style="8"/>
    <col min="3585" max="3585" width="29.5703125" style="8" customWidth="1"/>
    <col min="3586" max="3588" width="14.140625" style="8" customWidth="1"/>
    <col min="3589" max="3589" width="1.5703125" style="8" customWidth="1"/>
    <col min="3590" max="3590" width="14.5703125" style="8" customWidth="1"/>
    <col min="3591" max="3592" width="14.140625" style="8" bestFit="1" customWidth="1"/>
    <col min="3593" max="3593" width="12.5703125" style="8" bestFit="1" customWidth="1"/>
    <col min="3594" max="3594" width="11.140625" style="8" bestFit="1" customWidth="1"/>
    <col min="3595" max="3840" width="11" style="8"/>
    <col min="3841" max="3841" width="29.5703125" style="8" customWidth="1"/>
    <col min="3842" max="3844" width="14.140625" style="8" customWidth="1"/>
    <col min="3845" max="3845" width="1.5703125" style="8" customWidth="1"/>
    <col min="3846" max="3846" width="14.5703125" style="8" customWidth="1"/>
    <col min="3847" max="3848" width="14.140625" style="8" bestFit="1" customWidth="1"/>
    <col min="3849" max="3849" width="12.5703125" style="8" bestFit="1" customWidth="1"/>
    <col min="3850" max="3850" width="11.140625" style="8" bestFit="1" customWidth="1"/>
    <col min="3851" max="4096" width="11" style="8"/>
    <col min="4097" max="4097" width="29.5703125" style="8" customWidth="1"/>
    <col min="4098" max="4100" width="14.140625" style="8" customWidth="1"/>
    <col min="4101" max="4101" width="1.5703125" style="8" customWidth="1"/>
    <col min="4102" max="4102" width="14.5703125" style="8" customWidth="1"/>
    <col min="4103" max="4104" width="14.140625" style="8" bestFit="1" customWidth="1"/>
    <col min="4105" max="4105" width="12.5703125" style="8" bestFit="1" customWidth="1"/>
    <col min="4106" max="4106" width="11.140625" style="8" bestFit="1" customWidth="1"/>
    <col min="4107" max="4352" width="11" style="8"/>
    <col min="4353" max="4353" width="29.5703125" style="8" customWidth="1"/>
    <col min="4354" max="4356" width="14.140625" style="8" customWidth="1"/>
    <col min="4357" max="4357" width="1.5703125" style="8" customWidth="1"/>
    <col min="4358" max="4358" width="14.5703125" style="8" customWidth="1"/>
    <col min="4359" max="4360" width="14.140625" style="8" bestFit="1" customWidth="1"/>
    <col min="4361" max="4361" width="12.5703125" style="8" bestFit="1" customWidth="1"/>
    <col min="4362" max="4362" width="11.140625" style="8" bestFit="1" customWidth="1"/>
    <col min="4363" max="4608" width="11" style="8"/>
    <col min="4609" max="4609" width="29.5703125" style="8" customWidth="1"/>
    <col min="4610" max="4612" width="14.140625" style="8" customWidth="1"/>
    <col min="4613" max="4613" width="1.5703125" style="8" customWidth="1"/>
    <col min="4614" max="4614" width="14.5703125" style="8" customWidth="1"/>
    <col min="4615" max="4616" width="14.140625" style="8" bestFit="1" customWidth="1"/>
    <col min="4617" max="4617" width="12.5703125" style="8" bestFit="1" customWidth="1"/>
    <col min="4618" max="4618" width="11.140625" style="8" bestFit="1" customWidth="1"/>
    <col min="4619" max="4864" width="11" style="8"/>
    <col min="4865" max="4865" width="29.5703125" style="8" customWidth="1"/>
    <col min="4866" max="4868" width="14.140625" style="8" customWidth="1"/>
    <col min="4869" max="4869" width="1.5703125" style="8" customWidth="1"/>
    <col min="4870" max="4870" width="14.5703125" style="8" customWidth="1"/>
    <col min="4871" max="4872" width="14.140625" style="8" bestFit="1" customWidth="1"/>
    <col min="4873" max="4873" width="12.5703125" style="8" bestFit="1" customWidth="1"/>
    <col min="4874" max="4874" width="11.140625" style="8" bestFit="1" customWidth="1"/>
    <col min="4875" max="5120" width="11" style="8"/>
    <col min="5121" max="5121" width="29.5703125" style="8" customWidth="1"/>
    <col min="5122" max="5124" width="14.140625" style="8" customWidth="1"/>
    <col min="5125" max="5125" width="1.5703125" style="8" customWidth="1"/>
    <col min="5126" max="5126" width="14.5703125" style="8" customWidth="1"/>
    <col min="5127" max="5128" width="14.140625" style="8" bestFit="1" customWidth="1"/>
    <col min="5129" max="5129" width="12.5703125" style="8" bestFit="1" customWidth="1"/>
    <col min="5130" max="5130" width="11.140625" style="8" bestFit="1" customWidth="1"/>
    <col min="5131" max="5376" width="11" style="8"/>
    <col min="5377" max="5377" width="29.5703125" style="8" customWidth="1"/>
    <col min="5378" max="5380" width="14.140625" style="8" customWidth="1"/>
    <col min="5381" max="5381" width="1.5703125" style="8" customWidth="1"/>
    <col min="5382" max="5382" width="14.5703125" style="8" customWidth="1"/>
    <col min="5383" max="5384" width="14.140625" style="8" bestFit="1" customWidth="1"/>
    <col min="5385" max="5385" width="12.5703125" style="8" bestFit="1" customWidth="1"/>
    <col min="5386" max="5386" width="11.140625" style="8" bestFit="1" customWidth="1"/>
    <col min="5387" max="5632" width="11" style="8"/>
    <col min="5633" max="5633" width="29.5703125" style="8" customWidth="1"/>
    <col min="5634" max="5636" width="14.140625" style="8" customWidth="1"/>
    <col min="5637" max="5637" width="1.5703125" style="8" customWidth="1"/>
    <col min="5638" max="5638" width="14.5703125" style="8" customWidth="1"/>
    <col min="5639" max="5640" width="14.140625" style="8" bestFit="1" customWidth="1"/>
    <col min="5641" max="5641" width="12.5703125" style="8" bestFit="1" customWidth="1"/>
    <col min="5642" max="5642" width="11.140625" style="8" bestFit="1" customWidth="1"/>
    <col min="5643" max="5888" width="11" style="8"/>
    <col min="5889" max="5889" width="29.5703125" style="8" customWidth="1"/>
    <col min="5890" max="5892" width="14.140625" style="8" customWidth="1"/>
    <col min="5893" max="5893" width="1.5703125" style="8" customWidth="1"/>
    <col min="5894" max="5894" width="14.5703125" style="8" customWidth="1"/>
    <col min="5895" max="5896" width="14.140625" style="8" bestFit="1" customWidth="1"/>
    <col min="5897" max="5897" width="12.5703125" style="8" bestFit="1" customWidth="1"/>
    <col min="5898" max="5898" width="11.140625" style="8" bestFit="1" customWidth="1"/>
    <col min="5899" max="6144" width="11" style="8"/>
    <col min="6145" max="6145" width="29.5703125" style="8" customWidth="1"/>
    <col min="6146" max="6148" width="14.140625" style="8" customWidth="1"/>
    <col min="6149" max="6149" width="1.5703125" style="8" customWidth="1"/>
    <col min="6150" max="6150" width="14.5703125" style="8" customWidth="1"/>
    <col min="6151" max="6152" width="14.140625" style="8" bestFit="1" customWidth="1"/>
    <col min="6153" max="6153" width="12.5703125" style="8" bestFit="1" customWidth="1"/>
    <col min="6154" max="6154" width="11.140625" style="8" bestFit="1" customWidth="1"/>
    <col min="6155" max="6400" width="11" style="8"/>
    <col min="6401" max="6401" width="29.5703125" style="8" customWidth="1"/>
    <col min="6402" max="6404" width="14.140625" style="8" customWidth="1"/>
    <col min="6405" max="6405" width="1.5703125" style="8" customWidth="1"/>
    <col min="6406" max="6406" width="14.5703125" style="8" customWidth="1"/>
    <col min="6407" max="6408" width="14.140625" style="8" bestFit="1" customWidth="1"/>
    <col min="6409" max="6409" width="12.5703125" style="8" bestFit="1" customWidth="1"/>
    <col min="6410" max="6410" width="11.140625" style="8" bestFit="1" customWidth="1"/>
    <col min="6411" max="6656" width="11" style="8"/>
    <col min="6657" max="6657" width="29.5703125" style="8" customWidth="1"/>
    <col min="6658" max="6660" width="14.140625" style="8" customWidth="1"/>
    <col min="6661" max="6661" width="1.5703125" style="8" customWidth="1"/>
    <col min="6662" max="6662" width="14.5703125" style="8" customWidth="1"/>
    <col min="6663" max="6664" width="14.140625" style="8" bestFit="1" customWidth="1"/>
    <col min="6665" max="6665" width="12.5703125" style="8" bestFit="1" customWidth="1"/>
    <col min="6666" max="6666" width="11.140625" style="8" bestFit="1" customWidth="1"/>
    <col min="6667" max="6912" width="11" style="8"/>
    <col min="6913" max="6913" width="29.5703125" style="8" customWidth="1"/>
    <col min="6914" max="6916" width="14.140625" style="8" customWidth="1"/>
    <col min="6917" max="6917" width="1.5703125" style="8" customWidth="1"/>
    <col min="6918" max="6918" width="14.5703125" style="8" customWidth="1"/>
    <col min="6919" max="6920" width="14.140625" style="8" bestFit="1" customWidth="1"/>
    <col min="6921" max="6921" width="12.5703125" style="8" bestFit="1" customWidth="1"/>
    <col min="6922" max="6922" width="11.140625" style="8" bestFit="1" customWidth="1"/>
    <col min="6923" max="7168" width="11" style="8"/>
    <col min="7169" max="7169" width="29.5703125" style="8" customWidth="1"/>
    <col min="7170" max="7172" width="14.140625" style="8" customWidth="1"/>
    <col min="7173" max="7173" width="1.5703125" style="8" customWidth="1"/>
    <col min="7174" max="7174" width="14.5703125" style="8" customWidth="1"/>
    <col min="7175" max="7176" width="14.140625" style="8" bestFit="1" customWidth="1"/>
    <col min="7177" max="7177" width="12.5703125" style="8" bestFit="1" customWidth="1"/>
    <col min="7178" max="7178" width="11.140625" style="8" bestFit="1" customWidth="1"/>
    <col min="7179" max="7424" width="11" style="8"/>
    <col min="7425" max="7425" width="29.5703125" style="8" customWidth="1"/>
    <col min="7426" max="7428" width="14.140625" style="8" customWidth="1"/>
    <col min="7429" max="7429" width="1.5703125" style="8" customWidth="1"/>
    <col min="7430" max="7430" width="14.5703125" style="8" customWidth="1"/>
    <col min="7431" max="7432" width="14.140625" style="8" bestFit="1" customWidth="1"/>
    <col min="7433" max="7433" width="12.5703125" style="8" bestFit="1" customWidth="1"/>
    <col min="7434" max="7434" width="11.140625" style="8" bestFit="1" customWidth="1"/>
    <col min="7435" max="7680" width="11" style="8"/>
    <col min="7681" max="7681" width="29.5703125" style="8" customWidth="1"/>
    <col min="7682" max="7684" width="14.140625" style="8" customWidth="1"/>
    <col min="7685" max="7685" width="1.5703125" style="8" customWidth="1"/>
    <col min="7686" max="7686" width="14.5703125" style="8" customWidth="1"/>
    <col min="7687" max="7688" width="14.140625" style="8" bestFit="1" customWidth="1"/>
    <col min="7689" max="7689" width="12.5703125" style="8" bestFit="1" customWidth="1"/>
    <col min="7690" max="7690" width="11.140625" style="8" bestFit="1" customWidth="1"/>
    <col min="7691" max="7936" width="11" style="8"/>
    <col min="7937" max="7937" width="29.5703125" style="8" customWidth="1"/>
    <col min="7938" max="7940" width="14.140625" style="8" customWidth="1"/>
    <col min="7941" max="7941" width="1.5703125" style="8" customWidth="1"/>
    <col min="7942" max="7942" width="14.5703125" style="8" customWidth="1"/>
    <col min="7943" max="7944" width="14.140625" style="8" bestFit="1" customWidth="1"/>
    <col min="7945" max="7945" width="12.5703125" style="8" bestFit="1" customWidth="1"/>
    <col min="7946" max="7946" width="11.140625" style="8" bestFit="1" customWidth="1"/>
    <col min="7947" max="8192" width="11" style="8"/>
    <col min="8193" max="8193" width="29.5703125" style="8" customWidth="1"/>
    <col min="8194" max="8196" width="14.140625" style="8" customWidth="1"/>
    <col min="8197" max="8197" width="1.5703125" style="8" customWidth="1"/>
    <col min="8198" max="8198" width="14.5703125" style="8" customWidth="1"/>
    <col min="8199" max="8200" width="14.140625" style="8" bestFit="1" customWidth="1"/>
    <col min="8201" max="8201" width="12.5703125" style="8" bestFit="1" customWidth="1"/>
    <col min="8202" max="8202" width="11.140625" style="8" bestFit="1" customWidth="1"/>
    <col min="8203" max="8448" width="11" style="8"/>
    <col min="8449" max="8449" width="29.5703125" style="8" customWidth="1"/>
    <col min="8450" max="8452" width="14.140625" style="8" customWidth="1"/>
    <col min="8453" max="8453" width="1.5703125" style="8" customWidth="1"/>
    <col min="8454" max="8454" width="14.5703125" style="8" customWidth="1"/>
    <col min="8455" max="8456" width="14.140625" style="8" bestFit="1" customWidth="1"/>
    <col min="8457" max="8457" width="12.5703125" style="8" bestFit="1" customWidth="1"/>
    <col min="8458" max="8458" width="11.140625" style="8" bestFit="1" customWidth="1"/>
    <col min="8459" max="8704" width="11" style="8"/>
    <col min="8705" max="8705" width="29.5703125" style="8" customWidth="1"/>
    <col min="8706" max="8708" width="14.140625" style="8" customWidth="1"/>
    <col min="8709" max="8709" width="1.5703125" style="8" customWidth="1"/>
    <col min="8710" max="8710" width="14.5703125" style="8" customWidth="1"/>
    <col min="8711" max="8712" width="14.140625" style="8" bestFit="1" customWidth="1"/>
    <col min="8713" max="8713" width="12.5703125" style="8" bestFit="1" customWidth="1"/>
    <col min="8714" max="8714" width="11.140625" style="8" bestFit="1" customWidth="1"/>
    <col min="8715" max="8960" width="11" style="8"/>
    <col min="8961" max="8961" width="29.5703125" style="8" customWidth="1"/>
    <col min="8962" max="8964" width="14.140625" style="8" customWidth="1"/>
    <col min="8965" max="8965" width="1.5703125" style="8" customWidth="1"/>
    <col min="8966" max="8966" width="14.5703125" style="8" customWidth="1"/>
    <col min="8967" max="8968" width="14.140625" style="8" bestFit="1" customWidth="1"/>
    <col min="8969" max="8969" width="12.5703125" style="8" bestFit="1" customWidth="1"/>
    <col min="8970" max="8970" width="11.140625" style="8" bestFit="1" customWidth="1"/>
    <col min="8971" max="9216" width="11" style="8"/>
    <col min="9217" max="9217" width="29.5703125" style="8" customWidth="1"/>
    <col min="9218" max="9220" width="14.140625" style="8" customWidth="1"/>
    <col min="9221" max="9221" width="1.5703125" style="8" customWidth="1"/>
    <col min="9222" max="9222" width="14.5703125" style="8" customWidth="1"/>
    <col min="9223" max="9224" width="14.140625" style="8" bestFit="1" customWidth="1"/>
    <col min="9225" max="9225" width="12.5703125" style="8" bestFit="1" customWidth="1"/>
    <col min="9226" max="9226" width="11.140625" style="8" bestFit="1" customWidth="1"/>
    <col min="9227" max="9472" width="11" style="8"/>
    <col min="9473" max="9473" width="29.5703125" style="8" customWidth="1"/>
    <col min="9474" max="9476" width="14.140625" style="8" customWidth="1"/>
    <col min="9477" max="9477" width="1.5703125" style="8" customWidth="1"/>
    <col min="9478" max="9478" width="14.5703125" style="8" customWidth="1"/>
    <col min="9479" max="9480" width="14.140625" style="8" bestFit="1" customWidth="1"/>
    <col min="9481" max="9481" width="12.5703125" style="8" bestFit="1" customWidth="1"/>
    <col min="9482" max="9482" width="11.140625" style="8" bestFit="1" customWidth="1"/>
    <col min="9483" max="9728" width="11" style="8"/>
    <col min="9729" max="9729" width="29.5703125" style="8" customWidth="1"/>
    <col min="9730" max="9732" width="14.140625" style="8" customWidth="1"/>
    <col min="9733" max="9733" width="1.5703125" style="8" customWidth="1"/>
    <col min="9734" max="9734" width="14.5703125" style="8" customWidth="1"/>
    <col min="9735" max="9736" width="14.140625" style="8" bestFit="1" customWidth="1"/>
    <col min="9737" max="9737" width="12.5703125" style="8" bestFit="1" customWidth="1"/>
    <col min="9738" max="9738" width="11.140625" style="8" bestFit="1" customWidth="1"/>
    <col min="9739" max="9984" width="11" style="8"/>
    <col min="9985" max="9985" width="29.5703125" style="8" customWidth="1"/>
    <col min="9986" max="9988" width="14.140625" style="8" customWidth="1"/>
    <col min="9989" max="9989" width="1.5703125" style="8" customWidth="1"/>
    <col min="9990" max="9990" width="14.5703125" style="8" customWidth="1"/>
    <col min="9991" max="9992" width="14.140625" style="8" bestFit="1" customWidth="1"/>
    <col min="9993" max="9993" width="12.5703125" style="8" bestFit="1" customWidth="1"/>
    <col min="9994" max="9994" width="11.140625" style="8" bestFit="1" customWidth="1"/>
    <col min="9995" max="10240" width="11" style="8"/>
    <col min="10241" max="10241" width="29.5703125" style="8" customWidth="1"/>
    <col min="10242" max="10244" width="14.140625" style="8" customWidth="1"/>
    <col min="10245" max="10245" width="1.5703125" style="8" customWidth="1"/>
    <col min="10246" max="10246" width="14.5703125" style="8" customWidth="1"/>
    <col min="10247" max="10248" width="14.140625" style="8" bestFit="1" customWidth="1"/>
    <col min="10249" max="10249" width="12.5703125" style="8" bestFit="1" customWidth="1"/>
    <col min="10250" max="10250" width="11.140625" style="8" bestFit="1" customWidth="1"/>
    <col min="10251" max="10496" width="11" style="8"/>
    <col min="10497" max="10497" width="29.5703125" style="8" customWidth="1"/>
    <col min="10498" max="10500" width="14.140625" style="8" customWidth="1"/>
    <col min="10501" max="10501" width="1.5703125" style="8" customWidth="1"/>
    <col min="10502" max="10502" width="14.5703125" style="8" customWidth="1"/>
    <col min="10503" max="10504" width="14.140625" style="8" bestFit="1" customWidth="1"/>
    <col min="10505" max="10505" width="12.5703125" style="8" bestFit="1" customWidth="1"/>
    <col min="10506" max="10506" width="11.140625" style="8" bestFit="1" customWidth="1"/>
    <col min="10507" max="10752" width="11" style="8"/>
    <col min="10753" max="10753" width="29.5703125" style="8" customWidth="1"/>
    <col min="10754" max="10756" width="14.140625" style="8" customWidth="1"/>
    <col min="10757" max="10757" width="1.5703125" style="8" customWidth="1"/>
    <col min="10758" max="10758" width="14.5703125" style="8" customWidth="1"/>
    <col min="10759" max="10760" width="14.140625" style="8" bestFit="1" customWidth="1"/>
    <col min="10761" max="10761" width="12.5703125" style="8" bestFit="1" customWidth="1"/>
    <col min="10762" max="10762" width="11.140625" style="8" bestFit="1" customWidth="1"/>
    <col min="10763" max="11008" width="11" style="8"/>
    <col min="11009" max="11009" width="29.5703125" style="8" customWidth="1"/>
    <col min="11010" max="11012" width="14.140625" style="8" customWidth="1"/>
    <col min="11013" max="11013" width="1.5703125" style="8" customWidth="1"/>
    <col min="11014" max="11014" width="14.5703125" style="8" customWidth="1"/>
    <col min="11015" max="11016" width="14.140625" style="8" bestFit="1" customWidth="1"/>
    <col min="11017" max="11017" width="12.5703125" style="8" bestFit="1" customWidth="1"/>
    <col min="11018" max="11018" width="11.140625" style="8" bestFit="1" customWidth="1"/>
    <col min="11019" max="11264" width="11" style="8"/>
    <col min="11265" max="11265" width="29.5703125" style="8" customWidth="1"/>
    <col min="11266" max="11268" width="14.140625" style="8" customWidth="1"/>
    <col min="11269" max="11269" width="1.5703125" style="8" customWidth="1"/>
    <col min="11270" max="11270" width="14.5703125" style="8" customWidth="1"/>
    <col min="11271" max="11272" width="14.140625" style="8" bestFit="1" customWidth="1"/>
    <col min="11273" max="11273" width="12.5703125" style="8" bestFit="1" customWidth="1"/>
    <col min="11274" max="11274" width="11.140625" style="8" bestFit="1" customWidth="1"/>
    <col min="11275" max="11520" width="11" style="8"/>
    <col min="11521" max="11521" width="29.5703125" style="8" customWidth="1"/>
    <col min="11522" max="11524" width="14.140625" style="8" customWidth="1"/>
    <col min="11525" max="11525" width="1.5703125" style="8" customWidth="1"/>
    <col min="11526" max="11526" width="14.5703125" style="8" customWidth="1"/>
    <col min="11527" max="11528" width="14.140625" style="8" bestFit="1" customWidth="1"/>
    <col min="11529" max="11529" width="12.5703125" style="8" bestFit="1" customWidth="1"/>
    <col min="11530" max="11530" width="11.140625" style="8" bestFit="1" customWidth="1"/>
    <col min="11531" max="11776" width="11" style="8"/>
    <col min="11777" max="11777" width="29.5703125" style="8" customWidth="1"/>
    <col min="11778" max="11780" width="14.140625" style="8" customWidth="1"/>
    <col min="11781" max="11781" width="1.5703125" style="8" customWidth="1"/>
    <col min="11782" max="11782" width="14.5703125" style="8" customWidth="1"/>
    <col min="11783" max="11784" width="14.140625" style="8" bestFit="1" customWidth="1"/>
    <col min="11785" max="11785" width="12.5703125" style="8" bestFit="1" customWidth="1"/>
    <col min="11786" max="11786" width="11.140625" style="8" bestFit="1" customWidth="1"/>
    <col min="11787" max="12032" width="11" style="8"/>
    <col min="12033" max="12033" width="29.5703125" style="8" customWidth="1"/>
    <col min="12034" max="12036" width="14.140625" style="8" customWidth="1"/>
    <col min="12037" max="12037" width="1.5703125" style="8" customWidth="1"/>
    <col min="12038" max="12038" width="14.5703125" style="8" customWidth="1"/>
    <col min="12039" max="12040" width="14.140625" style="8" bestFit="1" customWidth="1"/>
    <col min="12041" max="12041" width="12.5703125" style="8" bestFit="1" customWidth="1"/>
    <col min="12042" max="12042" width="11.140625" style="8" bestFit="1" customWidth="1"/>
    <col min="12043" max="12288" width="11" style="8"/>
    <col min="12289" max="12289" width="29.5703125" style="8" customWidth="1"/>
    <col min="12290" max="12292" width="14.140625" style="8" customWidth="1"/>
    <col min="12293" max="12293" width="1.5703125" style="8" customWidth="1"/>
    <col min="12294" max="12294" width="14.5703125" style="8" customWidth="1"/>
    <col min="12295" max="12296" width="14.140625" style="8" bestFit="1" customWidth="1"/>
    <col min="12297" max="12297" width="12.5703125" style="8" bestFit="1" customWidth="1"/>
    <col min="12298" max="12298" width="11.140625" style="8" bestFit="1" customWidth="1"/>
    <col min="12299" max="12544" width="11" style="8"/>
    <col min="12545" max="12545" width="29.5703125" style="8" customWidth="1"/>
    <col min="12546" max="12548" width="14.140625" style="8" customWidth="1"/>
    <col min="12549" max="12549" width="1.5703125" style="8" customWidth="1"/>
    <col min="12550" max="12550" width="14.5703125" style="8" customWidth="1"/>
    <col min="12551" max="12552" width="14.140625" style="8" bestFit="1" customWidth="1"/>
    <col min="12553" max="12553" width="12.5703125" style="8" bestFit="1" customWidth="1"/>
    <col min="12554" max="12554" width="11.140625" style="8" bestFit="1" customWidth="1"/>
    <col min="12555" max="12800" width="11" style="8"/>
    <col min="12801" max="12801" width="29.5703125" style="8" customWidth="1"/>
    <col min="12802" max="12804" width="14.140625" style="8" customWidth="1"/>
    <col min="12805" max="12805" width="1.5703125" style="8" customWidth="1"/>
    <col min="12806" max="12806" width="14.5703125" style="8" customWidth="1"/>
    <col min="12807" max="12808" width="14.140625" style="8" bestFit="1" customWidth="1"/>
    <col min="12809" max="12809" width="12.5703125" style="8" bestFit="1" customWidth="1"/>
    <col min="12810" max="12810" width="11.140625" style="8" bestFit="1" customWidth="1"/>
    <col min="12811" max="13056" width="11" style="8"/>
    <col min="13057" max="13057" width="29.5703125" style="8" customWidth="1"/>
    <col min="13058" max="13060" width="14.140625" style="8" customWidth="1"/>
    <col min="13061" max="13061" width="1.5703125" style="8" customWidth="1"/>
    <col min="13062" max="13062" width="14.5703125" style="8" customWidth="1"/>
    <col min="13063" max="13064" width="14.140625" style="8" bestFit="1" customWidth="1"/>
    <col min="13065" max="13065" width="12.5703125" style="8" bestFit="1" customWidth="1"/>
    <col min="13066" max="13066" width="11.140625" style="8" bestFit="1" customWidth="1"/>
    <col min="13067" max="13312" width="11" style="8"/>
    <col min="13313" max="13313" width="29.5703125" style="8" customWidth="1"/>
    <col min="13314" max="13316" width="14.140625" style="8" customWidth="1"/>
    <col min="13317" max="13317" width="1.5703125" style="8" customWidth="1"/>
    <col min="13318" max="13318" width="14.5703125" style="8" customWidth="1"/>
    <col min="13319" max="13320" width="14.140625" style="8" bestFit="1" customWidth="1"/>
    <col min="13321" max="13321" width="12.5703125" style="8" bestFit="1" customWidth="1"/>
    <col min="13322" max="13322" width="11.140625" style="8" bestFit="1" customWidth="1"/>
    <col min="13323" max="13568" width="11" style="8"/>
    <col min="13569" max="13569" width="29.5703125" style="8" customWidth="1"/>
    <col min="13570" max="13572" width="14.140625" style="8" customWidth="1"/>
    <col min="13573" max="13573" width="1.5703125" style="8" customWidth="1"/>
    <col min="13574" max="13574" width="14.5703125" style="8" customWidth="1"/>
    <col min="13575" max="13576" width="14.140625" style="8" bestFit="1" customWidth="1"/>
    <col min="13577" max="13577" width="12.5703125" style="8" bestFit="1" customWidth="1"/>
    <col min="13578" max="13578" width="11.140625" style="8" bestFit="1" customWidth="1"/>
    <col min="13579" max="13824" width="11" style="8"/>
    <col min="13825" max="13825" width="29.5703125" style="8" customWidth="1"/>
    <col min="13826" max="13828" width="14.140625" style="8" customWidth="1"/>
    <col min="13829" max="13829" width="1.5703125" style="8" customWidth="1"/>
    <col min="13830" max="13830" width="14.5703125" style="8" customWidth="1"/>
    <col min="13831" max="13832" width="14.140625" style="8" bestFit="1" customWidth="1"/>
    <col min="13833" max="13833" width="12.5703125" style="8" bestFit="1" customWidth="1"/>
    <col min="13834" max="13834" width="11.140625" style="8" bestFit="1" customWidth="1"/>
    <col min="13835" max="14080" width="11" style="8"/>
    <col min="14081" max="14081" width="29.5703125" style="8" customWidth="1"/>
    <col min="14082" max="14084" width="14.140625" style="8" customWidth="1"/>
    <col min="14085" max="14085" width="1.5703125" style="8" customWidth="1"/>
    <col min="14086" max="14086" width="14.5703125" style="8" customWidth="1"/>
    <col min="14087" max="14088" width="14.140625" style="8" bestFit="1" customWidth="1"/>
    <col min="14089" max="14089" width="12.5703125" style="8" bestFit="1" customWidth="1"/>
    <col min="14090" max="14090" width="11.140625" style="8" bestFit="1" customWidth="1"/>
    <col min="14091" max="14336" width="11" style="8"/>
    <col min="14337" max="14337" width="29.5703125" style="8" customWidth="1"/>
    <col min="14338" max="14340" width="14.140625" style="8" customWidth="1"/>
    <col min="14341" max="14341" width="1.5703125" style="8" customWidth="1"/>
    <col min="14342" max="14342" width="14.5703125" style="8" customWidth="1"/>
    <col min="14343" max="14344" width="14.140625" style="8" bestFit="1" customWidth="1"/>
    <col min="14345" max="14345" width="12.5703125" style="8" bestFit="1" customWidth="1"/>
    <col min="14346" max="14346" width="11.140625" style="8" bestFit="1" customWidth="1"/>
    <col min="14347" max="14592" width="11" style="8"/>
    <col min="14593" max="14593" width="29.5703125" style="8" customWidth="1"/>
    <col min="14594" max="14596" width="14.140625" style="8" customWidth="1"/>
    <col min="14597" max="14597" width="1.5703125" style="8" customWidth="1"/>
    <col min="14598" max="14598" width="14.5703125" style="8" customWidth="1"/>
    <col min="14599" max="14600" width="14.140625" style="8" bestFit="1" customWidth="1"/>
    <col min="14601" max="14601" width="12.5703125" style="8" bestFit="1" customWidth="1"/>
    <col min="14602" max="14602" width="11.140625" style="8" bestFit="1" customWidth="1"/>
    <col min="14603" max="14848" width="11" style="8"/>
    <col min="14849" max="14849" width="29.5703125" style="8" customWidth="1"/>
    <col min="14850" max="14852" width="14.140625" style="8" customWidth="1"/>
    <col min="14853" max="14853" width="1.5703125" style="8" customWidth="1"/>
    <col min="14854" max="14854" width="14.5703125" style="8" customWidth="1"/>
    <col min="14855" max="14856" width="14.140625" style="8" bestFit="1" customWidth="1"/>
    <col min="14857" max="14857" width="12.5703125" style="8" bestFit="1" customWidth="1"/>
    <col min="14858" max="14858" width="11.140625" style="8" bestFit="1" customWidth="1"/>
    <col min="14859" max="15104" width="11" style="8"/>
    <col min="15105" max="15105" width="29.5703125" style="8" customWidth="1"/>
    <col min="15106" max="15108" width="14.140625" style="8" customWidth="1"/>
    <col min="15109" max="15109" width="1.5703125" style="8" customWidth="1"/>
    <col min="15110" max="15110" width="14.5703125" style="8" customWidth="1"/>
    <col min="15111" max="15112" width="14.140625" style="8" bestFit="1" customWidth="1"/>
    <col min="15113" max="15113" width="12.5703125" style="8" bestFit="1" customWidth="1"/>
    <col min="15114" max="15114" width="11.140625" style="8" bestFit="1" customWidth="1"/>
    <col min="15115" max="15360" width="11" style="8"/>
    <col min="15361" max="15361" width="29.5703125" style="8" customWidth="1"/>
    <col min="15362" max="15364" width="14.140625" style="8" customWidth="1"/>
    <col min="15365" max="15365" width="1.5703125" style="8" customWidth="1"/>
    <col min="15366" max="15366" width="14.5703125" style="8" customWidth="1"/>
    <col min="15367" max="15368" width="14.140625" style="8" bestFit="1" customWidth="1"/>
    <col min="15369" max="15369" width="12.5703125" style="8" bestFit="1" customWidth="1"/>
    <col min="15370" max="15370" width="11.140625" style="8" bestFit="1" customWidth="1"/>
    <col min="15371" max="15616" width="11" style="8"/>
    <col min="15617" max="15617" width="29.5703125" style="8" customWidth="1"/>
    <col min="15618" max="15620" width="14.140625" style="8" customWidth="1"/>
    <col min="15621" max="15621" width="1.5703125" style="8" customWidth="1"/>
    <col min="15622" max="15622" width="14.5703125" style="8" customWidth="1"/>
    <col min="15623" max="15624" width="14.140625" style="8" bestFit="1" customWidth="1"/>
    <col min="15625" max="15625" width="12.5703125" style="8" bestFit="1" customWidth="1"/>
    <col min="15626" max="15626" width="11.140625" style="8" bestFit="1" customWidth="1"/>
    <col min="15627" max="15872" width="11" style="8"/>
    <col min="15873" max="15873" width="29.5703125" style="8" customWidth="1"/>
    <col min="15874" max="15876" width="14.140625" style="8" customWidth="1"/>
    <col min="15877" max="15877" width="1.5703125" style="8" customWidth="1"/>
    <col min="15878" max="15878" width="14.5703125" style="8" customWidth="1"/>
    <col min="15879" max="15880" width="14.140625" style="8" bestFit="1" customWidth="1"/>
    <col min="15881" max="15881" width="12.5703125" style="8" bestFit="1" customWidth="1"/>
    <col min="15882" max="15882" width="11.140625" style="8" bestFit="1" customWidth="1"/>
    <col min="15883" max="16128" width="11" style="8"/>
    <col min="16129" max="16129" width="29.5703125" style="8" customWidth="1"/>
    <col min="16130" max="16132" width="14.140625" style="8" customWidth="1"/>
    <col min="16133" max="16133" width="1.5703125" style="8" customWidth="1"/>
    <col min="16134" max="16134" width="14.5703125" style="8" customWidth="1"/>
    <col min="16135" max="16136" width="14.140625" style="8" bestFit="1" customWidth="1"/>
    <col min="16137" max="16137" width="12.5703125" style="8" bestFit="1" customWidth="1"/>
    <col min="16138" max="16138" width="11.140625" style="8" bestFit="1" customWidth="1"/>
    <col min="16139" max="16384" width="11" style="8"/>
  </cols>
  <sheetData>
    <row r="2" spans="1:16" ht="18" customHeight="1">
      <c r="A2" s="7" t="s">
        <v>415</v>
      </c>
      <c r="B2" s="7"/>
      <c r="C2" s="7"/>
      <c r="D2" s="7"/>
      <c r="E2" s="7"/>
      <c r="F2" s="7"/>
      <c r="G2" s="7"/>
      <c r="H2" s="7"/>
    </row>
    <row r="3" spans="1:16" ht="18" customHeight="1">
      <c r="A3" s="38" t="s">
        <v>416</v>
      </c>
      <c r="B3" s="38"/>
      <c r="C3" s="38"/>
      <c r="D3" s="38"/>
      <c r="E3" s="38"/>
      <c r="F3" s="38"/>
      <c r="G3" s="38"/>
      <c r="H3" s="38"/>
    </row>
    <row r="4" spans="1:16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  <c r="I4" s="66"/>
      <c r="J4" s="66"/>
      <c r="K4" s="8"/>
      <c r="L4" s="8"/>
      <c r="M4" s="8"/>
      <c r="N4" s="8"/>
      <c r="O4" s="8"/>
      <c r="P4" s="8"/>
    </row>
    <row r="5" spans="1:16" s="39" customFormat="1" ht="18" customHeight="1">
      <c r="A5" s="38" t="s">
        <v>117</v>
      </c>
      <c r="B5" s="38"/>
      <c r="C5" s="38"/>
      <c r="D5" s="38"/>
      <c r="E5" s="38"/>
      <c r="F5" s="38"/>
      <c r="G5" s="38"/>
      <c r="H5" s="38"/>
      <c r="I5" s="66"/>
      <c r="J5" s="66"/>
      <c r="K5" s="8"/>
      <c r="L5" s="8"/>
      <c r="M5" s="8"/>
      <c r="N5" s="8"/>
      <c r="O5" s="8"/>
      <c r="P5" s="8"/>
    </row>
    <row r="6" spans="1:16" s="42" customFormat="1" ht="20.25" customHeight="1">
      <c r="A6" s="40" t="s">
        <v>118</v>
      </c>
      <c r="B6" s="89" t="s">
        <v>10</v>
      </c>
      <c r="C6" s="89"/>
      <c r="D6" s="89"/>
      <c r="E6" s="89"/>
      <c r="F6" s="89"/>
      <c r="G6" s="89"/>
      <c r="H6" s="89"/>
      <c r="I6" s="69"/>
      <c r="J6" s="69"/>
    </row>
    <row r="7" spans="1:16" s="42" customFormat="1" ht="16.5" customHeight="1">
      <c r="A7" s="43"/>
      <c r="B7" s="95" t="s">
        <v>12</v>
      </c>
      <c r="C7" s="95"/>
      <c r="D7" s="95"/>
      <c r="E7" s="95"/>
      <c r="F7" s="95" t="s">
        <v>13</v>
      </c>
      <c r="G7" s="95"/>
      <c r="H7" s="95"/>
      <c r="I7" s="69"/>
      <c r="J7" s="69"/>
    </row>
    <row r="8" spans="1:16" s="42" customFormat="1" ht="20.25" customHeight="1">
      <c r="A8" s="45"/>
      <c r="B8" s="96" t="s">
        <v>34</v>
      </c>
      <c r="C8" s="96" t="s">
        <v>17</v>
      </c>
      <c r="D8" s="96" t="s">
        <v>18</v>
      </c>
      <c r="E8" s="97"/>
      <c r="F8" s="96" t="s">
        <v>34</v>
      </c>
      <c r="G8" s="96" t="s">
        <v>17</v>
      </c>
      <c r="H8" s="96" t="s">
        <v>18</v>
      </c>
      <c r="I8" s="69"/>
      <c r="J8" s="69"/>
    </row>
    <row r="9" spans="1:16" ht="23.25" customHeight="1">
      <c r="A9" s="91" t="s">
        <v>417</v>
      </c>
      <c r="B9" s="92">
        <f>B10+B16+B24+B34+B39+B44+B50+B55+B64+B71+B76</f>
        <v>273141</v>
      </c>
      <c r="C9" s="92">
        <f>C10+C16+C24+C34+C39+C44+C50+C55+C64+C71+C76</f>
        <v>137197</v>
      </c>
      <c r="D9" s="92">
        <f>D10+D16+D24+D34+D39+D44+D50+D55+D64+D71+D76</f>
        <v>135944</v>
      </c>
      <c r="E9" s="94"/>
      <c r="F9" s="92">
        <f>F10+F16+F24+F34+F39+F44+F50+F55+F64+F71+F76</f>
        <v>276514</v>
      </c>
      <c r="G9" s="92">
        <f>G10+G16+G24+G34+G39+G44+G50+G55+G64+G71+G76</f>
        <v>138836</v>
      </c>
      <c r="H9" s="92">
        <f>H10+H16+H24+H34+H39+H44+H50+H55+H64+H71+H76</f>
        <v>137678</v>
      </c>
      <c r="I9" s="69"/>
      <c r="J9" s="69"/>
    </row>
    <row r="10" spans="1:16" ht="18.75" customHeight="1">
      <c r="A10" s="75" t="s">
        <v>418</v>
      </c>
      <c r="B10" s="76">
        <f t="shared" ref="B10:B73" si="0">C10+D10</f>
        <v>52498</v>
      </c>
      <c r="C10" s="76">
        <f>SUM(C11:C15)</f>
        <v>26131</v>
      </c>
      <c r="D10" s="76">
        <f>SUM(D11:D15)</f>
        <v>26367</v>
      </c>
      <c r="E10" s="80"/>
      <c r="F10" s="76">
        <f t="shared" ref="F10:F73" si="1">G10+H10</f>
        <v>53232</v>
      </c>
      <c r="G10" s="76">
        <f>SUM(G11:G15)</f>
        <v>26431</v>
      </c>
      <c r="H10" s="76">
        <f>SUM(H11:H15)</f>
        <v>26801</v>
      </c>
      <c r="I10" s="69"/>
      <c r="J10" s="69"/>
    </row>
    <row r="11" spans="1:16" ht="18.75" customHeight="1">
      <c r="A11" s="78" t="s">
        <v>86</v>
      </c>
      <c r="B11" s="79">
        <f t="shared" si="0"/>
        <v>44671</v>
      </c>
      <c r="C11" s="79">
        <v>22211</v>
      </c>
      <c r="D11" s="79">
        <v>22460</v>
      </c>
      <c r="E11" s="80"/>
      <c r="F11" s="79">
        <f t="shared" si="1"/>
        <v>45274</v>
      </c>
      <c r="G11" s="79">
        <v>22459</v>
      </c>
      <c r="H11" s="79">
        <v>22815</v>
      </c>
      <c r="I11" s="69"/>
      <c r="J11" s="69"/>
    </row>
    <row r="12" spans="1:16" ht="18.75" customHeight="1">
      <c r="A12" s="78" t="s">
        <v>419</v>
      </c>
      <c r="B12" s="79">
        <f t="shared" si="0"/>
        <v>2530</v>
      </c>
      <c r="C12" s="79">
        <v>1258</v>
      </c>
      <c r="D12" s="79">
        <v>1272</v>
      </c>
      <c r="E12" s="80"/>
      <c r="F12" s="79">
        <f t="shared" si="1"/>
        <v>2561</v>
      </c>
      <c r="G12" s="79">
        <v>1259</v>
      </c>
      <c r="H12" s="79">
        <v>1302</v>
      </c>
      <c r="I12" s="69"/>
      <c r="J12" s="69"/>
    </row>
    <row r="13" spans="1:16" ht="18.75" customHeight="1">
      <c r="A13" s="78" t="s">
        <v>420</v>
      </c>
      <c r="B13" s="79">
        <f t="shared" si="0"/>
        <v>1187</v>
      </c>
      <c r="C13" s="79">
        <v>607</v>
      </c>
      <c r="D13" s="79">
        <v>580</v>
      </c>
      <c r="E13" s="80"/>
      <c r="F13" s="79">
        <f t="shared" si="1"/>
        <v>1204</v>
      </c>
      <c r="G13" s="79">
        <v>614</v>
      </c>
      <c r="H13" s="79">
        <v>590</v>
      </c>
      <c r="I13" s="69"/>
      <c r="J13" s="69"/>
    </row>
    <row r="14" spans="1:16" ht="18.75" customHeight="1">
      <c r="A14" s="78" t="s">
        <v>421</v>
      </c>
      <c r="B14" s="79">
        <f t="shared" si="0"/>
        <v>1950</v>
      </c>
      <c r="C14" s="79">
        <v>968</v>
      </c>
      <c r="D14" s="79">
        <v>982</v>
      </c>
      <c r="E14" s="80"/>
      <c r="F14" s="79">
        <f t="shared" si="1"/>
        <v>1979</v>
      </c>
      <c r="G14" s="79">
        <v>980</v>
      </c>
      <c r="H14" s="79">
        <v>999</v>
      </c>
    </row>
    <row r="15" spans="1:16" ht="18.75" customHeight="1">
      <c r="A15" s="78" t="s">
        <v>422</v>
      </c>
      <c r="B15" s="79">
        <f t="shared" si="0"/>
        <v>2160</v>
      </c>
      <c r="C15" s="79">
        <v>1087</v>
      </c>
      <c r="D15" s="79">
        <v>1073</v>
      </c>
      <c r="E15" s="80"/>
      <c r="F15" s="79">
        <f t="shared" si="1"/>
        <v>2214</v>
      </c>
      <c r="G15" s="79">
        <v>1119</v>
      </c>
      <c r="H15" s="79">
        <v>1095</v>
      </c>
    </row>
    <row r="16" spans="1:16" ht="18.75" customHeight="1">
      <c r="A16" s="75" t="s">
        <v>423</v>
      </c>
      <c r="B16" s="76">
        <f t="shared" si="0"/>
        <v>45739</v>
      </c>
      <c r="C16" s="76">
        <f>SUM(C17:C23)</f>
        <v>23013</v>
      </c>
      <c r="D16" s="76">
        <f>SUM(D17:D23)</f>
        <v>22726</v>
      </c>
      <c r="E16" s="80"/>
      <c r="F16" s="76">
        <f t="shared" si="1"/>
        <v>46154</v>
      </c>
      <c r="G16" s="76">
        <f>SUM(G17:G23)</f>
        <v>23232</v>
      </c>
      <c r="H16" s="76">
        <f>SUM(H17:H23)</f>
        <v>22922</v>
      </c>
    </row>
    <row r="17" spans="1:8" ht="18.75" customHeight="1">
      <c r="A17" s="78" t="s">
        <v>87</v>
      </c>
      <c r="B17" s="79">
        <f t="shared" si="0"/>
        <v>23041</v>
      </c>
      <c r="C17" s="79">
        <v>11343</v>
      </c>
      <c r="D17" s="79">
        <v>11698</v>
      </c>
      <c r="E17" s="80"/>
      <c r="F17" s="79">
        <f t="shared" si="1"/>
        <v>23223</v>
      </c>
      <c r="G17" s="79">
        <v>11435</v>
      </c>
      <c r="H17" s="79">
        <v>11788</v>
      </c>
    </row>
    <row r="18" spans="1:8" ht="18.75" customHeight="1">
      <c r="A18" s="78" t="s">
        <v>424</v>
      </c>
      <c r="B18" s="79">
        <f t="shared" si="0"/>
        <v>4529</v>
      </c>
      <c r="C18" s="79">
        <v>2310</v>
      </c>
      <c r="D18" s="79">
        <v>2219</v>
      </c>
      <c r="E18" s="80"/>
      <c r="F18" s="79">
        <f t="shared" si="1"/>
        <v>4554</v>
      </c>
      <c r="G18" s="79">
        <v>2327</v>
      </c>
      <c r="H18" s="79">
        <v>2227</v>
      </c>
    </row>
    <row r="19" spans="1:8" ht="18.75" customHeight="1">
      <c r="A19" s="78" t="s">
        <v>133</v>
      </c>
      <c r="B19" s="79">
        <f t="shared" si="0"/>
        <v>5882</v>
      </c>
      <c r="C19" s="79">
        <v>2961</v>
      </c>
      <c r="D19" s="79">
        <v>2921</v>
      </c>
      <c r="E19" s="80"/>
      <c r="F19" s="79">
        <f t="shared" si="1"/>
        <v>5887</v>
      </c>
      <c r="G19" s="79">
        <v>2970</v>
      </c>
      <c r="H19" s="79">
        <v>2917</v>
      </c>
    </row>
    <row r="20" spans="1:8" ht="18.75" customHeight="1">
      <c r="A20" s="78" t="s">
        <v>425</v>
      </c>
      <c r="B20" s="79">
        <f t="shared" si="0"/>
        <v>2300</v>
      </c>
      <c r="C20" s="79">
        <v>1154</v>
      </c>
      <c r="D20" s="79">
        <v>1146</v>
      </c>
      <c r="E20" s="80"/>
      <c r="F20" s="79">
        <f t="shared" si="1"/>
        <v>2314</v>
      </c>
      <c r="G20" s="79">
        <v>1154</v>
      </c>
      <c r="H20" s="79">
        <v>1160</v>
      </c>
    </row>
    <row r="21" spans="1:8" ht="18.75" customHeight="1">
      <c r="A21" s="78" t="s">
        <v>426</v>
      </c>
      <c r="B21" s="79">
        <f t="shared" si="0"/>
        <v>3041</v>
      </c>
      <c r="C21" s="79">
        <v>1628</v>
      </c>
      <c r="D21" s="79">
        <v>1413</v>
      </c>
      <c r="E21" s="80"/>
      <c r="F21" s="79">
        <f t="shared" si="1"/>
        <v>3077</v>
      </c>
      <c r="G21" s="79">
        <v>1648</v>
      </c>
      <c r="H21" s="79">
        <v>1429</v>
      </c>
    </row>
    <row r="22" spans="1:8" ht="18.75" customHeight="1">
      <c r="A22" s="78" t="s">
        <v>427</v>
      </c>
      <c r="B22" s="79">
        <f t="shared" si="0"/>
        <v>4689</v>
      </c>
      <c r="C22" s="79">
        <v>2465</v>
      </c>
      <c r="D22" s="79">
        <v>2224</v>
      </c>
      <c r="E22" s="80"/>
      <c r="F22" s="79">
        <f t="shared" si="1"/>
        <v>4789</v>
      </c>
      <c r="G22" s="79">
        <v>2511</v>
      </c>
      <c r="H22" s="79">
        <v>2278</v>
      </c>
    </row>
    <row r="23" spans="1:8" ht="18.75" customHeight="1">
      <c r="A23" s="78" t="s">
        <v>428</v>
      </c>
      <c r="B23" s="79">
        <f t="shared" si="0"/>
        <v>2257</v>
      </c>
      <c r="C23" s="79">
        <v>1152</v>
      </c>
      <c r="D23" s="79">
        <v>1105</v>
      </c>
      <c r="E23" s="80"/>
      <c r="F23" s="79">
        <f t="shared" si="1"/>
        <v>2310</v>
      </c>
      <c r="G23" s="79">
        <v>1187</v>
      </c>
      <c r="H23" s="79">
        <v>1123</v>
      </c>
    </row>
    <row r="24" spans="1:8" ht="18.75" customHeight="1">
      <c r="A24" s="75" t="s">
        <v>429</v>
      </c>
      <c r="B24" s="76">
        <f t="shared" si="0"/>
        <v>47555</v>
      </c>
      <c r="C24" s="76">
        <f>SUM(C25:C33)</f>
        <v>24084</v>
      </c>
      <c r="D24" s="76">
        <f>SUM(D25:D33)</f>
        <v>23471</v>
      </c>
      <c r="E24" s="80"/>
      <c r="F24" s="76">
        <f t="shared" si="1"/>
        <v>48348</v>
      </c>
      <c r="G24" s="76">
        <f>SUM(G25:G33)</f>
        <v>24480</v>
      </c>
      <c r="H24" s="76">
        <f>SUM(H25:H33)</f>
        <v>23868</v>
      </c>
    </row>
    <row r="25" spans="1:8" ht="18.75" customHeight="1">
      <c r="A25" s="78" t="s">
        <v>88</v>
      </c>
      <c r="B25" s="79">
        <f t="shared" si="0"/>
        <v>19790</v>
      </c>
      <c r="C25" s="79">
        <v>9671</v>
      </c>
      <c r="D25" s="79">
        <v>10119</v>
      </c>
      <c r="E25" s="80"/>
      <c r="F25" s="79">
        <f t="shared" si="1"/>
        <v>20034</v>
      </c>
      <c r="G25" s="79">
        <v>9791</v>
      </c>
      <c r="H25" s="79">
        <v>10243</v>
      </c>
    </row>
    <row r="26" spans="1:8" ht="18.75" customHeight="1">
      <c r="A26" s="78" t="s">
        <v>430</v>
      </c>
      <c r="B26" s="79">
        <f t="shared" si="0"/>
        <v>1396</v>
      </c>
      <c r="C26" s="79">
        <v>753</v>
      </c>
      <c r="D26" s="79">
        <v>643</v>
      </c>
      <c r="E26" s="80"/>
      <c r="F26" s="79">
        <f t="shared" si="1"/>
        <v>1403</v>
      </c>
      <c r="G26" s="79">
        <v>753</v>
      </c>
      <c r="H26" s="79">
        <v>650</v>
      </c>
    </row>
    <row r="27" spans="1:8" ht="18.75" customHeight="1">
      <c r="A27" s="78" t="s">
        <v>431</v>
      </c>
      <c r="B27" s="79">
        <f t="shared" si="0"/>
        <v>5930</v>
      </c>
      <c r="C27" s="79">
        <v>3102</v>
      </c>
      <c r="D27" s="79">
        <v>2828</v>
      </c>
      <c r="E27" s="80"/>
      <c r="F27" s="79">
        <f t="shared" si="1"/>
        <v>6019</v>
      </c>
      <c r="G27" s="79">
        <v>3147</v>
      </c>
      <c r="H27" s="79">
        <v>2872</v>
      </c>
    </row>
    <row r="28" spans="1:8" ht="18.75" customHeight="1">
      <c r="A28" s="78" t="s">
        <v>432</v>
      </c>
      <c r="B28" s="79">
        <f t="shared" si="0"/>
        <v>4240</v>
      </c>
      <c r="C28" s="79">
        <v>2210</v>
      </c>
      <c r="D28" s="79">
        <v>2030</v>
      </c>
      <c r="E28" s="80"/>
      <c r="F28" s="79">
        <f t="shared" si="1"/>
        <v>4351</v>
      </c>
      <c r="G28" s="79">
        <v>2263</v>
      </c>
      <c r="H28" s="79">
        <v>2088</v>
      </c>
    </row>
    <row r="29" spans="1:8" ht="18.75" customHeight="1">
      <c r="A29" s="78" t="s">
        <v>433</v>
      </c>
      <c r="B29" s="79">
        <f t="shared" si="0"/>
        <v>3293</v>
      </c>
      <c r="C29" s="79">
        <v>1683</v>
      </c>
      <c r="D29" s="79">
        <v>1610</v>
      </c>
      <c r="E29" s="80"/>
      <c r="F29" s="79">
        <f t="shared" si="1"/>
        <v>3344</v>
      </c>
      <c r="G29" s="79">
        <v>1712</v>
      </c>
      <c r="H29" s="79">
        <v>1632</v>
      </c>
    </row>
    <row r="30" spans="1:8" ht="18.75" customHeight="1">
      <c r="A30" s="78" t="s">
        <v>434</v>
      </c>
      <c r="B30" s="79">
        <f t="shared" si="0"/>
        <v>1453</v>
      </c>
      <c r="C30" s="79">
        <v>797</v>
      </c>
      <c r="D30" s="79">
        <v>656</v>
      </c>
      <c r="E30" s="80"/>
      <c r="F30" s="79">
        <f t="shared" si="1"/>
        <v>1485</v>
      </c>
      <c r="G30" s="79">
        <v>819</v>
      </c>
      <c r="H30" s="79">
        <v>666</v>
      </c>
    </row>
    <row r="31" spans="1:8" ht="18.75" customHeight="1">
      <c r="A31" s="78" t="s">
        <v>435</v>
      </c>
      <c r="B31" s="79">
        <f t="shared" si="0"/>
        <v>3513</v>
      </c>
      <c r="C31" s="79">
        <v>1716</v>
      </c>
      <c r="D31" s="79">
        <v>1797</v>
      </c>
      <c r="E31" s="80"/>
      <c r="F31" s="79">
        <f t="shared" si="1"/>
        <v>3562</v>
      </c>
      <c r="G31" s="79">
        <v>1736</v>
      </c>
      <c r="H31" s="79">
        <v>1826</v>
      </c>
    </row>
    <row r="32" spans="1:8" ht="18.75" customHeight="1">
      <c r="A32" s="78" t="s">
        <v>436</v>
      </c>
      <c r="B32" s="79">
        <f t="shared" si="0"/>
        <v>2647</v>
      </c>
      <c r="C32" s="79">
        <v>1335</v>
      </c>
      <c r="D32" s="79">
        <v>1312</v>
      </c>
      <c r="E32" s="80"/>
      <c r="F32" s="79">
        <f t="shared" si="1"/>
        <v>2729</v>
      </c>
      <c r="G32" s="79">
        <v>1377</v>
      </c>
      <c r="H32" s="79">
        <v>1352</v>
      </c>
    </row>
    <row r="33" spans="1:8" ht="18.75" customHeight="1">
      <c r="A33" s="78" t="s">
        <v>437</v>
      </c>
      <c r="B33" s="79">
        <f t="shared" si="0"/>
        <v>5293</v>
      </c>
      <c r="C33" s="79">
        <v>2817</v>
      </c>
      <c r="D33" s="79">
        <v>2476</v>
      </c>
      <c r="E33" s="80"/>
      <c r="F33" s="79">
        <f t="shared" si="1"/>
        <v>5421</v>
      </c>
      <c r="G33" s="79">
        <v>2882</v>
      </c>
      <c r="H33" s="79">
        <v>2539</v>
      </c>
    </row>
    <row r="34" spans="1:8" ht="18.75" customHeight="1">
      <c r="A34" s="75" t="s">
        <v>438</v>
      </c>
      <c r="B34" s="76">
        <f t="shared" si="0"/>
        <v>15651</v>
      </c>
      <c r="C34" s="76">
        <f>SUM(C35:C38)</f>
        <v>7795</v>
      </c>
      <c r="D34" s="76">
        <f>SUM(D35:D38)</f>
        <v>7856</v>
      </c>
      <c r="E34" s="80"/>
      <c r="F34" s="76">
        <f t="shared" si="1"/>
        <v>15875</v>
      </c>
      <c r="G34" s="76">
        <f>SUM(G35:G38)</f>
        <v>7910</v>
      </c>
      <c r="H34" s="76">
        <f>SUM(H35:H38)</f>
        <v>7965</v>
      </c>
    </row>
    <row r="35" spans="1:8" ht="18.75" customHeight="1">
      <c r="A35" s="78" t="s">
        <v>89</v>
      </c>
      <c r="B35" s="79">
        <f t="shared" si="0"/>
        <v>9266</v>
      </c>
      <c r="C35" s="79">
        <v>4608</v>
      </c>
      <c r="D35" s="79">
        <v>4658</v>
      </c>
      <c r="E35" s="80"/>
      <c r="F35" s="79">
        <f t="shared" si="1"/>
        <v>9398</v>
      </c>
      <c r="G35" s="79">
        <v>4676</v>
      </c>
      <c r="H35" s="79">
        <v>4722</v>
      </c>
    </row>
    <row r="36" spans="1:8" ht="18.75" customHeight="1">
      <c r="A36" s="78" t="s">
        <v>296</v>
      </c>
      <c r="B36" s="79">
        <f t="shared" si="0"/>
        <v>2431</v>
      </c>
      <c r="C36" s="79">
        <v>1186</v>
      </c>
      <c r="D36" s="79">
        <v>1245</v>
      </c>
      <c r="E36" s="80"/>
      <c r="F36" s="79">
        <f t="shared" si="1"/>
        <v>2452</v>
      </c>
      <c r="G36" s="79">
        <v>1205</v>
      </c>
      <c r="H36" s="79">
        <v>1247</v>
      </c>
    </row>
    <row r="37" spans="1:8" ht="18.75" customHeight="1">
      <c r="A37" s="78" t="s">
        <v>439</v>
      </c>
      <c r="B37" s="79">
        <f t="shared" si="0"/>
        <v>3115</v>
      </c>
      <c r="C37" s="79">
        <v>1583</v>
      </c>
      <c r="D37" s="79">
        <v>1532</v>
      </c>
      <c r="E37" s="80"/>
      <c r="F37" s="79">
        <f t="shared" si="1"/>
        <v>3171</v>
      </c>
      <c r="G37" s="79">
        <v>1607</v>
      </c>
      <c r="H37" s="79">
        <v>1564</v>
      </c>
    </row>
    <row r="38" spans="1:8" ht="18.75" customHeight="1">
      <c r="A38" s="78" t="s">
        <v>440</v>
      </c>
      <c r="B38" s="79">
        <f t="shared" si="0"/>
        <v>839</v>
      </c>
      <c r="C38" s="79">
        <v>418</v>
      </c>
      <c r="D38" s="79">
        <v>421</v>
      </c>
      <c r="E38" s="80"/>
      <c r="F38" s="79">
        <f t="shared" si="1"/>
        <v>854</v>
      </c>
      <c r="G38" s="79">
        <v>422</v>
      </c>
      <c r="H38" s="79">
        <v>432</v>
      </c>
    </row>
    <row r="39" spans="1:8" ht="18.75" customHeight="1">
      <c r="A39" s="75" t="s">
        <v>441</v>
      </c>
      <c r="B39" s="76">
        <f t="shared" si="0"/>
        <v>28485</v>
      </c>
      <c r="C39" s="76">
        <f>SUM(C40:C43)</f>
        <v>14333</v>
      </c>
      <c r="D39" s="76">
        <f>SUM(D40:D43)</f>
        <v>14152</v>
      </c>
      <c r="E39" s="80"/>
      <c r="F39" s="76">
        <f t="shared" si="1"/>
        <v>28929</v>
      </c>
      <c r="G39" s="76">
        <f>SUM(G40:G43)</f>
        <v>14560</v>
      </c>
      <c r="H39" s="76">
        <f>SUM(H40:H43)</f>
        <v>14369</v>
      </c>
    </row>
    <row r="40" spans="1:8" ht="18.75" customHeight="1">
      <c r="A40" s="78" t="s">
        <v>442</v>
      </c>
      <c r="B40" s="79">
        <f t="shared" si="0"/>
        <v>6188</v>
      </c>
      <c r="C40" s="79">
        <v>3070</v>
      </c>
      <c r="D40" s="79">
        <v>3118</v>
      </c>
      <c r="E40" s="80"/>
      <c r="F40" s="79">
        <f t="shared" si="1"/>
        <v>6231</v>
      </c>
      <c r="G40" s="79">
        <v>3097</v>
      </c>
      <c r="H40" s="79">
        <v>3134</v>
      </c>
    </row>
    <row r="41" spans="1:8" ht="18.75" customHeight="1">
      <c r="A41" s="78" t="s">
        <v>305</v>
      </c>
      <c r="B41" s="79">
        <f t="shared" si="0"/>
        <v>3847</v>
      </c>
      <c r="C41" s="79">
        <v>1893</v>
      </c>
      <c r="D41" s="79">
        <v>1954</v>
      </c>
      <c r="E41" s="80"/>
      <c r="F41" s="79">
        <f t="shared" si="1"/>
        <v>3905</v>
      </c>
      <c r="G41" s="79">
        <v>1915</v>
      </c>
      <c r="H41" s="79">
        <v>1990</v>
      </c>
    </row>
    <row r="42" spans="1:8" ht="18.75" customHeight="1">
      <c r="A42" s="78" t="s">
        <v>443</v>
      </c>
      <c r="B42" s="79">
        <f t="shared" si="0"/>
        <v>11531</v>
      </c>
      <c r="C42" s="79">
        <v>5911</v>
      </c>
      <c r="D42" s="79">
        <v>5620</v>
      </c>
      <c r="E42" s="80"/>
      <c r="F42" s="79">
        <f t="shared" si="1"/>
        <v>11759</v>
      </c>
      <c r="G42" s="79">
        <v>6018</v>
      </c>
      <c r="H42" s="79">
        <v>5741</v>
      </c>
    </row>
    <row r="43" spans="1:8" ht="18.75" customHeight="1">
      <c r="A43" s="78" t="s">
        <v>82</v>
      </c>
      <c r="B43" s="79">
        <f t="shared" si="0"/>
        <v>6919</v>
      </c>
      <c r="C43" s="79">
        <v>3459</v>
      </c>
      <c r="D43" s="79">
        <v>3460</v>
      </c>
      <c r="E43" s="80"/>
      <c r="F43" s="79">
        <f t="shared" si="1"/>
        <v>7034</v>
      </c>
      <c r="G43" s="79">
        <v>3530</v>
      </c>
      <c r="H43" s="79">
        <v>3504</v>
      </c>
    </row>
    <row r="44" spans="1:8" ht="18.75" customHeight="1">
      <c r="A44" s="75" t="s">
        <v>444</v>
      </c>
      <c r="B44" s="76">
        <f t="shared" si="0"/>
        <v>20652</v>
      </c>
      <c r="C44" s="76">
        <f>SUM(C45:C49)</f>
        <v>10221</v>
      </c>
      <c r="D44" s="76">
        <f>SUM(D45:D49)</f>
        <v>10431</v>
      </c>
      <c r="E44" s="80"/>
      <c r="F44" s="76">
        <f t="shared" si="1"/>
        <v>20790</v>
      </c>
      <c r="G44" s="76">
        <f>SUM(G45:G49)</f>
        <v>10296</v>
      </c>
      <c r="H44" s="76">
        <f>SUM(H45:H49)</f>
        <v>10494</v>
      </c>
    </row>
    <row r="45" spans="1:8" ht="18.75" customHeight="1">
      <c r="A45" s="78" t="s">
        <v>91</v>
      </c>
      <c r="B45" s="79">
        <f t="shared" si="0"/>
        <v>16590</v>
      </c>
      <c r="C45" s="79">
        <v>8124</v>
      </c>
      <c r="D45" s="79">
        <v>8466</v>
      </c>
      <c r="E45" s="80"/>
      <c r="F45" s="79">
        <f t="shared" si="1"/>
        <v>16679</v>
      </c>
      <c r="G45" s="79">
        <v>8179</v>
      </c>
      <c r="H45" s="79">
        <v>8500</v>
      </c>
    </row>
    <row r="46" spans="1:8" ht="18.75" customHeight="1">
      <c r="A46" s="78" t="s">
        <v>305</v>
      </c>
      <c r="B46" s="79">
        <f t="shared" si="0"/>
        <v>804</v>
      </c>
      <c r="C46" s="79">
        <v>412</v>
      </c>
      <c r="D46" s="79">
        <v>392</v>
      </c>
      <c r="E46" s="80"/>
      <c r="F46" s="79">
        <f t="shared" si="1"/>
        <v>810</v>
      </c>
      <c r="G46" s="79">
        <v>416</v>
      </c>
      <c r="H46" s="79">
        <v>394</v>
      </c>
    </row>
    <row r="47" spans="1:8" ht="18.75" customHeight="1">
      <c r="A47" s="78" t="s">
        <v>135</v>
      </c>
      <c r="B47" s="79">
        <f t="shared" si="0"/>
        <v>1416</v>
      </c>
      <c r="C47" s="79">
        <v>733</v>
      </c>
      <c r="D47" s="79">
        <v>683</v>
      </c>
      <c r="E47" s="80"/>
      <c r="F47" s="79">
        <f t="shared" si="1"/>
        <v>1442</v>
      </c>
      <c r="G47" s="79">
        <v>746</v>
      </c>
      <c r="H47" s="79">
        <v>696</v>
      </c>
    </row>
    <row r="48" spans="1:8" ht="18.75" customHeight="1">
      <c r="A48" s="78" t="s">
        <v>445</v>
      </c>
      <c r="B48" s="79">
        <f t="shared" si="0"/>
        <v>1317</v>
      </c>
      <c r="C48" s="79">
        <v>679</v>
      </c>
      <c r="D48" s="79">
        <v>638</v>
      </c>
      <c r="E48" s="80"/>
      <c r="F48" s="79">
        <f t="shared" si="1"/>
        <v>1326</v>
      </c>
      <c r="G48" s="79">
        <v>680</v>
      </c>
      <c r="H48" s="79">
        <v>646</v>
      </c>
    </row>
    <row r="49" spans="1:8" ht="18.75" customHeight="1">
      <c r="A49" s="78" t="s">
        <v>446</v>
      </c>
      <c r="B49" s="79">
        <f t="shared" si="0"/>
        <v>525</v>
      </c>
      <c r="C49" s="79">
        <v>273</v>
      </c>
      <c r="D49" s="79">
        <v>252</v>
      </c>
      <c r="E49" s="80"/>
      <c r="F49" s="79">
        <f t="shared" si="1"/>
        <v>533</v>
      </c>
      <c r="G49" s="79">
        <v>275</v>
      </c>
      <c r="H49" s="79">
        <v>258</v>
      </c>
    </row>
    <row r="50" spans="1:8" ht="18.75" customHeight="1">
      <c r="A50" s="75" t="s">
        <v>447</v>
      </c>
      <c r="B50" s="76">
        <f t="shared" si="0"/>
        <v>14733</v>
      </c>
      <c r="C50" s="76">
        <f>SUM(C51:C54)</f>
        <v>7489</v>
      </c>
      <c r="D50" s="76">
        <f>SUM(D51:D54)</f>
        <v>7244</v>
      </c>
      <c r="E50" s="80"/>
      <c r="F50" s="76">
        <f t="shared" si="1"/>
        <v>14802</v>
      </c>
      <c r="G50" s="76">
        <f>SUM(G51:G54)</f>
        <v>7519</v>
      </c>
      <c r="H50" s="76">
        <f>SUM(H51:H54)</f>
        <v>7283</v>
      </c>
    </row>
    <row r="51" spans="1:8" ht="18.75" customHeight="1">
      <c r="A51" s="78" t="s">
        <v>448</v>
      </c>
      <c r="B51" s="79">
        <f t="shared" si="0"/>
        <v>7801</v>
      </c>
      <c r="C51" s="79">
        <v>3925</v>
      </c>
      <c r="D51" s="79">
        <v>3876</v>
      </c>
      <c r="E51" s="80"/>
      <c r="F51" s="79">
        <f t="shared" si="1"/>
        <v>7837</v>
      </c>
      <c r="G51" s="79">
        <v>3947</v>
      </c>
      <c r="H51" s="79">
        <v>3890</v>
      </c>
    </row>
    <row r="52" spans="1:8" ht="18.75" customHeight="1">
      <c r="A52" s="78" t="s">
        <v>449</v>
      </c>
      <c r="B52" s="79">
        <f t="shared" si="0"/>
        <v>1754</v>
      </c>
      <c r="C52" s="79">
        <v>905</v>
      </c>
      <c r="D52" s="79">
        <v>849</v>
      </c>
      <c r="E52" s="80"/>
      <c r="F52" s="79">
        <f t="shared" si="1"/>
        <v>1771</v>
      </c>
      <c r="G52" s="79">
        <v>906</v>
      </c>
      <c r="H52" s="79">
        <v>865</v>
      </c>
    </row>
    <row r="53" spans="1:8" ht="18.75" customHeight="1">
      <c r="A53" s="78" t="s">
        <v>200</v>
      </c>
      <c r="B53" s="79">
        <f t="shared" si="0"/>
        <v>1554</v>
      </c>
      <c r="C53" s="79">
        <v>799</v>
      </c>
      <c r="D53" s="79">
        <v>755</v>
      </c>
      <c r="E53" s="80"/>
      <c r="F53" s="79">
        <f t="shared" si="1"/>
        <v>1568</v>
      </c>
      <c r="G53" s="79">
        <v>805</v>
      </c>
      <c r="H53" s="79">
        <v>763</v>
      </c>
    </row>
    <row r="54" spans="1:8" ht="18.75" customHeight="1">
      <c r="A54" s="78" t="s">
        <v>450</v>
      </c>
      <c r="B54" s="79">
        <f t="shared" si="0"/>
        <v>3624</v>
      </c>
      <c r="C54" s="79">
        <v>1860</v>
      </c>
      <c r="D54" s="79">
        <v>1764</v>
      </c>
      <c r="E54" s="80"/>
      <c r="F54" s="79">
        <f t="shared" si="1"/>
        <v>3626</v>
      </c>
      <c r="G54" s="79">
        <v>1861</v>
      </c>
      <c r="H54" s="79">
        <v>1765</v>
      </c>
    </row>
    <row r="55" spans="1:8" ht="18.75" customHeight="1">
      <c r="A55" s="75" t="s">
        <v>451</v>
      </c>
      <c r="B55" s="76">
        <f t="shared" si="0"/>
        <v>16478</v>
      </c>
      <c r="C55" s="76">
        <f>SUM(C56:C63)</f>
        <v>8202</v>
      </c>
      <c r="D55" s="76">
        <f>SUM(D56:D63)</f>
        <v>8276</v>
      </c>
      <c r="E55" s="80"/>
      <c r="F55" s="76">
        <f t="shared" si="1"/>
        <v>16614</v>
      </c>
      <c r="G55" s="76">
        <f>SUM(G56:G63)</f>
        <v>8266</v>
      </c>
      <c r="H55" s="76">
        <f>SUM(H56:H63)</f>
        <v>8348</v>
      </c>
    </row>
    <row r="56" spans="1:8" ht="18.75" customHeight="1">
      <c r="A56" s="78" t="s">
        <v>93</v>
      </c>
      <c r="B56" s="79">
        <f t="shared" si="0"/>
        <v>7914</v>
      </c>
      <c r="C56" s="79">
        <v>3760</v>
      </c>
      <c r="D56" s="79">
        <v>4154</v>
      </c>
      <c r="E56" s="80"/>
      <c r="F56" s="79">
        <f t="shared" si="1"/>
        <v>7972</v>
      </c>
      <c r="G56" s="79">
        <v>3779</v>
      </c>
      <c r="H56" s="79">
        <v>4193</v>
      </c>
    </row>
    <row r="57" spans="1:8" ht="18.75" customHeight="1">
      <c r="A57" s="78" t="s">
        <v>452</v>
      </c>
      <c r="B57" s="79">
        <f t="shared" si="0"/>
        <v>1049</v>
      </c>
      <c r="C57" s="79">
        <v>543</v>
      </c>
      <c r="D57" s="79">
        <v>506</v>
      </c>
      <c r="E57" s="80"/>
      <c r="F57" s="79">
        <f t="shared" si="1"/>
        <v>1056</v>
      </c>
      <c r="G57" s="79">
        <v>544</v>
      </c>
      <c r="H57" s="79">
        <v>512</v>
      </c>
    </row>
    <row r="58" spans="1:8" ht="18.75" customHeight="1">
      <c r="A58" s="78" t="s">
        <v>453</v>
      </c>
      <c r="B58" s="79">
        <f t="shared" si="0"/>
        <v>1453</v>
      </c>
      <c r="C58" s="79">
        <v>738</v>
      </c>
      <c r="D58" s="79">
        <v>715</v>
      </c>
      <c r="E58" s="80"/>
      <c r="F58" s="79">
        <f t="shared" si="1"/>
        <v>1474</v>
      </c>
      <c r="G58" s="79">
        <v>743</v>
      </c>
      <c r="H58" s="79">
        <v>731</v>
      </c>
    </row>
    <row r="59" spans="1:8" ht="18.75" customHeight="1">
      <c r="A59" s="78" t="s">
        <v>364</v>
      </c>
      <c r="B59" s="79">
        <f t="shared" si="0"/>
        <v>1530</v>
      </c>
      <c r="C59" s="79">
        <v>790</v>
      </c>
      <c r="D59" s="79">
        <v>740</v>
      </c>
      <c r="E59" s="80"/>
      <c r="F59" s="79">
        <f t="shared" si="1"/>
        <v>1548</v>
      </c>
      <c r="G59" s="79">
        <v>800</v>
      </c>
      <c r="H59" s="79">
        <v>748</v>
      </c>
    </row>
    <row r="60" spans="1:8" ht="18.75" customHeight="1">
      <c r="A60" s="78" t="s">
        <v>454</v>
      </c>
      <c r="B60" s="79">
        <f t="shared" si="0"/>
        <v>658</v>
      </c>
      <c r="C60" s="79">
        <v>362</v>
      </c>
      <c r="D60" s="79">
        <v>296</v>
      </c>
      <c r="E60" s="80"/>
      <c r="F60" s="79">
        <f t="shared" si="1"/>
        <v>654</v>
      </c>
      <c r="G60" s="79">
        <v>357</v>
      </c>
      <c r="H60" s="79">
        <v>297</v>
      </c>
    </row>
    <row r="61" spans="1:8" ht="18.75" customHeight="1">
      <c r="A61" s="78" t="s">
        <v>455</v>
      </c>
      <c r="B61" s="79">
        <f t="shared" si="0"/>
        <v>1065</v>
      </c>
      <c r="C61" s="79">
        <v>560</v>
      </c>
      <c r="D61" s="79">
        <v>505</v>
      </c>
      <c r="E61" s="80"/>
      <c r="F61" s="79">
        <f t="shared" si="1"/>
        <v>1065</v>
      </c>
      <c r="G61" s="79">
        <v>563</v>
      </c>
      <c r="H61" s="79">
        <v>502</v>
      </c>
    </row>
    <row r="62" spans="1:8" ht="18.75" customHeight="1">
      <c r="A62" s="78" t="s">
        <v>456</v>
      </c>
      <c r="B62" s="79">
        <f t="shared" si="0"/>
        <v>1754</v>
      </c>
      <c r="C62" s="79">
        <v>897</v>
      </c>
      <c r="D62" s="79">
        <v>857</v>
      </c>
      <c r="E62" s="80"/>
      <c r="F62" s="79">
        <f t="shared" si="1"/>
        <v>1776</v>
      </c>
      <c r="G62" s="79">
        <v>913</v>
      </c>
      <c r="H62" s="79">
        <v>863</v>
      </c>
    </row>
    <row r="63" spans="1:8" ht="18.75" customHeight="1">
      <c r="A63" s="78" t="s">
        <v>457</v>
      </c>
      <c r="B63" s="79">
        <f t="shared" si="0"/>
        <v>1055</v>
      </c>
      <c r="C63" s="79">
        <v>552</v>
      </c>
      <c r="D63" s="79">
        <v>503</v>
      </c>
      <c r="E63" s="80"/>
      <c r="F63" s="79">
        <f t="shared" si="1"/>
        <v>1069</v>
      </c>
      <c r="G63" s="79">
        <v>567</v>
      </c>
      <c r="H63" s="79">
        <v>502</v>
      </c>
    </row>
    <row r="64" spans="1:8" ht="18.75" customHeight="1">
      <c r="A64" s="75" t="s">
        <v>458</v>
      </c>
      <c r="B64" s="76">
        <f t="shared" si="0"/>
        <v>9094</v>
      </c>
      <c r="C64" s="76">
        <f>SUM(C65:C70)</f>
        <v>4662</v>
      </c>
      <c r="D64" s="76">
        <f>SUM(D65:D70)</f>
        <v>4432</v>
      </c>
      <c r="E64" s="80"/>
      <c r="F64" s="76">
        <f t="shared" si="1"/>
        <v>9189</v>
      </c>
      <c r="G64" s="76">
        <f>SUM(G65:G70)</f>
        <v>4714</v>
      </c>
      <c r="H64" s="76">
        <f>SUM(H65:H70)</f>
        <v>4475</v>
      </c>
    </row>
    <row r="65" spans="1:8" ht="18.75" customHeight="1">
      <c r="A65" s="78" t="s">
        <v>459</v>
      </c>
      <c r="B65" s="79">
        <f t="shared" si="0"/>
        <v>2059</v>
      </c>
      <c r="C65" s="79">
        <v>1025</v>
      </c>
      <c r="D65" s="79">
        <v>1034</v>
      </c>
      <c r="E65" s="80"/>
      <c r="F65" s="79">
        <f t="shared" si="1"/>
        <v>2081</v>
      </c>
      <c r="G65" s="79">
        <v>1038</v>
      </c>
      <c r="H65" s="79">
        <v>1043</v>
      </c>
    </row>
    <row r="66" spans="1:8" ht="18.75" customHeight="1">
      <c r="A66" s="78" t="s">
        <v>328</v>
      </c>
      <c r="B66" s="79">
        <f t="shared" si="0"/>
        <v>1535</v>
      </c>
      <c r="C66" s="79">
        <v>766</v>
      </c>
      <c r="D66" s="79">
        <v>769</v>
      </c>
      <c r="E66" s="80"/>
      <c r="F66" s="79">
        <f t="shared" si="1"/>
        <v>1540</v>
      </c>
      <c r="G66" s="79">
        <v>765</v>
      </c>
      <c r="H66" s="79">
        <v>775</v>
      </c>
    </row>
    <row r="67" spans="1:8" ht="18.75" customHeight="1">
      <c r="A67" s="78" t="s">
        <v>257</v>
      </c>
      <c r="B67" s="79">
        <f t="shared" si="0"/>
        <v>907</v>
      </c>
      <c r="C67" s="79">
        <v>460</v>
      </c>
      <c r="D67" s="79">
        <v>447</v>
      </c>
      <c r="E67" s="80"/>
      <c r="F67" s="79">
        <f t="shared" si="1"/>
        <v>916</v>
      </c>
      <c r="G67" s="79">
        <v>469</v>
      </c>
      <c r="H67" s="79">
        <v>447</v>
      </c>
    </row>
    <row r="68" spans="1:8" ht="18.75" customHeight="1">
      <c r="A68" s="78" t="s">
        <v>84</v>
      </c>
      <c r="B68" s="79">
        <f t="shared" si="0"/>
        <v>1657</v>
      </c>
      <c r="C68" s="79">
        <v>824</v>
      </c>
      <c r="D68" s="79">
        <v>833</v>
      </c>
      <c r="E68" s="80"/>
      <c r="F68" s="79">
        <f t="shared" si="1"/>
        <v>1670</v>
      </c>
      <c r="G68" s="79">
        <v>831</v>
      </c>
      <c r="H68" s="79">
        <v>839</v>
      </c>
    </row>
    <row r="69" spans="1:8" ht="18.75" customHeight="1">
      <c r="A69" s="78" t="s">
        <v>460</v>
      </c>
      <c r="B69" s="79">
        <f t="shared" si="0"/>
        <v>725</v>
      </c>
      <c r="C69" s="79">
        <v>384</v>
      </c>
      <c r="D69" s="79">
        <v>341</v>
      </c>
      <c r="E69" s="80"/>
      <c r="F69" s="79">
        <f t="shared" si="1"/>
        <v>733</v>
      </c>
      <c r="G69" s="79">
        <v>388</v>
      </c>
      <c r="H69" s="79">
        <v>345</v>
      </c>
    </row>
    <row r="70" spans="1:8" ht="18.75" customHeight="1">
      <c r="A70" s="78" t="s">
        <v>461</v>
      </c>
      <c r="B70" s="79">
        <f t="shared" si="0"/>
        <v>2211</v>
      </c>
      <c r="C70" s="79">
        <v>1203</v>
      </c>
      <c r="D70" s="79">
        <v>1008</v>
      </c>
      <c r="E70" s="80"/>
      <c r="F70" s="79">
        <f t="shared" si="1"/>
        <v>2249</v>
      </c>
      <c r="G70" s="79">
        <v>1223</v>
      </c>
      <c r="H70" s="79">
        <v>1026</v>
      </c>
    </row>
    <row r="71" spans="1:8" ht="18.75" customHeight="1">
      <c r="A71" s="75" t="s">
        <v>462</v>
      </c>
      <c r="B71" s="76">
        <f t="shared" si="0"/>
        <v>15675</v>
      </c>
      <c r="C71" s="76">
        <f>SUM(C72:C75)</f>
        <v>7923</v>
      </c>
      <c r="D71" s="76">
        <f>SUM(D72:D75)</f>
        <v>7752</v>
      </c>
      <c r="E71" s="80"/>
      <c r="F71" s="76">
        <f t="shared" si="1"/>
        <v>15873</v>
      </c>
      <c r="G71" s="76">
        <f>SUM(G72:G75)</f>
        <v>8023</v>
      </c>
      <c r="H71" s="76">
        <f>SUM(H72:H75)</f>
        <v>7850</v>
      </c>
    </row>
    <row r="72" spans="1:8" ht="18.75" customHeight="1">
      <c r="A72" s="78" t="s">
        <v>95</v>
      </c>
      <c r="B72" s="79">
        <f t="shared" si="0"/>
        <v>8690</v>
      </c>
      <c r="C72" s="79">
        <v>4340</v>
      </c>
      <c r="D72" s="79">
        <v>4350</v>
      </c>
      <c r="E72" s="80"/>
      <c r="F72" s="79">
        <f t="shared" si="1"/>
        <v>8784</v>
      </c>
      <c r="G72" s="79">
        <v>4381</v>
      </c>
      <c r="H72" s="79">
        <v>4403</v>
      </c>
    </row>
    <row r="73" spans="1:8" ht="18.75" customHeight="1">
      <c r="A73" s="78" t="s">
        <v>463</v>
      </c>
      <c r="B73" s="79">
        <f t="shared" si="0"/>
        <v>4409</v>
      </c>
      <c r="C73" s="79">
        <v>2246</v>
      </c>
      <c r="D73" s="79">
        <v>2163</v>
      </c>
      <c r="E73" s="80"/>
      <c r="F73" s="79">
        <f t="shared" si="1"/>
        <v>4474</v>
      </c>
      <c r="G73" s="79">
        <v>2286</v>
      </c>
      <c r="H73" s="79">
        <v>2188</v>
      </c>
    </row>
    <row r="74" spans="1:8" ht="18.75" customHeight="1">
      <c r="A74" s="78" t="s">
        <v>464</v>
      </c>
      <c r="B74" s="79">
        <f t="shared" ref="B74:B81" si="2">C74+D74</f>
        <v>975</v>
      </c>
      <c r="C74" s="79">
        <v>511</v>
      </c>
      <c r="D74" s="79">
        <v>464</v>
      </c>
      <c r="E74" s="80"/>
      <c r="F74" s="79">
        <f t="shared" ref="F74:F132" si="3">G74+H74</f>
        <v>992</v>
      </c>
      <c r="G74" s="79">
        <v>522</v>
      </c>
      <c r="H74" s="79">
        <v>470</v>
      </c>
    </row>
    <row r="75" spans="1:8" ht="18.75" customHeight="1">
      <c r="A75" s="78" t="s">
        <v>465</v>
      </c>
      <c r="B75" s="79">
        <f t="shared" si="2"/>
        <v>1601</v>
      </c>
      <c r="C75" s="79">
        <v>826</v>
      </c>
      <c r="D75" s="79">
        <v>775</v>
      </c>
      <c r="E75" s="80"/>
      <c r="F75" s="79">
        <f t="shared" si="3"/>
        <v>1623</v>
      </c>
      <c r="G75" s="79">
        <v>834</v>
      </c>
      <c r="H75" s="79">
        <v>789</v>
      </c>
    </row>
    <row r="76" spans="1:8" ht="18.75" customHeight="1">
      <c r="A76" s="75" t="s">
        <v>466</v>
      </c>
      <c r="B76" s="76">
        <f t="shared" si="2"/>
        <v>6581</v>
      </c>
      <c r="C76" s="76">
        <f>SUM(C77:C81)</f>
        <v>3344</v>
      </c>
      <c r="D76" s="76">
        <f>SUM(D77:D81)</f>
        <v>3237</v>
      </c>
      <c r="E76" s="80"/>
      <c r="F76" s="76">
        <f t="shared" si="3"/>
        <v>6708</v>
      </c>
      <c r="G76" s="76">
        <f>SUM(G77:G81)</f>
        <v>3405</v>
      </c>
      <c r="H76" s="76">
        <f>SUM(H77:H81)</f>
        <v>3303</v>
      </c>
    </row>
    <row r="77" spans="1:8" ht="18.75" customHeight="1">
      <c r="A77" s="78" t="s">
        <v>96</v>
      </c>
      <c r="B77" s="79">
        <f t="shared" si="2"/>
        <v>3379</v>
      </c>
      <c r="C77" s="79">
        <v>1664</v>
      </c>
      <c r="D77" s="79">
        <v>1715</v>
      </c>
      <c r="E77" s="80"/>
      <c r="F77" s="79">
        <f t="shared" si="3"/>
        <v>3449</v>
      </c>
      <c r="G77" s="79">
        <v>1694</v>
      </c>
      <c r="H77" s="79">
        <v>1755</v>
      </c>
    </row>
    <row r="78" spans="1:8" ht="18.75" customHeight="1">
      <c r="A78" s="78" t="s">
        <v>467</v>
      </c>
      <c r="B78" s="79">
        <f t="shared" si="2"/>
        <v>596</v>
      </c>
      <c r="C78" s="79">
        <v>327</v>
      </c>
      <c r="D78" s="79">
        <v>269</v>
      </c>
      <c r="E78" s="80"/>
      <c r="F78" s="79">
        <f t="shared" si="3"/>
        <v>607</v>
      </c>
      <c r="G78" s="79">
        <v>332</v>
      </c>
      <c r="H78" s="79">
        <v>275</v>
      </c>
    </row>
    <row r="79" spans="1:8" ht="18.75" customHeight="1">
      <c r="A79" s="78" t="s">
        <v>468</v>
      </c>
      <c r="B79" s="79">
        <f t="shared" si="2"/>
        <v>1313</v>
      </c>
      <c r="C79" s="79">
        <v>681</v>
      </c>
      <c r="D79" s="79">
        <v>632</v>
      </c>
      <c r="E79" s="80"/>
      <c r="F79" s="79">
        <f t="shared" si="3"/>
        <v>1330</v>
      </c>
      <c r="G79" s="79">
        <v>691</v>
      </c>
      <c r="H79" s="79">
        <v>639</v>
      </c>
    </row>
    <row r="80" spans="1:8" ht="18.75" customHeight="1">
      <c r="A80" s="78" t="s">
        <v>469</v>
      </c>
      <c r="B80" s="79">
        <f t="shared" si="2"/>
        <v>550</v>
      </c>
      <c r="C80" s="79">
        <v>287</v>
      </c>
      <c r="D80" s="79">
        <v>263</v>
      </c>
      <c r="E80" s="80"/>
      <c r="F80" s="79">
        <f t="shared" si="3"/>
        <v>566</v>
      </c>
      <c r="G80" s="79">
        <v>297</v>
      </c>
      <c r="H80" s="79">
        <v>269</v>
      </c>
    </row>
    <row r="81" spans="1:8" ht="18.75" customHeight="1">
      <c r="A81" s="99" t="s">
        <v>470</v>
      </c>
      <c r="B81" s="100">
        <f t="shared" si="2"/>
        <v>743</v>
      </c>
      <c r="C81" s="100">
        <v>385</v>
      </c>
      <c r="D81" s="100">
        <v>358</v>
      </c>
      <c r="E81" s="101"/>
      <c r="F81" s="100">
        <f t="shared" si="3"/>
        <v>756</v>
      </c>
      <c r="G81" s="100">
        <v>391</v>
      </c>
      <c r="H81" s="100">
        <v>365</v>
      </c>
    </row>
    <row r="82" spans="1:8" ht="6.75" customHeight="1">
      <c r="A82" s="80"/>
      <c r="B82" s="80"/>
      <c r="C82" s="80"/>
      <c r="D82" s="80"/>
      <c r="E82" s="80"/>
      <c r="F82" s="80"/>
      <c r="G82" s="80"/>
      <c r="H82" s="80"/>
    </row>
    <row r="83" spans="1:8">
      <c r="A83" s="37" t="s">
        <v>28</v>
      </c>
      <c r="B83" s="102"/>
      <c r="C83" s="102"/>
      <c r="D83" s="102"/>
      <c r="E83" s="102"/>
      <c r="F83" s="102"/>
      <c r="G83" s="102"/>
      <c r="H83" s="102"/>
    </row>
    <row r="84" spans="1:8" ht="14.25">
      <c r="A84" s="80"/>
      <c r="B84" s="80"/>
      <c r="C84" s="80"/>
      <c r="D84" s="80"/>
      <c r="E84" s="80"/>
      <c r="F84" s="80"/>
      <c r="G84" s="80"/>
      <c r="H84" s="80"/>
    </row>
    <row r="85" spans="1:8" ht="14.25">
      <c r="A85" s="80"/>
      <c r="B85" s="80"/>
      <c r="C85" s="80"/>
      <c r="D85" s="80"/>
      <c r="E85" s="80"/>
      <c r="F85" s="80"/>
      <c r="G85" s="80"/>
      <c r="H85" s="80"/>
    </row>
    <row r="86" spans="1:8" ht="14.25">
      <c r="A86" s="80"/>
      <c r="B86" s="80"/>
      <c r="C86" s="80"/>
      <c r="D86" s="80"/>
      <c r="E86" s="80"/>
      <c r="F86" s="80"/>
      <c r="G86" s="80"/>
      <c r="H86" s="80"/>
    </row>
    <row r="87" spans="1:8" ht="14.25">
      <c r="A87" s="80"/>
      <c r="B87" s="80"/>
      <c r="C87" s="80"/>
      <c r="D87" s="80"/>
      <c r="E87" s="80"/>
      <c r="F87" s="80"/>
      <c r="G87" s="80"/>
      <c r="H87" s="80"/>
    </row>
    <row r="88" spans="1:8" ht="14.25">
      <c r="A88" s="80"/>
      <c r="B88" s="80"/>
      <c r="C88" s="80"/>
      <c r="D88" s="80"/>
      <c r="E88" s="80"/>
      <c r="F88" s="80"/>
      <c r="G88" s="80"/>
      <c r="H88" s="80"/>
    </row>
    <row r="89" spans="1:8" ht="14.25">
      <c r="A89" s="80"/>
      <c r="B89" s="80"/>
      <c r="C89" s="80"/>
      <c r="D89" s="80"/>
      <c r="E89" s="80"/>
      <c r="F89" s="80"/>
      <c r="G89" s="80"/>
      <c r="H89" s="80"/>
    </row>
    <row r="90" spans="1:8" ht="14.25">
      <c r="A90" s="80"/>
      <c r="B90" s="80"/>
      <c r="C90" s="80"/>
      <c r="D90" s="80"/>
      <c r="E90" s="80"/>
      <c r="F90" s="80"/>
      <c r="G90" s="80"/>
      <c r="H90" s="80"/>
    </row>
    <row r="91" spans="1:8" ht="14.25">
      <c r="A91" s="80"/>
      <c r="B91" s="80"/>
      <c r="C91" s="80"/>
      <c r="D91" s="80"/>
      <c r="E91" s="80"/>
      <c r="F91" s="80"/>
      <c r="G91" s="80"/>
      <c r="H91" s="80"/>
    </row>
    <row r="92" spans="1:8" ht="14.25">
      <c r="A92" s="80"/>
      <c r="B92" s="80"/>
      <c r="C92" s="80"/>
      <c r="D92" s="80"/>
      <c r="E92" s="80"/>
      <c r="F92" s="80"/>
      <c r="G92" s="80"/>
      <c r="H92" s="80"/>
    </row>
    <row r="93" spans="1:8" ht="14.25">
      <c r="A93" s="80"/>
      <c r="B93" s="80"/>
      <c r="C93" s="80"/>
      <c r="D93" s="80"/>
      <c r="E93" s="80"/>
      <c r="F93" s="80"/>
      <c r="G93" s="80"/>
      <c r="H93" s="80"/>
    </row>
    <row r="94" spans="1:8" ht="14.25">
      <c r="A94" s="80"/>
      <c r="B94" s="80"/>
      <c r="C94" s="80"/>
      <c r="D94" s="80"/>
      <c r="E94" s="80"/>
      <c r="F94" s="80"/>
      <c r="G94" s="80"/>
      <c r="H94" s="80"/>
    </row>
    <row r="95" spans="1:8" ht="14.25">
      <c r="A95" s="80"/>
      <c r="B95" s="80"/>
      <c r="C95" s="80"/>
      <c r="D95" s="80"/>
      <c r="E95" s="80"/>
      <c r="F95" s="80"/>
      <c r="G95" s="80"/>
      <c r="H95" s="80"/>
    </row>
    <row r="96" spans="1:8" ht="14.25">
      <c r="A96" s="80"/>
      <c r="B96" s="80"/>
      <c r="C96" s="80"/>
      <c r="D96" s="80"/>
      <c r="E96" s="80"/>
      <c r="F96" s="80"/>
      <c r="G96" s="80"/>
      <c r="H96" s="80"/>
    </row>
    <row r="97" spans="1:8" ht="14.25">
      <c r="A97" s="80"/>
      <c r="B97" s="80"/>
      <c r="C97" s="80"/>
      <c r="D97" s="80"/>
      <c r="E97" s="80"/>
      <c r="F97" s="80"/>
      <c r="G97" s="80"/>
      <c r="H97" s="80"/>
    </row>
    <row r="98" spans="1:8" ht="14.25">
      <c r="A98" s="80"/>
      <c r="B98" s="80"/>
      <c r="C98" s="80"/>
      <c r="D98" s="80"/>
      <c r="E98" s="80"/>
      <c r="F98" s="80"/>
      <c r="G98" s="80"/>
      <c r="H98" s="80"/>
    </row>
    <row r="99" spans="1:8" ht="14.25">
      <c r="A99" s="80"/>
      <c r="B99" s="80"/>
      <c r="C99" s="80"/>
      <c r="D99" s="80"/>
      <c r="E99" s="80"/>
      <c r="F99" s="80"/>
      <c r="G99" s="80"/>
      <c r="H99" s="80"/>
    </row>
    <row r="100" spans="1:8" ht="14.25">
      <c r="A100" s="80"/>
      <c r="B100" s="80"/>
      <c r="C100" s="80"/>
      <c r="D100" s="80"/>
      <c r="E100" s="80"/>
      <c r="F100" s="80"/>
      <c r="G100" s="80"/>
      <c r="H100" s="80"/>
    </row>
    <row r="101" spans="1:8" ht="14.25">
      <c r="A101" s="80"/>
      <c r="B101" s="80"/>
      <c r="C101" s="80"/>
      <c r="D101" s="80"/>
      <c r="E101" s="80"/>
      <c r="F101" s="80"/>
      <c r="G101" s="80"/>
      <c r="H101" s="80"/>
    </row>
    <row r="102" spans="1:8" ht="14.25">
      <c r="A102" s="80"/>
      <c r="B102" s="80"/>
      <c r="C102" s="80"/>
      <c r="D102" s="80"/>
      <c r="E102" s="80"/>
      <c r="F102" s="80"/>
      <c r="G102" s="80"/>
      <c r="H102" s="80"/>
    </row>
    <row r="103" spans="1:8" ht="14.25">
      <c r="A103" s="80"/>
      <c r="B103" s="80"/>
      <c r="C103" s="80"/>
      <c r="D103" s="80"/>
      <c r="E103" s="80"/>
      <c r="F103" s="80"/>
      <c r="G103" s="80"/>
      <c r="H103" s="80"/>
    </row>
    <row r="104" spans="1:8" ht="14.25">
      <c r="A104" s="80"/>
      <c r="B104" s="80"/>
      <c r="C104" s="80"/>
      <c r="D104" s="80"/>
      <c r="E104" s="80"/>
      <c r="F104" s="80"/>
      <c r="G104" s="80"/>
      <c r="H104" s="80"/>
    </row>
    <row r="105" spans="1:8" ht="14.25">
      <c r="A105" s="80"/>
      <c r="B105" s="80"/>
      <c r="C105" s="80"/>
      <c r="D105" s="80"/>
      <c r="E105" s="80"/>
      <c r="F105" s="80"/>
      <c r="G105" s="80"/>
      <c r="H105" s="80"/>
    </row>
    <row r="106" spans="1:8" ht="14.25">
      <c r="A106" s="80"/>
      <c r="B106" s="80"/>
      <c r="C106" s="80"/>
      <c r="D106" s="80"/>
      <c r="E106" s="80"/>
      <c r="F106" s="80"/>
      <c r="G106" s="80"/>
      <c r="H106" s="80"/>
    </row>
    <row r="107" spans="1:8" ht="14.25">
      <c r="A107" s="80"/>
      <c r="B107" s="80"/>
      <c r="C107" s="80"/>
      <c r="D107" s="80"/>
      <c r="E107" s="80"/>
      <c r="F107" s="80"/>
      <c r="G107" s="80"/>
      <c r="H107" s="80"/>
    </row>
    <row r="108" spans="1:8" ht="14.25">
      <c r="A108" s="80"/>
      <c r="B108" s="80"/>
      <c r="C108" s="80"/>
      <c r="D108" s="80"/>
      <c r="E108" s="80"/>
      <c r="F108" s="80"/>
      <c r="G108" s="80"/>
      <c r="H108" s="80"/>
    </row>
    <row r="109" spans="1:8" ht="14.25">
      <c r="A109" s="80"/>
      <c r="B109" s="80"/>
      <c r="C109" s="80"/>
      <c r="D109" s="80"/>
      <c r="E109" s="80"/>
      <c r="F109" s="80"/>
      <c r="G109" s="80"/>
      <c r="H109" s="80"/>
    </row>
    <row r="110" spans="1:8" ht="14.25">
      <c r="A110" s="80"/>
      <c r="B110" s="80"/>
      <c r="C110" s="80"/>
      <c r="D110" s="80"/>
      <c r="E110" s="80"/>
      <c r="F110" s="80"/>
      <c r="G110" s="80"/>
      <c r="H110" s="80"/>
    </row>
    <row r="111" spans="1:8" ht="14.25">
      <c r="A111" s="80"/>
      <c r="B111" s="80"/>
      <c r="C111" s="80"/>
      <c r="D111" s="80"/>
      <c r="E111" s="80"/>
      <c r="F111" s="80"/>
      <c r="G111" s="80"/>
      <c r="H111" s="80"/>
    </row>
    <row r="112" spans="1:8" ht="14.25">
      <c r="A112" s="80"/>
      <c r="B112" s="80"/>
      <c r="C112" s="80"/>
      <c r="D112" s="80"/>
      <c r="E112" s="80"/>
      <c r="F112" s="80"/>
      <c r="G112" s="80"/>
      <c r="H112" s="80"/>
    </row>
    <row r="113" spans="1:8" ht="14.25">
      <c r="A113" s="80"/>
      <c r="B113" s="80"/>
      <c r="C113" s="80"/>
      <c r="D113" s="80"/>
      <c r="E113" s="80"/>
      <c r="F113" s="80"/>
      <c r="G113" s="80"/>
      <c r="H113" s="80"/>
    </row>
    <row r="114" spans="1:8" ht="14.25">
      <c r="A114" s="80"/>
      <c r="B114" s="80"/>
      <c r="C114" s="80"/>
      <c r="D114" s="80"/>
      <c r="E114" s="80"/>
      <c r="F114" s="80"/>
      <c r="G114" s="80"/>
      <c r="H114" s="80"/>
    </row>
    <row r="115" spans="1:8" ht="14.25">
      <c r="A115" s="80"/>
      <c r="B115" s="80"/>
      <c r="C115" s="80"/>
      <c r="D115" s="80"/>
      <c r="E115" s="80"/>
      <c r="F115" s="80"/>
      <c r="G115" s="80"/>
      <c r="H115" s="80"/>
    </row>
    <row r="116" spans="1:8" ht="14.25">
      <c r="A116" s="80"/>
      <c r="B116" s="80"/>
      <c r="C116" s="80"/>
      <c r="D116" s="80"/>
      <c r="E116" s="80"/>
      <c r="F116" s="80"/>
      <c r="G116" s="80"/>
      <c r="H116" s="80"/>
    </row>
    <row r="117" spans="1:8" ht="14.25">
      <c r="A117" s="80"/>
      <c r="B117" s="80"/>
      <c r="C117" s="80"/>
      <c r="D117" s="80"/>
      <c r="E117" s="80"/>
      <c r="F117" s="80"/>
      <c r="G117" s="80"/>
      <c r="H117" s="80"/>
    </row>
    <row r="118" spans="1:8" ht="14.25">
      <c r="A118" s="80"/>
      <c r="B118" s="80"/>
      <c r="C118" s="80"/>
      <c r="D118" s="80"/>
      <c r="E118" s="80"/>
      <c r="F118" s="80"/>
      <c r="G118" s="80"/>
      <c r="H118" s="80"/>
    </row>
    <row r="119" spans="1:8" ht="14.25">
      <c r="A119" s="80"/>
      <c r="B119" s="80"/>
      <c r="C119" s="80"/>
      <c r="D119" s="80"/>
      <c r="E119" s="80"/>
      <c r="F119" s="80"/>
      <c r="G119" s="80"/>
      <c r="H119" s="80"/>
    </row>
    <row r="120" spans="1:8" ht="14.25">
      <c r="A120" s="80"/>
      <c r="B120" s="80"/>
      <c r="C120" s="80"/>
      <c r="D120" s="80"/>
      <c r="E120" s="80"/>
      <c r="F120" s="80"/>
      <c r="G120" s="80"/>
      <c r="H120" s="80"/>
    </row>
    <row r="121" spans="1:8" ht="14.25">
      <c r="A121" s="80"/>
      <c r="B121" s="80"/>
      <c r="C121" s="80"/>
      <c r="D121" s="80"/>
      <c r="E121" s="80"/>
      <c r="F121" s="80"/>
      <c r="G121" s="80"/>
      <c r="H121" s="80"/>
    </row>
    <row r="122" spans="1:8" ht="14.25">
      <c r="A122" s="80"/>
      <c r="B122" s="80"/>
      <c r="C122" s="80"/>
      <c r="D122" s="80"/>
      <c r="E122" s="80"/>
      <c r="F122" s="80"/>
      <c r="G122" s="80"/>
      <c r="H122" s="80"/>
    </row>
    <row r="123" spans="1:8" ht="14.25">
      <c r="A123" s="80"/>
      <c r="B123" s="80"/>
      <c r="C123" s="80"/>
      <c r="D123" s="80"/>
      <c r="E123" s="80"/>
      <c r="F123" s="80"/>
      <c r="G123" s="80"/>
      <c r="H123" s="80"/>
    </row>
    <row r="124" spans="1:8" ht="14.25">
      <c r="A124" s="80"/>
      <c r="B124" s="80"/>
      <c r="C124" s="80"/>
      <c r="D124" s="80"/>
      <c r="E124" s="80"/>
      <c r="F124" s="80"/>
      <c r="G124" s="80"/>
      <c r="H124" s="80"/>
    </row>
    <row r="125" spans="1:8" ht="14.25">
      <c r="A125" s="80"/>
      <c r="B125" s="80"/>
      <c r="C125" s="80"/>
      <c r="D125" s="80"/>
      <c r="E125" s="80"/>
      <c r="F125" s="80"/>
      <c r="G125" s="80"/>
      <c r="H125" s="80"/>
    </row>
    <row r="126" spans="1:8" ht="14.25">
      <c r="A126" s="80"/>
      <c r="B126" s="80"/>
      <c r="C126" s="80"/>
      <c r="D126" s="80"/>
      <c r="E126" s="80"/>
      <c r="F126" s="80"/>
      <c r="G126" s="80"/>
      <c r="H126" s="80"/>
    </row>
    <row r="127" spans="1:8" ht="14.25">
      <c r="A127" s="80"/>
      <c r="B127" s="80"/>
      <c r="C127" s="80"/>
      <c r="D127" s="80"/>
      <c r="E127" s="80"/>
      <c r="F127" s="80"/>
      <c r="G127" s="80"/>
      <c r="H127" s="80"/>
    </row>
    <row r="128" spans="1:8" ht="14.25">
      <c r="A128" s="80"/>
      <c r="B128" s="80"/>
      <c r="C128" s="80"/>
      <c r="D128" s="80"/>
      <c r="E128" s="80"/>
      <c r="F128" s="80"/>
      <c r="G128" s="80"/>
      <c r="H128" s="80"/>
    </row>
    <row r="129" spans="1:8" ht="14.25">
      <c r="A129" s="80"/>
      <c r="B129" s="80"/>
      <c r="C129" s="80"/>
      <c r="D129" s="80"/>
      <c r="E129" s="80"/>
      <c r="F129" s="80"/>
      <c r="G129" s="80"/>
      <c r="H129" s="80"/>
    </row>
    <row r="130" spans="1:8" ht="14.25">
      <c r="A130" s="80"/>
      <c r="B130" s="80"/>
      <c r="C130" s="80"/>
      <c r="D130" s="80"/>
      <c r="E130" s="80"/>
      <c r="F130" s="80"/>
      <c r="G130" s="80"/>
      <c r="H130" s="80"/>
    </row>
    <row r="131" spans="1:8" ht="14.25">
      <c r="A131" s="80"/>
      <c r="B131" s="80"/>
      <c r="C131" s="80"/>
      <c r="D131" s="80"/>
      <c r="E131" s="80"/>
      <c r="F131" s="80"/>
      <c r="G131" s="80"/>
      <c r="H131" s="80"/>
    </row>
    <row r="132" spans="1:8" ht="14.25">
      <c r="A132" s="80"/>
      <c r="B132" s="80"/>
      <c r="C132" s="80"/>
      <c r="D132" s="80"/>
      <c r="E132" s="80"/>
      <c r="F132" s="80"/>
      <c r="G132" s="80"/>
      <c r="H132" s="80"/>
    </row>
    <row r="133" spans="1:8" ht="14.25">
      <c r="A133" s="80"/>
      <c r="B133" s="80"/>
      <c r="C133" s="80"/>
      <c r="D133" s="80"/>
      <c r="E133" s="80"/>
      <c r="F133" s="80"/>
      <c r="G133" s="80"/>
      <c r="H133" s="80"/>
    </row>
    <row r="134" spans="1:8" ht="14.25">
      <c r="A134" s="80"/>
      <c r="B134" s="80"/>
      <c r="C134" s="80"/>
      <c r="D134" s="80"/>
      <c r="E134" s="80"/>
      <c r="F134" s="80"/>
      <c r="G134" s="80"/>
      <c r="H134" s="80"/>
    </row>
    <row r="135" spans="1:8" ht="14.25">
      <c r="A135" s="80"/>
      <c r="B135" s="80"/>
      <c r="C135" s="80"/>
      <c r="D135" s="80"/>
      <c r="E135" s="80"/>
      <c r="F135" s="80"/>
      <c r="G135" s="80"/>
      <c r="H135" s="80"/>
    </row>
    <row r="136" spans="1:8" ht="14.25">
      <c r="A136" s="80"/>
      <c r="B136" s="80"/>
      <c r="C136" s="80"/>
      <c r="D136" s="80"/>
      <c r="E136" s="80"/>
      <c r="F136" s="80"/>
      <c r="G136" s="80"/>
      <c r="H136" s="80"/>
    </row>
    <row r="137" spans="1:8" ht="14.25">
      <c r="A137" s="80"/>
      <c r="B137" s="80"/>
      <c r="C137" s="80"/>
      <c r="D137" s="80"/>
      <c r="E137" s="80"/>
      <c r="F137" s="80"/>
      <c r="G137" s="80"/>
      <c r="H137" s="80"/>
    </row>
    <row r="138" spans="1:8" ht="14.25">
      <c r="A138" s="80"/>
      <c r="B138" s="80"/>
      <c r="C138" s="80"/>
      <c r="D138" s="80"/>
      <c r="E138" s="80"/>
      <c r="F138" s="80"/>
      <c r="G138" s="80"/>
      <c r="H138" s="80"/>
    </row>
    <row r="139" spans="1:8" ht="14.25">
      <c r="A139" s="80"/>
      <c r="B139" s="80"/>
      <c r="C139" s="80"/>
      <c r="D139" s="80"/>
      <c r="E139" s="80"/>
      <c r="F139" s="80"/>
      <c r="G139" s="80"/>
      <c r="H139" s="80"/>
    </row>
    <row r="140" spans="1:8" ht="14.25">
      <c r="A140" s="80"/>
      <c r="B140" s="80"/>
      <c r="C140" s="80"/>
      <c r="D140" s="80"/>
      <c r="E140" s="80"/>
      <c r="F140" s="80"/>
      <c r="G140" s="80"/>
      <c r="H140" s="80"/>
    </row>
    <row r="141" spans="1:8" ht="14.25">
      <c r="A141" s="80"/>
      <c r="B141" s="80"/>
      <c r="C141" s="80"/>
      <c r="D141" s="80"/>
      <c r="E141" s="80"/>
      <c r="F141" s="80"/>
      <c r="G141" s="80"/>
      <c r="H141" s="80"/>
    </row>
    <row r="142" spans="1:8" ht="14.25">
      <c r="A142" s="80"/>
      <c r="B142" s="80"/>
      <c r="C142" s="80"/>
      <c r="D142" s="80"/>
      <c r="E142" s="80"/>
      <c r="F142" s="80"/>
      <c r="G142" s="80"/>
      <c r="H142" s="80"/>
    </row>
    <row r="143" spans="1:8" ht="14.25">
      <c r="A143" s="80"/>
      <c r="B143" s="80"/>
      <c r="C143" s="80"/>
      <c r="D143" s="80"/>
      <c r="E143" s="80"/>
      <c r="F143" s="80"/>
      <c r="G143" s="80"/>
      <c r="H143" s="80"/>
    </row>
    <row r="144" spans="1:8" ht="14.25">
      <c r="A144" s="80"/>
      <c r="B144" s="80"/>
      <c r="C144" s="80"/>
      <c r="D144" s="80"/>
      <c r="E144" s="80"/>
      <c r="F144" s="80"/>
      <c r="G144" s="80"/>
      <c r="H144" s="80"/>
    </row>
    <row r="145" spans="1:8" ht="14.25">
      <c r="A145" s="80"/>
      <c r="B145" s="80"/>
      <c r="C145" s="80"/>
      <c r="D145" s="80"/>
      <c r="E145" s="80"/>
      <c r="F145" s="80"/>
      <c r="G145" s="80"/>
      <c r="H145" s="80"/>
    </row>
    <row r="146" spans="1:8" ht="14.25">
      <c r="A146" s="80"/>
      <c r="B146" s="80"/>
      <c r="C146" s="80"/>
      <c r="D146" s="80"/>
      <c r="E146" s="80"/>
      <c r="F146" s="80"/>
      <c r="G146" s="80"/>
      <c r="H146" s="80"/>
    </row>
    <row r="147" spans="1:8" ht="14.25">
      <c r="A147" s="80"/>
      <c r="B147" s="80"/>
      <c r="C147" s="80"/>
      <c r="D147" s="80"/>
      <c r="E147" s="80"/>
      <c r="F147" s="80"/>
      <c r="G147" s="80"/>
      <c r="H147" s="80"/>
    </row>
    <row r="148" spans="1:8" ht="14.25">
      <c r="A148" s="80"/>
      <c r="B148" s="80"/>
      <c r="C148" s="80"/>
      <c r="D148" s="80"/>
      <c r="E148" s="80"/>
      <c r="F148" s="80"/>
      <c r="G148" s="80"/>
      <c r="H148" s="80"/>
    </row>
    <row r="149" spans="1:8" ht="14.25">
      <c r="A149" s="80"/>
      <c r="B149" s="80"/>
      <c r="C149" s="80"/>
      <c r="D149" s="80"/>
      <c r="E149" s="80"/>
      <c r="F149" s="80"/>
      <c r="G149" s="80"/>
      <c r="H149" s="80"/>
    </row>
    <row r="150" spans="1:8" ht="14.25">
      <c r="A150" s="80"/>
      <c r="B150" s="80"/>
      <c r="C150" s="80"/>
      <c r="D150" s="80"/>
      <c r="E150" s="80"/>
      <c r="F150" s="80"/>
      <c r="G150" s="80"/>
      <c r="H150" s="80"/>
    </row>
    <row r="151" spans="1:8" ht="14.25">
      <c r="A151" s="80"/>
      <c r="B151" s="80"/>
      <c r="C151" s="80"/>
      <c r="D151" s="80"/>
      <c r="E151" s="80"/>
      <c r="F151" s="80"/>
      <c r="G151" s="80"/>
      <c r="H151" s="80"/>
    </row>
    <row r="152" spans="1:8" ht="14.25">
      <c r="A152" s="80"/>
      <c r="B152" s="80"/>
      <c r="C152" s="80"/>
      <c r="D152" s="80"/>
      <c r="E152" s="80"/>
      <c r="F152" s="80"/>
      <c r="G152" s="80"/>
      <c r="H152" s="80"/>
    </row>
    <row r="153" spans="1:8" ht="14.25">
      <c r="A153" s="80"/>
      <c r="B153" s="80"/>
      <c r="C153" s="80"/>
      <c r="D153" s="80"/>
      <c r="E153" s="80"/>
      <c r="F153" s="80"/>
      <c r="G153" s="80"/>
      <c r="H153" s="80"/>
    </row>
    <row r="154" spans="1:8" ht="14.25">
      <c r="A154" s="80"/>
      <c r="B154" s="80"/>
      <c r="C154" s="80"/>
      <c r="D154" s="80"/>
      <c r="E154" s="80"/>
      <c r="F154" s="80"/>
      <c r="G154" s="80"/>
      <c r="H154" s="80"/>
    </row>
    <row r="155" spans="1:8" ht="14.25">
      <c r="A155" s="80"/>
      <c r="B155" s="80"/>
      <c r="C155" s="80"/>
      <c r="D155" s="80"/>
      <c r="E155" s="80"/>
      <c r="F155" s="80"/>
      <c r="G155" s="80"/>
      <c r="H155" s="80"/>
    </row>
    <row r="156" spans="1:8" ht="14.25">
      <c r="A156" s="80"/>
      <c r="B156" s="80"/>
      <c r="C156" s="80"/>
      <c r="D156" s="80"/>
      <c r="E156" s="80"/>
      <c r="F156" s="80"/>
      <c r="G156" s="80"/>
      <c r="H156" s="80"/>
    </row>
    <row r="157" spans="1:8" ht="14.25">
      <c r="A157" s="80"/>
      <c r="B157" s="80"/>
      <c r="C157" s="80"/>
      <c r="D157" s="80"/>
      <c r="E157" s="80"/>
      <c r="F157" s="80"/>
      <c r="G157" s="80"/>
      <c r="H157" s="80"/>
    </row>
    <row r="158" spans="1:8" ht="14.25">
      <c r="A158" s="80"/>
      <c r="B158" s="80"/>
      <c r="C158" s="80"/>
      <c r="D158" s="80"/>
      <c r="E158" s="80"/>
      <c r="F158" s="80"/>
      <c r="G158" s="80"/>
      <c r="H158" s="80"/>
    </row>
    <row r="159" spans="1:8" ht="14.25">
      <c r="A159" s="80"/>
      <c r="B159" s="80"/>
      <c r="C159" s="80"/>
      <c r="D159" s="80"/>
      <c r="E159" s="80"/>
      <c r="F159" s="80"/>
      <c r="G159" s="80"/>
      <c r="H159" s="80"/>
    </row>
    <row r="160" spans="1:8" ht="14.25">
      <c r="A160" s="80"/>
      <c r="B160" s="80"/>
      <c r="C160" s="80"/>
      <c r="D160" s="80"/>
      <c r="E160" s="80"/>
      <c r="F160" s="80"/>
      <c r="G160" s="80"/>
      <c r="H160" s="80"/>
    </row>
    <row r="161" spans="1:8" ht="14.25">
      <c r="A161" s="80"/>
      <c r="B161" s="80"/>
      <c r="C161" s="80"/>
      <c r="D161" s="80"/>
      <c r="E161" s="80"/>
      <c r="F161" s="80"/>
      <c r="G161" s="80"/>
      <c r="H161" s="80"/>
    </row>
    <row r="162" spans="1:8" ht="14.25">
      <c r="A162" s="80"/>
      <c r="B162" s="80"/>
      <c r="C162" s="80"/>
      <c r="D162" s="80"/>
      <c r="E162" s="80"/>
      <c r="F162" s="80"/>
      <c r="G162" s="80"/>
      <c r="H162" s="80"/>
    </row>
    <row r="163" spans="1:8" ht="14.25">
      <c r="A163" s="80"/>
      <c r="B163" s="80"/>
      <c r="C163" s="80"/>
      <c r="D163" s="80"/>
      <c r="E163" s="80"/>
      <c r="F163" s="80"/>
      <c r="G163" s="80"/>
      <c r="H163" s="80"/>
    </row>
    <row r="164" spans="1:8" ht="14.25">
      <c r="A164" s="80"/>
      <c r="B164" s="80"/>
      <c r="C164" s="80"/>
      <c r="D164" s="80"/>
      <c r="E164" s="80"/>
      <c r="F164" s="80"/>
      <c r="G164" s="80"/>
      <c r="H164" s="80"/>
    </row>
    <row r="165" spans="1:8" ht="14.25">
      <c r="A165" s="80"/>
      <c r="B165" s="80"/>
      <c r="C165" s="80"/>
      <c r="D165" s="80"/>
      <c r="E165" s="80"/>
      <c r="F165" s="80"/>
      <c r="G165" s="80"/>
      <c r="H165" s="80"/>
    </row>
    <row r="166" spans="1:8" ht="14.25">
      <c r="A166" s="80"/>
      <c r="B166" s="80"/>
      <c r="C166" s="80"/>
      <c r="D166" s="80"/>
      <c r="E166" s="80"/>
      <c r="F166" s="80"/>
      <c r="G166" s="80"/>
      <c r="H166" s="80"/>
    </row>
    <row r="167" spans="1:8" ht="14.25">
      <c r="A167" s="80"/>
      <c r="B167" s="80"/>
      <c r="C167" s="80"/>
      <c r="D167" s="80"/>
      <c r="E167" s="80"/>
      <c r="F167" s="80"/>
      <c r="G167" s="80"/>
      <c r="H167" s="80"/>
    </row>
    <row r="168" spans="1:8" ht="14.25">
      <c r="A168" s="80"/>
      <c r="B168" s="80"/>
      <c r="C168" s="80"/>
      <c r="D168" s="80"/>
      <c r="E168" s="80"/>
      <c r="F168" s="80"/>
      <c r="G168" s="80"/>
      <c r="H168" s="80"/>
    </row>
    <row r="169" spans="1:8" ht="14.25">
      <c r="A169" s="80"/>
      <c r="B169" s="80"/>
      <c r="C169" s="80"/>
      <c r="D169" s="80"/>
      <c r="E169" s="80"/>
      <c r="F169" s="80"/>
      <c r="G169" s="80"/>
      <c r="H169" s="80"/>
    </row>
    <row r="170" spans="1:8" ht="14.25">
      <c r="A170" s="80"/>
      <c r="B170" s="80"/>
      <c r="C170" s="80"/>
      <c r="D170" s="80"/>
      <c r="E170" s="80"/>
      <c r="F170" s="80"/>
      <c r="G170" s="80"/>
      <c r="H170" s="80"/>
    </row>
    <row r="171" spans="1:8" ht="14.25">
      <c r="A171" s="80"/>
      <c r="B171" s="80"/>
      <c r="C171" s="80"/>
      <c r="D171" s="80"/>
      <c r="E171" s="80"/>
      <c r="F171" s="80"/>
      <c r="G171" s="80"/>
      <c r="H171" s="80"/>
    </row>
    <row r="172" spans="1:8" ht="14.25">
      <c r="A172" s="80"/>
      <c r="B172" s="80"/>
      <c r="C172" s="80"/>
      <c r="D172" s="80"/>
      <c r="E172" s="80"/>
      <c r="F172" s="80"/>
      <c r="G172" s="80"/>
      <c r="H172" s="80"/>
    </row>
    <row r="173" spans="1:8" ht="14.25">
      <c r="A173" s="80"/>
      <c r="B173" s="80"/>
      <c r="C173" s="80"/>
      <c r="D173" s="80"/>
      <c r="E173" s="80"/>
      <c r="F173" s="80"/>
      <c r="G173" s="80"/>
      <c r="H173" s="80"/>
    </row>
    <row r="174" spans="1:8" ht="14.25">
      <c r="A174" s="80"/>
      <c r="B174" s="80"/>
      <c r="C174" s="80"/>
      <c r="D174" s="80"/>
      <c r="E174" s="80"/>
      <c r="F174" s="80"/>
      <c r="G174" s="80"/>
      <c r="H174" s="80"/>
    </row>
    <row r="175" spans="1:8" ht="14.25">
      <c r="A175" s="80"/>
      <c r="B175" s="80"/>
      <c r="C175" s="80"/>
      <c r="D175" s="80"/>
      <c r="E175" s="80"/>
      <c r="F175" s="80"/>
      <c r="G175" s="80"/>
      <c r="H175" s="80"/>
    </row>
    <row r="176" spans="1:8" ht="14.25">
      <c r="A176" s="80"/>
      <c r="B176" s="80"/>
      <c r="C176" s="80"/>
      <c r="D176" s="80"/>
      <c r="E176" s="80"/>
      <c r="F176" s="80"/>
      <c r="G176" s="80"/>
      <c r="H176" s="80"/>
    </row>
    <row r="177" spans="1:8" ht="14.25">
      <c r="A177" s="80"/>
      <c r="B177" s="80"/>
      <c r="C177" s="80"/>
      <c r="D177" s="80"/>
      <c r="E177" s="80"/>
      <c r="F177" s="80"/>
      <c r="G177" s="80"/>
      <c r="H177" s="80"/>
    </row>
    <row r="178" spans="1:8" ht="14.25">
      <c r="A178" s="80"/>
      <c r="B178" s="80"/>
      <c r="C178" s="80"/>
      <c r="D178" s="80"/>
      <c r="E178" s="80"/>
      <c r="F178" s="80"/>
      <c r="G178" s="80"/>
      <c r="H178" s="80"/>
    </row>
    <row r="179" spans="1:8" ht="14.25">
      <c r="A179" s="80"/>
      <c r="B179" s="80"/>
      <c r="C179" s="80"/>
      <c r="D179" s="80"/>
      <c r="E179" s="80"/>
      <c r="F179" s="80"/>
      <c r="G179" s="80"/>
      <c r="H179" s="80"/>
    </row>
    <row r="180" spans="1:8" ht="14.25">
      <c r="A180" s="80"/>
      <c r="B180" s="80"/>
      <c r="C180" s="80"/>
      <c r="D180" s="80"/>
      <c r="E180" s="80"/>
      <c r="F180" s="80"/>
      <c r="G180" s="80"/>
      <c r="H180" s="80"/>
    </row>
    <row r="181" spans="1:8" ht="14.25">
      <c r="A181" s="80"/>
      <c r="B181" s="80"/>
      <c r="C181" s="80"/>
      <c r="D181" s="80"/>
      <c r="E181" s="80"/>
      <c r="F181" s="80"/>
      <c r="G181" s="80"/>
      <c r="H181" s="80"/>
    </row>
    <row r="182" spans="1:8" ht="14.25">
      <c r="A182" s="80"/>
      <c r="B182" s="80"/>
      <c r="C182" s="80"/>
      <c r="D182" s="80"/>
      <c r="E182" s="80"/>
      <c r="F182" s="80"/>
      <c r="G182" s="80"/>
      <c r="H182" s="80"/>
    </row>
    <row r="183" spans="1:8" ht="14.25">
      <c r="A183" s="80"/>
      <c r="B183" s="80"/>
      <c r="C183" s="80"/>
      <c r="D183" s="80"/>
      <c r="E183" s="80"/>
      <c r="F183" s="80"/>
      <c r="G183" s="80"/>
      <c r="H183" s="80"/>
    </row>
    <row r="184" spans="1:8" ht="14.25">
      <c r="A184" s="80"/>
      <c r="B184" s="80"/>
      <c r="C184" s="80"/>
      <c r="D184" s="80"/>
      <c r="E184" s="80"/>
      <c r="F184" s="80"/>
      <c r="G184" s="80"/>
      <c r="H184" s="80"/>
    </row>
    <row r="185" spans="1:8" ht="14.25">
      <c r="A185" s="80"/>
      <c r="B185" s="80"/>
      <c r="C185" s="80"/>
      <c r="D185" s="80"/>
      <c r="E185" s="80"/>
      <c r="F185" s="80"/>
      <c r="G185" s="80"/>
      <c r="H185" s="80"/>
    </row>
    <row r="186" spans="1:8" ht="14.25">
      <c r="A186" s="80"/>
      <c r="B186" s="80"/>
      <c r="C186" s="80"/>
      <c r="D186" s="80"/>
      <c r="E186" s="80"/>
      <c r="F186" s="80"/>
      <c r="G186" s="80"/>
      <c r="H186" s="80"/>
    </row>
    <row r="187" spans="1:8" ht="14.25">
      <c r="A187" s="80"/>
      <c r="B187" s="80"/>
      <c r="C187" s="80"/>
      <c r="D187" s="80"/>
      <c r="E187" s="80"/>
      <c r="F187" s="80"/>
      <c r="G187" s="80"/>
      <c r="H187" s="80"/>
    </row>
    <row r="188" spans="1:8" ht="14.25">
      <c r="A188" s="80"/>
      <c r="B188" s="80"/>
      <c r="C188" s="80"/>
      <c r="D188" s="80"/>
      <c r="E188" s="80"/>
      <c r="F188" s="80"/>
      <c r="G188" s="80"/>
      <c r="H188" s="80"/>
    </row>
    <row r="189" spans="1:8" ht="14.25">
      <c r="A189" s="80"/>
      <c r="B189" s="80"/>
      <c r="C189" s="80"/>
      <c r="D189" s="80"/>
      <c r="E189" s="80"/>
      <c r="F189" s="80"/>
      <c r="G189" s="80"/>
      <c r="H189" s="80"/>
    </row>
    <row r="190" spans="1:8" ht="14.25">
      <c r="A190" s="80"/>
      <c r="B190" s="80"/>
      <c r="C190" s="80"/>
      <c r="D190" s="80"/>
      <c r="E190" s="80"/>
      <c r="F190" s="80"/>
      <c r="G190" s="80"/>
      <c r="H190" s="80"/>
    </row>
    <row r="191" spans="1:8" ht="14.25">
      <c r="A191" s="80"/>
      <c r="B191" s="80"/>
      <c r="C191" s="80"/>
      <c r="D191" s="80"/>
      <c r="E191" s="80"/>
      <c r="F191" s="80"/>
      <c r="G191" s="80"/>
      <c r="H191" s="80"/>
    </row>
    <row r="192" spans="1:8" ht="14.25">
      <c r="A192" s="80"/>
      <c r="B192" s="80"/>
      <c r="C192" s="80"/>
      <c r="D192" s="80"/>
      <c r="E192" s="80"/>
      <c r="F192" s="80"/>
      <c r="G192" s="80"/>
      <c r="H192" s="80"/>
    </row>
    <row r="193" spans="1:8" ht="14.25">
      <c r="A193" s="80"/>
      <c r="B193" s="80"/>
      <c r="C193" s="80"/>
      <c r="D193" s="80"/>
      <c r="E193" s="80"/>
      <c r="F193" s="80"/>
      <c r="G193" s="80"/>
      <c r="H193" s="80"/>
    </row>
    <row r="194" spans="1:8" ht="14.25">
      <c r="A194" s="80"/>
      <c r="B194" s="80"/>
      <c r="C194" s="80"/>
      <c r="D194" s="80"/>
      <c r="E194" s="80"/>
      <c r="F194" s="80"/>
      <c r="G194" s="80"/>
      <c r="H194" s="80"/>
    </row>
    <row r="195" spans="1:8" ht="14.25">
      <c r="A195" s="80"/>
      <c r="B195" s="80"/>
      <c r="C195" s="80"/>
      <c r="D195" s="80"/>
      <c r="E195" s="80"/>
      <c r="F195" s="80"/>
      <c r="G195" s="80"/>
      <c r="H195" s="80"/>
    </row>
    <row r="196" spans="1:8" ht="14.25">
      <c r="A196" s="80"/>
      <c r="B196" s="80"/>
      <c r="C196" s="80"/>
      <c r="D196" s="80"/>
      <c r="E196" s="80"/>
      <c r="F196" s="80"/>
      <c r="G196" s="80"/>
      <c r="H196" s="80"/>
    </row>
    <row r="197" spans="1:8" ht="14.25">
      <c r="A197" s="80"/>
      <c r="B197" s="80"/>
      <c r="C197" s="80"/>
      <c r="D197" s="80"/>
      <c r="E197" s="80"/>
      <c r="F197" s="80"/>
      <c r="G197" s="80"/>
      <c r="H197" s="80"/>
    </row>
    <row r="198" spans="1:8" ht="14.25">
      <c r="A198" s="80"/>
      <c r="B198" s="80"/>
      <c r="C198" s="80"/>
      <c r="D198" s="80"/>
      <c r="E198" s="80"/>
      <c r="F198" s="80"/>
      <c r="G198" s="80"/>
      <c r="H198" s="80"/>
    </row>
    <row r="199" spans="1:8" ht="14.25">
      <c r="A199" s="80"/>
      <c r="B199" s="80"/>
      <c r="C199" s="80"/>
      <c r="D199" s="80"/>
      <c r="E199" s="80"/>
      <c r="F199" s="80"/>
      <c r="G199" s="80"/>
      <c r="H199" s="80"/>
    </row>
    <row r="200" spans="1:8" ht="14.25">
      <c r="A200" s="80"/>
      <c r="B200" s="80"/>
      <c r="C200" s="80"/>
      <c r="D200" s="80"/>
      <c r="E200" s="80"/>
      <c r="F200" s="80"/>
      <c r="G200" s="80"/>
      <c r="H200" s="80"/>
    </row>
    <row r="201" spans="1:8" ht="14.25">
      <c r="A201" s="80"/>
      <c r="B201" s="80"/>
      <c r="C201" s="80"/>
      <c r="D201" s="80"/>
      <c r="E201" s="80"/>
      <c r="F201" s="80"/>
      <c r="G201" s="80"/>
      <c r="H201" s="80"/>
    </row>
    <row r="202" spans="1:8" ht="14.25">
      <c r="A202" s="80"/>
      <c r="B202" s="80"/>
      <c r="C202" s="80"/>
      <c r="D202" s="80"/>
      <c r="E202" s="80"/>
      <c r="F202" s="80"/>
      <c r="G202" s="80"/>
      <c r="H202" s="80"/>
    </row>
    <row r="203" spans="1:8" ht="14.25">
      <c r="A203" s="80"/>
      <c r="B203" s="80"/>
      <c r="C203" s="80"/>
      <c r="D203" s="80"/>
      <c r="E203" s="80"/>
      <c r="F203" s="80"/>
      <c r="G203" s="80"/>
      <c r="H203" s="80"/>
    </row>
    <row r="204" spans="1:8" ht="14.25">
      <c r="A204" s="80"/>
      <c r="B204" s="80"/>
      <c r="C204" s="80"/>
      <c r="D204" s="80"/>
      <c r="E204" s="80"/>
      <c r="F204" s="80"/>
      <c r="G204" s="80"/>
      <c r="H204" s="80"/>
    </row>
    <row r="205" spans="1:8" ht="14.25">
      <c r="A205" s="80"/>
      <c r="B205" s="80"/>
      <c r="C205" s="80"/>
      <c r="D205" s="80"/>
      <c r="E205" s="80"/>
      <c r="F205" s="80"/>
      <c r="G205" s="80"/>
      <c r="H205" s="80"/>
    </row>
    <row r="206" spans="1:8" ht="14.25">
      <c r="A206" s="80"/>
      <c r="B206" s="80"/>
      <c r="C206" s="80"/>
      <c r="D206" s="80"/>
      <c r="E206" s="80"/>
      <c r="F206" s="80"/>
      <c r="G206" s="80"/>
      <c r="H206" s="80"/>
    </row>
    <row r="207" spans="1:8" ht="14.25">
      <c r="A207" s="80"/>
      <c r="B207" s="80"/>
      <c r="C207" s="80"/>
      <c r="D207" s="80"/>
      <c r="E207" s="80"/>
      <c r="F207" s="80"/>
      <c r="G207" s="80"/>
      <c r="H207" s="80"/>
    </row>
    <row r="208" spans="1:8" ht="14.25">
      <c r="A208" s="80"/>
      <c r="B208" s="80"/>
      <c r="C208" s="80"/>
      <c r="D208" s="80"/>
      <c r="E208" s="80"/>
      <c r="F208" s="80"/>
      <c r="G208" s="80"/>
      <c r="H208" s="80"/>
    </row>
    <row r="209" spans="1:8" ht="14.25">
      <c r="A209" s="80"/>
      <c r="B209" s="80"/>
      <c r="C209" s="80"/>
      <c r="D209" s="80"/>
      <c r="E209" s="80"/>
      <c r="F209" s="80"/>
      <c r="G209" s="80"/>
      <c r="H209" s="80"/>
    </row>
    <row r="210" spans="1:8" ht="14.25">
      <c r="A210" s="80"/>
      <c r="B210" s="80"/>
      <c r="C210" s="80"/>
      <c r="D210" s="80"/>
      <c r="E210" s="80"/>
      <c r="F210" s="80"/>
      <c r="G210" s="80"/>
      <c r="H210" s="80"/>
    </row>
    <row r="211" spans="1:8" ht="14.25">
      <c r="A211" s="80"/>
      <c r="B211" s="80"/>
      <c r="C211" s="80"/>
      <c r="D211" s="80"/>
      <c r="E211" s="80"/>
      <c r="F211" s="80"/>
      <c r="G211" s="80"/>
      <c r="H211" s="80"/>
    </row>
    <row r="212" spans="1:8" ht="14.25">
      <c r="A212" s="80"/>
      <c r="B212" s="80"/>
      <c r="C212" s="80"/>
      <c r="D212" s="80"/>
      <c r="E212" s="80"/>
      <c r="F212" s="80"/>
      <c r="G212" s="80"/>
      <c r="H212" s="80"/>
    </row>
    <row r="213" spans="1:8" ht="14.25">
      <c r="A213" s="80"/>
      <c r="B213" s="80"/>
      <c r="C213" s="80"/>
      <c r="D213" s="80"/>
      <c r="E213" s="80"/>
      <c r="F213" s="80"/>
      <c r="G213" s="80"/>
      <c r="H213" s="80"/>
    </row>
    <row r="214" spans="1:8" ht="14.25">
      <c r="A214" s="80"/>
      <c r="B214" s="80"/>
      <c r="C214" s="80"/>
      <c r="D214" s="80"/>
      <c r="E214" s="80"/>
      <c r="F214" s="80"/>
      <c r="G214" s="80"/>
      <c r="H214" s="80"/>
    </row>
    <row r="215" spans="1:8" ht="14.25">
      <c r="A215" s="80"/>
      <c r="B215" s="80"/>
      <c r="C215" s="80"/>
      <c r="D215" s="80"/>
      <c r="E215" s="80"/>
      <c r="F215" s="80"/>
      <c r="G215" s="80"/>
      <c r="H215" s="80"/>
    </row>
    <row r="216" spans="1:8" ht="14.25">
      <c r="A216" s="80"/>
      <c r="B216" s="80"/>
      <c r="C216" s="80"/>
      <c r="D216" s="80"/>
      <c r="E216" s="80"/>
      <c r="F216" s="80"/>
      <c r="G216" s="80"/>
      <c r="H216" s="80"/>
    </row>
    <row r="217" spans="1:8" ht="14.25">
      <c r="A217" s="80"/>
      <c r="B217" s="80"/>
      <c r="C217" s="80"/>
      <c r="D217" s="80"/>
      <c r="E217" s="80"/>
      <c r="F217" s="80"/>
      <c r="G217" s="80"/>
      <c r="H217" s="80"/>
    </row>
    <row r="218" spans="1:8" ht="14.25">
      <c r="A218" s="80"/>
      <c r="B218" s="80"/>
      <c r="C218" s="80"/>
      <c r="D218" s="80"/>
      <c r="E218" s="80"/>
      <c r="F218" s="80"/>
      <c r="G218" s="80"/>
      <c r="H218" s="80"/>
    </row>
    <row r="219" spans="1:8" ht="14.25">
      <c r="A219" s="80"/>
      <c r="B219" s="80"/>
      <c r="C219" s="80"/>
      <c r="D219" s="80"/>
      <c r="E219" s="80"/>
      <c r="F219" s="80"/>
      <c r="G219" s="80"/>
      <c r="H219" s="80"/>
    </row>
    <row r="220" spans="1:8" ht="14.25">
      <c r="A220" s="80"/>
      <c r="B220" s="80"/>
      <c r="C220" s="80"/>
      <c r="D220" s="80"/>
      <c r="E220" s="80"/>
      <c r="F220" s="80"/>
      <c r="G220" s="80"/>
      <c r="H220" s="80"/>
    </row>
    <row r="221" spans="1:8" ht="14.25">
      <c r="A221" s="80"/>
      <c r="B221" s="80"/>
      <c r="C221" s="80"/>
      <c r="D221" s="80"/>
      <c r="E221" s="80"/>
      <c r="F221" s="80"/>
      <c r="G221" s="80"/>
      <c r="H221" s="80"/>
    </row>
    <row r="222" spans="1:8" ht="14.25">
      <c r="A222" s="80"/>
      <c r="B222" s="80"/>
      <c r="C222" s="80"/>
      <c r="D222" s="80"/>
      <c r="E222" s="80"/>
      <c r="F222" s="80"/>
      <c r="G222" s="80"/>
      <c r="H222" s="80"/>
    </row>
    <row r="223" spans="1:8" ht="14.25">
      <c r="A223" s="80"/>
      <c r="B223" s="80"/>
      <c r="C223" s="80"/>
      <c r="D223" s="80"/>
      <c r="E223" s="80"/>
      <c r="F223" s="80"/>
      <c r="G223" s="80"/>
      <c r="H223" s="80"/>
    </row>
    <row r="224" spans="1:8" ht="14.25">
      <c r="A224" s="80"/>
      <c r="B224" s="80"/>
      <c r="C224" s="80"/>
      <c r="D224" s="80"/>
      <c r="E224" s="80"/>
      <c r="F224" s="80"/>
      <c r="G224" s="80"/>
      <c r="H224" s="80"/>
    </row>
    <row r="225" spans="1:8" ht="14.25">
      <c r="A225" s="80"/>
      <c r="B225" s="80"/>
      <c r="C225" s="80"/>
      <c r="D225" s="80"/>
      <c r="E225" s="80"/>
      <c r="F225" s="80"/>
      <c r="G225" s="80"/>
      <c r="H225" s="80"/>
    </row>
    <row r="226" spans="1:8" ht="14.25">
      <c r="A226" s="80"/>
      <c r="B226" s="80"/>
      <c r="C226" s="80"/>
      <c r="D226" s="80"/>
      <c r="E226" s="80"/>
      <c r="F226" s="80"/>
      <c r="G226" s="80"/>
      <c r="H226" s="80"/>
    </row>
    <row r="227" spans="1:8" ht="14.25">
      <c r="A227" s="80"/>
      <c r="B227" s="80"/>
      <c r="C227" s="80"/>
      <c r="D227" s="80"/>
      <c r="E227" s="80"/>
      <c r="F227" s="80"/>
      <c r="G227" s="80"/>
      <c r="H227" s="80"/>
    </row>
    <row r="228" spans="1:8" ht="14.25">
      <c r="A228" s="80"/>
      <c r="B228" s="80"/>
      <c r="C228" s="80"/>
      <c r="D228" s="80"/>
      <c r="E228" s="80"/>
      <c r="F228" s="80"/>
      <c r="G228" s="80"/>
      <c r="H228" s="80"/>
    </row>
    <row r="229" spans="1:8" ht="14.25">
      <c r="A229" s="80"/>
      <c r="B229" s="80"/>
      <c r="C229" s="80"/>
      <c r="D229" s="80"/>
      <c r="E229" s="80"/>
      <c r="F229" s="80"/>
      <c r="G229" s="80"/>
      <c r="H229" s="80"/>
    </row>
    <row r="230" spans="1:8" ht="14.25">
      <c r="A230" s="80"/>
      <c r="B230" s="80"/>
      <c r="C230" s="80"/>
      <c r="D230" s="80"/>
      <c r="E230" s="80"/>
      <c r="F230" s="80"/>
      <c r="G230" s="80"/>
      <c r="H230" s="80"/>
    </row>
    <row r="231" spans="1:8" ht="14.25">
      <c r="A231" s="80"/>
      <c r="B231" s="80"/>
      <c r="C231" s="80"/>
      <c r="D231" s="80"/>
      <c r="E231" s="80"/>
      <c r="F231" s="80"/>
      <c r="G231" s="80"/>
      <c r="H231" s="80"/>
    </row>
    <row r="232" spans="1:8" ht="14.25">
      <c r="A232" s="80"/>
      <c r="B232" s="80"/>
      <c r="C232" s="80"/>
      <c r="D232" s="80"/>
      <c r="E232" s="80"/>
      <c r="F232" s="80"/>
      <c r="G232" s="80"/>
      <c r="H232" s="80"/>
    </row>
    <row r="233" spans="1:8" ht="14.25">
      <c r="A233" s="80"/>
      <c r="B233" s="80"/>
      <c r="C233" s="80"/>
      <c r="D233" s="80"/>
      <c r="E233" s="80"/>
      <c r="F233" s="80"/>
      <c r="G233" s="80"/>
      <c r="H233" s="80"/>
    </row>
    <row r="234" spans="1:8" ht="14.25">
      <c r="A234" s="80"/>
      <c r="B234" s="80"/>
      <c r="C234" s="80"/>
      <c r="D234" s="80"/>
      <c r="E234" s="80"/>
      <c r="F234" s="80"/>
      <c r="G234" s="80"/>
      <c r="H234" s="80"/>
    </row>
    <row r="235" spans="1:8" ht="14.25">
      <c r="A235" s="80"/>
      <c r="B235" s="80"/>
      <c r="C235" s="80"/>
      <c r="D235" s="80"/>
      <c r="E235" s="80"/>
      <c r="F235" s="80"/>
      <c r="G235" s="80"/>
      <c r="H235" s="80"/>
    </row>
    <row r="236" spans="1:8" ht="14.25">
      <c r="A236" s="80"/>
      <c r="B236" s="80"/>
      <c r="C236" s="80"/>
      <c r="D236" s="80"/>
      <c r="E236" s="80"/>
      <c r="F236" s="80"/>
      <c r="G236" s="80"/>
      <c r="H236" s="80"/>
    </row>
    <row r="237" spans="1:8" ht="14.25">
      <c r="A237" s="80"/>
      <c r="B237" s="80"/>
      <c r="C237" s="80"/>
      <c r="D237" s="80"/>
      <c r="E237" s="80"/>
      <c r="F237" s="80"/>
      <c r="G237" s="80"/>
      <c r="H237" s="80"/>
    </row>
    <row r="238" spans="1:8" ht="14.25">
      <c r="A238" s="80"/>
      <c r="B238" s="80"/>
      <c r="C238" s="80"/>
      <c r="D238" s="80"/>
      <c r="E238" s="80"/>
      <c r="F238" s="80"/>
      <c r="G238" s="80"/>
      <c r="H238" s="80"/>
    </row>
    <row r="239" spans="1:8" ht="14.25">
      <c r="A239" s="80"/>
      <c r="B239" s="80"/>
      <c r="C239" s="80"/>
      <c r="D239" s="80"/>
      <c r="E239" s="80"/>
      <c r="F239" s="80"/>
      <c r="G239" s="80"/>
      <c r="H239" s="80"/>
    </row>
    <row r="240" spans="1:8" ht="14.25">
      <c r="A240" s="80"/>
      <c r="B240" s="80"/>
      <c r="C240" s="80"/>
      <c r="D240" s="80"/>
      <c r="E240" s="80"/>
      <c r="F240" s="80"/>
      <c r="G240" s="80"/>
      <c r="H240" s="80"/>
    </row>
    <row r="241" spans="1:8" ht="14.25">
      <c r="A241" s="80"/>
      <c r="B241" s="80"/>
      <c r="C241" s="80"/>
      <c r="D241" s="80"/>
      <c r="E241" s="80"/>
      <c r="F241" s="80"/>
      <c r="G241" s="80"/>
      <c r="H241" s="80"/>
    </row>
    <row r="242" spans="1:8" ht="14.25">
      <c r="A242" s="80"/>
      <c r="B242" s="80"/>
      <c r="C242" s="80"/>
      <c r="D242" s="80"/>
      <c r="E242" s="80"/>
      <c r="F242" s="80"/>
      <c r="G242" s="80"/>
      <c r="H242" s="80"/>
    </row>
    <row r="243" spans="1:8" ht="14.25">
      <c r="A243" s="80"/>
      <c r="B243" s="80"/>
      <c r="C243" s="80"/>
      <c r="D243" s="80"/>
      <c r="E243" s="80"/>
      <c r="F243" s="80"/>
      <c r="G243" s="80"/>
      <c r="H243" s="80"/>
    </row>
    <row r="244" spans="1:8" ht="14.25">
      <c r="A244" s="80"/>
      <c r="B244" s="80"/>
      <c r="C244" s="80"/>
      <c r="D244" s="80"/>
      <c r="E244" s="80"/>
      <c r="F244" s="80"/>
      <c r="G244" s="80"/>
      <c r="H244" s="80"/>
    </row>
    <row r="245" spans="1:8" ht="14.25">
      <c r="A245" s="80"/>
      <c r="B245" s="80"/>
      <c r="C245" s="80"/>
      <c r="D245" s="80"/>
      <c r="E245" s="80"/>
      <c r="F245" s="80"/>
      <c r="G245" s="80"/>
      <c r="H245" s="80"/>
    </row>
    <row r="246" spans="1:8" ht="14.25">
      <c r="A246" s="80"/>
      <c r="B246" s="80"/>
      <c r="C246" s="80"/>
      <c r="D246" s="80"/>
      <c r="E246" s="80"/>
      <c r="F246" s="80"/>
      <c r="G246" s="80"/>
      <c r="H246" s="80"/>
    </row>
    <row r="247" spans="1:8" ht="14.25">
      <c r="A247" s="80"/>
      <c r="B247" s="80"/>
      <c r="C247" s="80"/>
      <c r="D247" s="80"/>
      <c r="E247" s="80"/>
      <c r="F247" s="80"/>
      <c r="G247" s="80"/>
      <c r="H247" s="80"/>
    </row>
    <row r="248" spans="1:8" ht="14.25">
      <c r="A248" s="80"/>
      <c r="B248" s="80"/>
      <c r="C248" s="80"/>
      <c r="D248" s="80"/>
      <c r="E248" s="80"/>
      <c r="F248" s="80"/>
      <c r="G248" s="80"/>
      <c r="H248" s="80"/>
    </row>
    <row r="249" spans="1:8" ht="14.25">
      <c r="A249" s="80"/>
      <c r="B249" s="80"/>
      <c r="C249" s="80"/>
      <c r="D249" s="80"/>
      <c r="E249" s="80"/>
      <c r="F249" s="80"/>
      <c r="G249" s="80"/>
      <c r="H249" s="80"/>
    </row>
    <row r="250" spans="1:8" ht="14.25">
      <c r="A250" s="80"/>
      <c r="B250" s="80"/>
      <c r="C250" s="80"/>
      <c r="D250" s="80"/>
      <c r="E250" s="80"/>
      <c r="F250" s="80"/>
      <c r="G250" s="80"/>
      <c r="H250" s="80"/>
    </row>
    <row r="251" spans="1:8" ht="14.25">
      <c r="A251" s="80"/>
      <c r="B251" s="80"/>
      <c r="C251" s="80"/>
      <c r="D251" s="80"/>
      <c r="E251" s="80"/>
      <c r="F251" s="80"/>
      <c r="G251" s="80"/>
      <c r="H251" s="80"/>
    </row>
    <row r="252" spans="1:8" ht="14.25">
      <c r="A252" s="80"/>
      <c r="B252" s="80"/>
      <c r="C252" s="80"/>
      <c r="D252" s="80"/>
      <c r="E252" s="80"/>
      <c r="F252" s="80"/>
      <c r="G252" s="80"/>
      <c r="H252" s="80"/>
    </row>
    <row r="253" spans="1:8" ht="14.25">
      <c r="A253" s="80"/>
      <c r="B253" s="80"/>
      <c r="C253" s="80"/>
      <c r="D253" s="80"/>
      <c r="E253" s="80"/>
      <c r="F253" s="80"/>
      <c r="G253" s="80"/>
      <c r="H253" s="80"/>
    </row>
    <row r="254" spans="1:8" ht="14.25">
      <c r="A254" s="80"/>
      <c r="B254" s="80"/>
      <c r="C254" s="80"/>
      <c r="D254" s="80"/>
      <c r="E254" s="80"/>
      <c r="F254" s="80"/>
      <c r="G254" s="80"/>
      <c r="H254" s="80"/>
    </row>
    <row r="255" spans="1:8" ht="14.25">
      <c r="A255" s="80"/>
      <c r="B255" s="80"/>
      <c r="C255" s="80"/>
      <c r="D255" s="80"/>
      <c r="E255" s="80"/>
      <c r="F255" s="80"/>
      <c r="G255" s="80"/>
      <c r="H255" s="80"/>
    </row>
    <row r="256" spans="1:8" ht="14.25">
      <c r="A256" s="80"/>
      <c r="B256" s="80"/>
      <c r="C256" s="80"/>
      <c r="D256" s="80"/>
      <c r="E256" s="80"/>
      <c r="F256" s="80"/>
      <c r="G256" s="80"/>
      <c r="H256" s="80"/>
    </row>
    <row r="257" spans="1:8" ht="14.25">
      <c r="A257" s="80"/>
      <c r="B257" s="80"/>
      <c r="C257" s="80"/>
      <c r="D257" s="80"/>
      <c r="E257" s="80"/>
      <c r="F257" s="80"/>
      <c r="G257" s="80"/>
      <c r="H257" s="80"/>
    </row>
    <row r="258" spans="1:8" ht="14.25">
      <c r="A258" s="80"/>
      <c r="B258" s="80"/>
      <c r="C258" s="80"/>
      <c r="D258" s="80"/>
      <c r="E258" s="80"/>
      <c r="F258" s="80"/>
      <c r="G258" s="80"/>
      <c r="H258" s="80"/>
    </row>
    <row r="259" spans="1:8" ht="14.25">
      <c r="A259" s="80"/>
      <c r="B259" s="80"/>
      <c r="C259" s="80"/>
      <c r="D259" s="80"/>
      <c r="E259" s="80"/>
      <c r="F259" s="80"/>
      <c r="G259" s="80"/>
      <c r="H259" s="80"/>
    </row>
    <row r="260" spans="1:8" ht="14.25">
      <c r="A260" s="80"/>
      <c r="B260" s="80"/>
      <c r="C260" s="80"/>
      <c r="D260" s="80"/>
      <c r="E260" s="80"/>
      <c r="F260" s="80"/>
      <c r="G260" s="80"/>
      <c r="H260" s="80"/>
    </row>
    <row r="261" spans="1:8" ht="14.25">
      <c r="A261" s="80"/>
      <c r="B261" s="80"/>
      <c r="C261" s="80"/>
      <c r="D261" s="80"/>
      <c r="E261" s="80"/>
      <c r="F261" s="80"/>
      <c r="G261" s="80"/>
      <c r="H261" s="80"/>
    </row>
    <row r="262" spans="1:8" ht="14.25">
      <c r="A262" s="80"/>
      <c r="B262" s="80"/>
      <c r="C262" s="80"/>
      <c r="D262" s="80"/>
      <c r="E262" s="80"/>
      <c r="F262" s="80"/>
      <c r="G262" s="80"/>
      <c r="H262" s="80"/>
    </row>
    <row r="263" spans="1:8" ht="14.25">
      <c r="A263" s="80"/>
      <c r="B263" s="80"/>
      <c r="C263" s="80"/>
      <c r="D263" s="80"/>
      <c r="E263" s="80"/>
      <c r="F263" s="80"/>
      <c r="G263" s="80"/>
      <c r="H263" s="80"/>
    </row>
    <row r="264" spans="1:8" ht="14.25">
      <c r="A264" s="80"/>
      <c r="B264" s="80"/>
      <c r="C264" s="80"/>
      <c r="D264" s="80"/>
      <c r="E264" s="80"/>
      <c r="F264" s="80"/>
      <c r="G264" s="80"/>
      <c r="H264" s="80"/>
    </row>
    <row r="265" spans="1:8" ht="14.25">
      <c r="A265" s="80"/>
      <c r="B265" s="80"/>
      <c r="C265" s="80"/>
      <c r="D265" s="80"/>
      <c r="E265" s="80"/>
      <c r="F265" s="80"/>
      <c r="G265" s="80"/>
      <c r="H265" s="80"/>
    </row>
    <row r="266" spans="1:8" ht="14.25">
      <c r="A266" s="80"/>
      <c r="B266" s="80"/>
      <c r="C266" s="80"/>
      <c r="D266" s="80"/>
      <c r="E266" s="80"/>
      <c r="F266" s="80"/>
      <c r="G266" s="80"/>
      <c r="H266" s="80"/>
    </row>
    <row r="267" spans="1:8" ht="14.25">
      <c r="A267" s="80"/>
      <c r="B267" s="80"/>
      <c r="C267" s="80"/>
      <c r="D267" s="80"/>
      <c r="E267" s="80"/>
      <c r="F267" s="80"/>
      <c r="G267" s="80"/>
      <c r="H267" s="80"/>
    </row>
    <row r="268" spans="1:8" ht="14.25">
      <c r="A268" s="80"/>
      <c r="B268" s="80"/>
      <c r="C268" s="80"/>
      <c r="D268" s="80"/>
      <c r="E268" s="80"/>
      <c r="F268" s="80"/>
      <c r="G268" s="80"/>
      <c r="H268" s="80"/>
    </row>
    <row r="269" spans="1:8" ht="14.25">
      <c r="A269" s="80"/>
      <c r="B269" s="80"/>
      <c r="C269" s="80"/>
      <c r="D269" s="80"/>
      <c r="E269" s="80"/>
      <c r="F269" s="80"/>
      <c r="G269" s="80"/>
      <c r="H269" s="80"/>
    </row>
    <row r="270" spans="1:8" ht="14.25">
      <c r="A270" s="80"/>
      <c r="B270" s="80"/>
      <c r="C270" s="80"/>
      <c r="D270" s="80"/>
      <c r="E270" s="80"/>
      <c r="F270" s="80"/>
      <c r="G270" s="80"/>
      <c r="H270" s="80"/>
    </row>
    <row r="271" spans="1:8" ht="14.25">
      <c r="A271" s="80"/>
      <c r="B271" s="80"/>
      <c r="C271" s="80"/>
      <c r="D271" s="80"/>
      <c r="E271" s="80"/>
      <c r="F271" s="80"/>
      <c r="G271" s="80"/>
      <c r="H271" s="80"/>
    </row>
    <row r="272" spans="1:8" ht="14.25">
      <c r="A272" s="80"/>
      <c r="B272" s="80"/>
      <c r="C272" s="80"/>
      <c r="D272" s="80"/>
      <c r="E272" s="80"/>
      <c r="F272" s="80"/>
      <c r="G272" s="80"/>
      <c r="H272" s="80"/>
    </row>
    <row r="273" spans="1:8" ht="14.25">
      <c r="A273" s="80"/>
      <c r="B273" s="80"/>
      <c r="C273" s="80"/>
      <c r="D273" s="80"/>
      <c r="E273" s="80"/>
      <c r="F273" s="80"/>
      <c r="G273" s="80"/>
      <c r="H273" s="80"/>
    </row>
    <row r="274" spans="1:8" ht="14.25">
      <c r="A274" s="80"/>
      <c r="B274" s="80"/>
      <c r="C274" s="80"/>
      <c r="D274" s="80"/>
      <c r="E274" s="80"/>
      <c r="F274" s="80"/>
      <c r="G274" s="80"/>
      <c r="H274" s="80"/>
    </row>
    <row r="275" spans="1:8" ht="14.25">
      <c r="A275" s="80"/>
      <c r="B275" s="80"/>
      <c r="C275" s="80"/>
      <c r="D275" s="80"/>
      <c r="E275" s="80"/>
      <c r="F275" s="80"/>
      <c r="G275" s="80"/>
      <c r="H275" s="80"/>
    </row>
    <row r="276" spans="1:8" ht="14.25">
      <c r="A276" s="80"/>
      <c r="B276" s="80"/>
      <c r="C276" s="80"/>
      <c r="D276" s="80"/>
      <c r="E276" s="80"/>
      <c r="F276" s="80"/>
      <c r="G276" s="80"/>
      <c r="H276" s="80"/>
    </row>
    <row r="277" spans="1:8" ht="14.25">
      <c r="A277" s="80"/>
      <c r="B277" s="80"/>
      <c r="C277" s="80"/>
      <c r="D277" s="80"/>
      <c r="E277" s="80"/>
      <c r="F277" s="80"/>
      <c r="G277" s="80"/>
      <c r="H277" s="80"/>
    </row>
    <row r="278" spans="1:8" ht="14.25">
      <c r="A278" s="80"/>
      <c r="B278" s="80"/>
      <c r="C278" s="80"/>
      <c r="D278" s="80"/>
      <c r="E278" s="80"/>
      <c r="F278" s="80"/>
      <c r="G278" s="80"/>
      <c r="H278" s="80"/>
    </row>
    <row r="279" spans="1:8" ht="14.25">
      <c r="A279" s="80"/>
      <c r="B279" s="80"/>
      <c r="C279" s="80"/>
      <c r="D279" s="80"/>
      <c r="E279" s="80"/>
      <c r="F279" s="80"/>
      <c r="G279" s="80"/>
      <c r="H279" s="80"/>
    </row>
    <row r="280" spans="1:8" ht="14.25">
      <c r="A280" s="80"/>
      <c r="B280" s="80"/>
      <c r="C280" s="80"/>
      <c r="D280" s="80"/>
      <c r="E280" s="80"/>
      <c r="F280" s="80"/>
      <c r="G280" s="80"/>
      <c r="H280" s="80"/>
    </row>
    <row r="281" spans="1:8" ht="14.25">
      <c r="A281" s="80"/>
      <c r="B281" s="80"/>
      <c r="C281" s="80"/>
      <c r="D281" s="80"/>
      <c r="E281" s="80"/>
      <c r="F281" s="80"/>
      <c r="G281" s="80"/>
      <c r="H281" s="80"/>
    </row>
    <row r="282" spans="1:8" ht="14.25">
      <c r="A282" s="80"/>
      <c r="B282" s="80"/>
      <c r="C282" s="80"/>
      <c r="D282" s="80"/>
      <c r="E282" s="80"/>
      <c r="F282" s="80"/>
      <c r="G282" s="80"/>
      <c r="H282" s="80"/>
    </row>
    <row r="283" spans="1:8" ht="14.25">
      <c r="A283" s="80"/>
      <c r="B283" s="80"/>
      <c r="C283" s="80"/>
      <c r="D283" s="80"/>
      <c r="E283" s="80"/>
      <c r="F283" s="80"/>
      <c r="G283" s="80"/>
      <c r="H283" s="80"/>
    </row>
    <row r="284" spans="1:8" ht="14.25">
      <c r="A284" s="80"/>
      <c r="B284" s="80"/>
      <c r="C284" s="80"/>
      <c r="D284" s="80"/>
      <c r="E284" s="80"/>
      <c r="F284" s="80"/>
      <c r="G284" s="80"/>
      <c r="H284" s="80"/>
    </row>
    <row r="285" spans="1:8" ht="14.25">
      <c r="A285" s="80"/>
      <c r="B285" s="80"/>
      <c r="C285" s="80"/>
      <c r="D285" s="80"/>
      <c r="E285" s="80"/>
      <c r="F285" s="80"/>
      <c r="G285" s="80"/>
      <c r="H285" s="80"/>
    </row>
    <row r="286" spans="1:8" ht="14.25">
      <c r="A286" s="80"/>
      <c r="B286" s="80"/>
      <c r="C286" s="80"/>
      <c r="D286" s="80"/>
      <c r="E286" s="80"/>
      <c r="F286" s="80"/>
      <c r="G286" s="80"/>
      <c r="H286" s="80"/>
    </row>
    <row r="287" spans="1:8" ht="14.25">
      <c r="A287" s="80"/>
      <c r="B287" s="80"/>
      <c r="C287" s="80"/>
      <c r="D287" s="80"/>
      <c r="E287" s="80"/>
      <c r="F287" s="80"/>
      <c r="G287" s="80"/>
      <c r="H287" s="80"/>
    </row>
    <row r="288" spans="1:8" ht="14.25">
      <c r="A288" s="80"/>
      <c r="B288" s="80"/>
      <c r="C288" s="80"/>
      <c r="D288" s="80"/>
      <c r="E288" s="80"/>
      <c r="F288" s="80"/>
      <c r="G288" s="80"/>
      <c r="H288" s="80"/>
    </row>
    <row r="289" spans="1:8" ht="14.25">
      <c r="A289" s="80"/>
      <c r="B289" s="80"/>
      <c r="C289" s="80"/>
      <c r="D289" s="80"/>
      <c r="E289" s="80"/>
      <c r="F289" s="80"/>
      <c r="G289" s="80"/>
      <c r="H289" s="80"/>
    </row>
    <row r="290" spans="1:8" ht="14.25">
      <c r="A290" s="80"/>
      <c r="B290" s="80"/>
      <c r="C290" s="80"/>
      <c r="D290" s="80"/>
      <c r="E290" s="80"/>
      <c r="F290" s="80"/>
      <c r="G290" s="80"/>
      <c r="H290" s="80"/>
    </row>
    <row r="291" spans="1:8" ht="14.25">
      <c r="A291" s="80"/>
      <c r="B291" s="80"/>
      <c r="C291" s="80"/>
      <c r="D291" s="80"/>
      <c r="E291" s="80"/>
      <c r="F291" s="80"/>
      <c r="G291" s="80"/>
      <c r="H291" s="80"/>
    </row>
    <row r="292" spans="1:8" ht="14.25">
      <c r="A292" s="80"/>
      <c r="B292" s="80"/>
      <c r="C292" s="80"/>
      <c r="D292" s="80"/>
      <c r="E292" s="80"/>
      <c r="F292" s="80"/>
      <c r="G292" s="80"/>
      <c r="H292" s="80"/>
    </row>
    <row r="293" spans="1:8" ht="14.25">
      <c r="A293" s="80"/>
      <c r="B293" s="80"/>
      <c r="C293" s="80"/>
      <c r="D293" s="80"/>
      <c r="E293" s="80"/>
      <c r="F293" s="80"/>
      <c r="G293" s="80"/>
      <c r="H293" s="80"/>
    </row>
    <row r="294" spans="1:8" ht="14.25">
      <c r="A294" s="80"/>
      <c r="B294" s="80"/>
      <c r="C294" s="80"/>
      <c r="D294" s="80"/>
      <c r="E294" s="80"/>
      <c r="F294" s="80"/>
      <c r="G294" s="80"/>
      <c r="H294" s="80"/>
    </row>
    <row r="295" spans="1:8" ht="14.25">
      <c r="A295" s="80"/>
      <c r="B295" s="80"/>
      <c r="C295" s="80"/>
      <c r="D295" s="80"/>
      <c r="E295" s="80"/>
      <c r="F295" s="80"/>
      <c r="G295" s="80"/>
      <c r="H295" s="80"/>
    </row>
    <row r="296" spans="1:8" ht="14.25">
      <c r="A296" s="80"/>
      <c r="B296" s="80"/>
      <c r="C296" s="80"/>
      <c r="D296" s="80"/>
      <c r="E296" s="80"/>
      <c r="F296" s="80"/>
      <c r="G296" s="80"/>
      <c r="H296" s="80"/>
    </row>
    <row r="297" spans="1:8" ht="14.25">
      <c r="A297" s="80"/>
      <c r="B297" s="80"/>
      <c r="C297" s="80"/>
      <c r="D297" s="80"/>
      <c r="E297" s="80"/>
      <c r="F297" s="80"/>
      <c r="G297" s="80"/>
      <c r="H297" s="80"/>
    </row>
    <row r="298" spans="1:8" ht="14.25">
      <c r="A298" s="80"/>
      <c r="B298" s="80"/>
      <c r="C298" s="80"/>
      <c r="D298" s="80"/>
      <c r="E298" s="80"/>
      <c r="F298" s="80"/>
      <c r="G298" s="80"/>
      <c r="H298" s="80"/>
    </row>
    <row r="299" spans="1:8" ht="14.25">
      <c r="A299" s="80"/>
      <c r="B299" s="80"/>
      <c r="C299" s="80"/>
      <c r="D299" s="80"/>
      <c r="E299" s="80"/>
      <c r="F299" s="80"/>
      <c r="G299" s="80"/>
      <c r="H299" s="80"/>
    </row>
    <row r="300" spans="1:8" ht="14.25">
      <c r="A300" s="80"/>
      <c r="B300" s="80"/>
      <c r="C300" s="80"/>
      <c r="D300" s="80"/>
      <c r="E300" s="80"/>
      <c r="F300" s="80"/>
      <c r="G300" s="80"/>
      <c r="H300" s="80"/>
    </row>
    <row r="301" spans="1:8" ht="14.25">
      <c r="A301" s="80"/>
      <c r="B301" s="80"/>
      <c r="C301" s="80"/>
      <c r="D301" s="80"/>
      <c r="E301" s="80"/>
      <c r="F301" s="80"/>
      <c r="G301" s="80"/>
      <c r="H301" s="80"/>
    </row>
    <row r="302" spans="1:8" ht="14.25">
      <c r="A302" s="80"/>
      <c r="B302" s="80"/>
      <c r="C302" s="80"/>
      <c r="D302" s="80"/>
      <c r="E302" s="80"/>
      <c r="F302" s="80"/>
      <c r="G302" s="80"/>
      <c r="H302" s="80"/>
    </row>
    <row r="303" spans="1:8" ht="14.25">
      <c r="A303" s="80"/>
      <c r="B303" s="80"/>
      <c r="C303" s="80"/>
      <c r="D303" s="80"/>
      <c r="E303" s="80"/>
      <c r="F303" s="80"/>
      <c r="G303" s="80"/>
      <c r="H303" s="80"/>
    </row>
    <row r="304" spans="1:8" ht="14.25">
      <c r="A304" s="80"/>
      <c r="B304" s="80"/>
      <c r="C304" s="80"/>
      <c r="D304" s="80"/>
      <c r="E304" s="80"/>
      <c r="F304" s="80"/>
      <c r="G304" s="80"/>
      <c r="H304" s="80"/>
    </row>
    <row r="305" spans="1:8" ht="14.25">
      <c r="A305" s="80"/>
      <c r="B305" s="80"/>
      <c r="C305" s="80"/>
      <c r="D305" s="80"/>
      <c r="E305" s="80"/>
      <c r="F305" s="80"/>
      <c r="G305" s="80"/>
      <c r="H305" s="80"/>
    </row>
    <row r="306" spans="1:8" ht="14.25">
      <c r="A306" s="80"/>
      <c r="B306" s="80"/>
      <c r="C306" s="80"/>
      <c r="D306" s="80"/>
      <c r="E306" s="80"/>
      <c r="F306" s="80"/>
      <c r="G306" s="80"/>
      <c r="H306" s="80"/>
    </row>
    <row r="307" spans="1:8" ht="14.25">
      <c r="A307" s="80"/>
      <c r="B307" s="80"/>
      <c r="C307" s="80"/>
      <c r="D307" s="80"/>
      <c r="E307" s="80"/>
      <c r="F307" s="80"/>
      <c r="G307" s="80"/>
      <c r="H307" s="80"/>
    </row>
    <row r="308" spans="1:8" ht="14.25">
      <c r="A308" s="80"/>
      <c r="B308" s="80"/>
      <c r="C308" s="80"/>
      <c r="D308" s="80"/>
      <c r="E308" s="80"/>
      <c r="F308" s="80"/>
      <c r="G308" s="80"/>
      <c r="H308" s="80"/>
    </row>
    <row r="309" spans="1:8" ht="14.25">
      <c r="A309" s="80"/>
      <c r="B309" s="80"/>
      <c r="C309" s="80"/>
      <c r="D309" s="80"/>
      <c r="E309" s="80"/>
      <c r="F309" s="80"/>
      <c r="G309" s="80"/>
      <c r="H309" s="80"/>
    </row>
    <row r="310" spans="1:8" ht="14.25">
      <c r="A310" s="80"/>
      <c r="B310" s="80"/>
      <c r="C310" s="80"/>
      <c r="D310" s="80"/>
      <c r="E310" s="80"/>
      <c r="F310" s="80"/>
      <c r="G310" s="80"/>
      <c r="H310" s="80"/>
    </row>
    <row r="311" spans="1:8" ht="14.25">
      <c r="A311" s="80"/>
      <c r="B311" s="80"/>
      <c r="C311" s="80"/>
      <c r="D311" s="80"/>
      <c r="E311" s="80"/>
      <c r="F311" s="80"/>
      <c r="G311" s="80"/>
      <c r="H311" s="80"/>
    </row>
    <row r="312" spans="1:8" ht="14.25">
      <c r="A312" s="80"/>
      <c r="B312" s="80"/>
      <c r="C312" s="80"/>
      <c r="D312" s="80"/>
      <c r="E312" s="80"/>
      <c r="F312" s="80"/>
      <c r="G312" s="80"/>
      <c r="H312" s="80"/>
    </row>
    <row r="313" spans="1:8" ht="14.25">
      <c r="A313" s="80"/>
      <c r="B313" s="80"/>
      <c r="C313" s="80"/>
      <c r="D313" s="80"/>
      <c r="E313" s="80"/>
      <c r="F313" s="80"/>
      <c r="G313" s="80"/>
      <c r="H313" s="80"/>
    </row>
    <row r="314" spans="1:8" ht="14.25">
      <c r="A314" s="80"/>
      <c r="B314" s="80"/>
      <c r="C314" s="80"/>
      <c r="D314" s="80"/>
      <c r="E314" s="80"/>
      <c r="F314" s="80"/>
      <c r="G314" s="80"/>
      <c r="H314" s="80"/>
    </row>
    <row r="315" spans="1:8" ht="14.25">
      <c r="A315" s="80"/>
      <c r="B315" s="80"/>
      <c r="C315" s="80"/>
      <c r="D315" s="80"/>
      <c r="E315" s="80"/>
      <c r="F315" s="80"/>
      <c r="G315" s="80"/>
      <c r="H315" s="80"/>
    </row>
    <row r="316" spans="1:8" ht="14.25">
      <c r="A316" s="80"/>
      <c r="B316" s="80"/>
      <c r="C316" s="80"/>
      <c r="D316" s="80"/>
      <c r="E316" s="80"/>
      <c r="F316" s="80"/>
      <c r="G316" s="80"/>
      <c r="H316" s="80"/>
    </row>
    <row r="317" spans="1:8" ht="14.25">
      <c r="A317" s="80"/>
      <c r="B317" s="80"/>
      <c r="C317" s="80"/>
      <c r="D317" s="80"/>
      <c r="E317" s="80"/>
      <c r="F317" s="80"/>
      <c r="G317" s="80"/>
      <c r="H317" s="80"/>
    </row>
    <row r="318" spans="1:8" ht="14.25">
      <c r="A318" s="80"/>
      <c r="B318" s="80"/>
      <c r="C318" s="80"/>
      <c r="D318" s="80"/>
      <c r="E318" s="80"/>
      <c r="F318" s="80"/>
      <c r="G318" s="80"/>
      <c r="H318" s="80"/>
    </row>
    <row r="319" spans="1:8" ht="14.25">
      <c r="A319" s="80"/>
      <c r="B319" s="80"/>
      <c r="C319" s="80"/>
      <c r="D319" s="80"/>
      <c r="E319" s="80"/>
      <c r="F319" s="80"/>
      <c r="G319" s="80"/>
      <c r="H319" s="80"/>
    </row>
    <row r="320" spans="1:8" ht="14.25">
      <c r="A320" s="80"/>
      <c r="B320" s="80"/>
      <c r="C320" s="80"/>
      <c r="D320" s="80"/>
      <c r="E320" s="80"/>
      <c r="F320" s="80"/>
      <c r="G320" s="80"/>
      <c r="H320" s="80"/>
    </row>
    <row r="321" spans="1:8" ht="14.25">
      <c r="A321" s="80"/>
      <c r="B321" s="80"/>
      <c r="C321" s="80"/>
      <c r="D321" s="80"/>
      <c r="E321" s="80"/>
      <c r="F321" s="80"/>
      <c r="G321" s="80"/>
      <c r="H321" s="80"/>
    </row>
    <row r="322" spans="1:8" ht="14.25">
      <c r="A322" s="80"/>
      <c r="B322" s="80"/>
      <c r="C322" s="80"/>
      <c r="D322" s="80"/>
      <c r="E322" s="80"/>
      <c r="F322" s="80"/>
      <c r="G322" s="80"/>
      <c r="H322" s="80"/>
    </row>
    <row r="323" spans="1:8" ht="14.25">
      <c r="A323" s="80"/>
      <c r="B323" s="80"/>
      <c r="C323" s="80"/>
      <c r="D323" s="80"/>
      <c r="E323" s="80"/>
      <c r="F323" s="80"/>
      <c r="G323" s="80"/>
      <c r="H323" s="80"/>
    </row>
    <row r="324" spans="1:8" ht="14.25">
      <c r="A324" s="80"/>
      <c r="B324" s="80"/>
      <c r="C324" s="80"/>
      <c r="D324" s="80"/>
      <c r="E324" s="80"/>
      <c r="F324" s="80"/>
      <c r="G324" s="80"/>
      <c r="H324" s="80"/>
    </row>
    <row r="325" spans="1:8" ht="14.25">
      <c r="A325" s="80"/>
      <c r="B325" s="80"/>
      <c r="C325" s="80"/>
      <c r="D325" s="80"/>
      <c r="E325" s="80"/>
      <c r="F325" s="80"/>
      <c r="G325" s="80"/>
      <c r="H325" s="80"/>
    </row>
    <row r="326" spans="1:8" ht="14.25">
      <c r="A326" s="80"/>
      <c r="B326" s="80"/>
      <c r="C326" s="80"/>
      <c r="D326" s="80"/>
      <c r="E326" s="80"/>
      <c r="F326" s="80"/>
      <c r="G326" s="80"/>
      <c r="H326" s="80"/>
    </row>
    <row r="327" spans="1:8" ht="14.25">
      <c r="A327" s="80"/>
      <c r="B327" s="80"/>
      <c r="C327" s="80"/>
      <c r="D327" s="80"/>
      <c r="E327" s="80"/>
      <c r="F327" s="80"/>
      <c r="G327" s="80"/>
      <c r="H327" s="80"/>
    </row>
    <row r="328" spans="1:8" ht="14.25">
      <c r="A328" s="80"/>
      <c r="B328" s="80"/>
      <c r="C328" s="80"/>
      <c r="D328" s="80"/>
      <c r="E328" s="80"/>
      <c r="F328" s="80"/>
      <c r="G328" s="80"/>
      <c r="H328" s="80"/>
    </row>
    <row r="329" spans="1:8" ht="14.25">
      <c r="A329" s="80"/>
      <c r="B329" s="80"/>
      <c r="C329" s="80"/>
      <c r="D329" s="80"/>
      <c r="E329" s="80"/>
      <c r="F329" s="80"/>
      <c r="G329" s="80"/>
      <c r="H329" s="80"/>
    </row>
    <row r="330" spans="1:8" ht="14.25">
      <c r="A330" s="80"/>
      <c r="B330" s="80"/>
      <c r="C330" s="80"/>
      <c r="D330" s="80"/>
      <c r="E330" s="80"/>
      <c r="F330" s="80"/>
      <c r="G330" s="80"/>
      <c r="H330" s="80"/>
    </row>
    <row r="331" spans="1:8" ht="14.25">
      <c r="A331" s="80"/>
      <c r="B331" s="80"/>
      <c r="C331" s="80"/>
      <c r="D331" s="80"/>
      <c r="E331" s="80"/>
      <c r="F331" s="80"/>
      <c r="G331" s="80"/>
      <c r="H331" s="80"/>
    </row>
    <row r="332" spans="1:8" ht="14.25">
      <c r="A332" s="80"/>
      <c r="B332" s="80"/>
      <c r="C332" s="80"/>
      <c r="D332" s="80"/>
      <c r="E332" s="80"/>
      <c r="F332" s="80"/>
      <c r="G332" s="80"/>
      <c r="H332" s="80"/>
    </row>
    <row r="333" spans="1:8" ht="14.25">
      <c r="A333" s="80"/>
      <c r="B333" s="80"/>
      <c r="C333" s="80"/>
      <c r="D333" s="80"/>
      <c r="E333" s="80"/>
      <c r="F333" s="80"/>
      <c r="G333" s="80"/>
      <c r="H333" s="80"/>
    </row>
    <row r="334" spans="1:8" ht="14.25">
      <c r="A334" s="80"/>
      <c r="B334" s="80"/>
      <c r="C334" s="80"/>
      <c r="D334" s="80"/>
      <c r="E334" s="80"/>
      <c r="F334" s="80"/>
      <c r="G334" s="80"/>
      <c r="H334" s="80"/>
    </row>
    <row r="335" spans="1:8" ht="14.25">
      <c r="A335" s="80"/>
      <c r="B335" s="80"/>
      <c r="C335" s="80"/>
      <c r="D335" s="80"/>
      <c r="E335" s="80"/>
      <c r="F335" s="80"/>
      <c r="G335" s="80"/>
      <c r="H335" s="80"/>
    </row>
    <row r="336" spans="1:8" ht="14.25">
      <c r="A336" s="80"/>
      <c r="B336" s="80"/>
      <c r="C336" s="80"/>
      <c r="D336" s="80"/>
      <c r="E336" s="80"/>
      <c r="F336" s="80"/>
      <c r="G336" s="80"/>
      <c r="H336" s="80"/>
    </row>
    <row r="337" spans="1:8" ht="14.25">
      <c r="A337" s="80"/>
      <c r="B337" s="80"/>
      <c r="C337" s="80"/>
      <c r="D337" s="80"/>
      <c r="E337" s="80"/>
      <c r="F337" s="80"/>
      <c r="G337" s="80"/>
      <c r="H337" s="80"/>
    </row>
    <row r="338" spans="1:8" ht="14.25">
      <c r="A338" s="80"/>
      <c r="B338" s="80"/>
      <c r="C338" s="80"/>
      <c r="D338" s="80"/>
      <c r="E338" s="80"/>
      <c r="F338" s="80"/>
      <c r="G338" s="80"/>
      <c r="H338" s="80"/>
    </row>
    <row r="339" spans="1:8" ht="14.25">
      <c r="A339" s="80"/>
      <c r="B339" s="80"/>
      <c r="C339" s="80"/>
      <c r="D339" s="80"/>
      <c r="E339" s="80"/>
      <c r="F339" s="80"/>
      <c r="G339" s="80"/>
      <c r="H339" s="80"/>
    </row>
    <row r="340" spans="1:8" ht="14.25">
      <c r="A340" s="80"/>
      <c r="B340" s="80"/>
      <c r="C340" s="80"/>
      <c r="D340" s="80"/>
      <c r="E340" s="80"/>
      <c r="F340" s="80"/>
      <c r="G340" s="80"/>
      <c r="H340" s="80"/>
    </row>
    <row r="341" spans="1:8" ht="14.25">
      <c r="A341" s="80"/>
      <c r="B341" s="80"/>
      <c r="C341" s="80"/>
      <c r="D341" s="80"/>
      <c r="E341" s="80"/>
      <c r="F341" s="80"/>
      <c r="G341" s="80"/>
      <c r="H341" s="80"/>
    </row>
    <row r="342" spans="1:8" ht="14.25">
      <c r="A342" s="80"/>
      <c r="B342" s="80"/>
      <c r="C342" s="80"/>
      <c r="D342" s="80"/>
      <c r="E342" s="80"/>
      <c r="F342" s="80"/>
      <c r="G342" s="80"/>
      <c r="H342" s="80"/>
    </row>
    <row r="343" spans="1:8" ht="14.25">
      <c r="A343" s="80"/>
      <c r="B343" s="80"/>
      <c r="C343" s="80"/>
      <c r="D343" s="80"/>
      <c r="E343" s="80"/>
      <c r="F343" s="80"/>
      <c r="G343" s="80"/>
      <c r="H343" s="80"/>
    </row>
    <row r="344" spans="1:8" ht="14.25">
      <c r="A344" s="80"/>
      <c r="B344" s="80"/>
      <c r="C344" s="80"/>
      <c r="D344" s="80"/>
      <c r="E344" s="80"/>
      <c r="F344" s="80"/>
      <c r="G344" s="80"/>
      <c r="H344" s="80"/>
    </row>
    <row r="345" spans="1:8" ht="14.25">
      <c r="A345" s="80"/>
      <c r="B345" s="80"/>
      <c r="C345" s="80"/>
      <c r="D345" s="80"/>
      <c r="E345" s="80"/>
      <c r="F345" s="80"/>
      <c r="G345" s="80"/>
      <c r="H345" s="80"/>
    </row>
    <row r="346" spans="1:8" ht="14.25">
      <c r="A346" s="80"/>
      <c r="B346" s="80"/>
      <c r="C346" s="80"/>
      <c r="D346" s="80"/>
      <c r="E346" s="80"/>
      <c r="F346" s="80"/>
      <c r="G346" s="80"/>
      <c r="H346" s="80"/>
    </row>
    <row r="347" spans="1:8" ht="14.25">
      <c r="A347" s="80"/>
      <c r="B347" s="80"/>
      <c r="C347" s="80"/>
      <c r="D347" s="80"/>
      <c r="E347" s="80"/>
      <c r="F347" s="80"/>
      <c r="G347" s="80"/>
      <c r="H347" s="80"/>
    </row>
    <row r="348" spans="1:8" ht="14.25">
      <c r="A348" s="80"/>
      <c r="B348" s="80"/>
      <c r="C348" s="80"/>
      <c r="D348" s="80"/>
      <c r="E348" s="80"/>
      <c r="F348" s="80"/>
      <c r="G348" s="80"/>
      <c r="H348" s="80"/>
    </row>
    <row r="349" spans="1:8" ht="14.25">
      <c r="A349" s="80"/>
      <c r="B349" s="80"/>
      <c r="C349" s="80"/>
      <c r="D349" s="80"/>
      <c r="E349" s="80"/>
      <c r="F349" s="80"/>
      <c r="G349" s="80"/>
      <c r="H349" s="80"/>
    </row>
    <row r="350" spans="1:8" ht="14.25">
      <c r="A350" s="80"/>
      <c r="B350" s="80"/>
      <c r="C350" s="80"/>
      <c r="D350" s="80"/>
      <c r="E350" s="80"/>
      <c r="F350" s="80"/>
      <c r="G350" s="80"/>
      <c r="H350" s="80"/>
    </row>
    <row r="351" spans="1:8" ht="14.25">
      <c r="A351" s="80"/>
      <c r="B351" s="80"/>
      <c r="C351" s="80"/>
      <c r="D351" s="80"/>
      <c r="E351" s="80"/>
      <c r="F351" s="80"/>
      <c r="G351" s="80"/>
      <c r="H351" s="80"/>
    </row>
    <row r="352" spans="1:8" ht="14.25">
      <c r="A352" s="80"/>
      <c r="B352" s="80"/>
      <c r="C352" s="80"/>
      <c r="D352" s="80"/>
      <c r="E352" s="80"/>
      <c r="F352" s="80"/>
      <c r="G352" s="80"/>
      <c r="H352" s="80"/>
    </row>
    <row r="353" spans="1:8" ht="14.25">
      <c r="A353" s="80"/>
      <c r="B353" s="80"/>
      <c r="C353" s="80"/>
      <c r="D353" s="80"/>
      <c r="E353" s="80"/>
      <c r="F353" s="80"/>
      <c r="G353" s="80"/>
      <c r="H353" s="80"/>
    </row>
    <row r="354" spans="1:8" ht="14.25">
      <c r="A354" s="80"/>
      <c r="B354" s="80"/>
      <c r="C354" s="80"/>
      <c r="D354" s="80"/>
      <c r="E354" s="80"/>
      <c r="F354" s="80"/>
      <c r="G354" s="80"/>
      <c r="H354" s="80"/>
    </row>
    <row r="355" spans="1:8" ht="14.25">
      <c r="A355" s="80"/>
      <c r="B355" s="80"/>
      <c r="C355" s="80"/>
      <c r="D355" s="80"/>
      <c r="E355" s="80"/>
      <c r="F355" s="80"/>
      <c r="G355" s="80"/>
      <c r="H355" s="80"/>
    </row>
    <row r="356" spans="1:8" ht="14.25">
      <c r="A356" s="80"/>
      <c r="B356" s="80"/>
      <c r="C356" s="80"/>
      <c r="D356" s="80"/>
      <c r="E356" s="80"/>
      <c r="F356" s="80"/>
      <c r="G356" s="80"/>
      <c r="H356" s="80"/>
    </row>
    <row r="357" spans="1:8" ht="14.25">
      <c r="A357" s="80"/>
      <c r="B357" s="80"/>
      <c r="C357" s="80"/>
      <c r="D357" s="80"/>
      <c r="E357" s="80"/>
      <c r="F357" s="80"/>
      <c r="G357" s="80"/>
      <c r="H357" s="80"/>
    </row>
    <row r="358" spans="1:8" ht="14.25">
      <c r="A358" s="80"/>
      <c r="B358" s="80"/>
      <c r="C358" s="80"/>
      <c r="D358" s="80"/>
      <c r="E358" s="80"/>
      <c r="F358" s="80"/>
      <c r="G358" s="80"/>
      <c r="H358" s="80"/>
    </row>
    <row r="359" spans="1:8" ht="14.25">
      <c r="A359" s="80"/>
      <c r="B359" s="80"/>
      <c r="C359" s="80"/>
      <c r="D359" s="80"/>
      <c r="E359" s="80"/>
      <c r="F359" s="80"/>
      <c r="G359" s="80"/>
      <c r="H359" s="80"/>
    </row>
    <row r="360" spans="1:8" ht="14.25">
      <c r="A360" s="80"/>
      <c r="B360" s="80"/>
      <c r="C360" s="80"/>
      <c r="D360" s="80"/>
      <c r="E360" s="80"/>
      <c r="F360" s="80"/>
      <c r="G360" s="80"/>
      <c r="H360" s="80"/>
    </row>
    <row r="361" spans="1:8" ht="14.25">
      <c r="A361" s="80"/>
      <c r="B361" s="80"/>
      <c r="C361" s="80"/>
      <c r="D361" s="80"/>
      <c r="E361" s="80"/>
      <c r="F361" s="80"/>
      <c r="G361" s="80"/>
      <c r="H361" s="80"/>
    </row>
    <row r="362" spans="1:8" ht="14.25">
      <c r="A362" s="80"/>
      <c r="B362" s="80"/>
      <c r="C362" s="80"/>
      <c r="D362" s="80"/>
      <c r="E362" s="80"/>
      <c r="F362" s="80"/>
      <c r="G362" s="80"/>
      <c r="H362" s="80"/>
    </row>
    <row r="363" spans="1:8" ht="14.25">
      <c r="A363" s="80"/>
      <c r="B363" s="80"/>
      <c r="C363" s="80"/>
      <c r="D363" s="80"/>
      <c r="E363" s="80"/>
      <c r="F363" s="80"/>
      <c r="G363" s="80"/>
      <c r="H363" s="80"/>
    </row>
    <row r="364" spans="1:8" ht="14.25">
      <c r="A364" s="80"/>
      <c r="B364" s="80"/>
      <c r="C364" s="80"/>
      <c r="D364" s="80"/>
      <c r="E364" s="80"/>
      <c r="F364" s="80"/>
      <c r="G364" s="80"/>
      <c r="H364" s="80"/>
    </row>
    <row r="365" spans="1:8" ht="14.25">
      <c r="A365" s="80"/>
      <c r="B365" s="80"/>
      <c r="C365" s="80"/>
      <c r="D365" s="80"/>
      <c r="E365" s="80"/>
      <c r="F365" s="80"/>
      <c r="G365" s="80"/>
      <c r="H365" s="80"/>
    </row>
    <row r="366" spans="1:8" ht="14.25">
      <c r="A366" s="80"/>
      <c r="B366" s="80"/>
      <c r="C366" s="80"/>
      <c r="D366" s="80"/>
      <c r="E366" s="80"/>
      <c r="F366" s="80"/>
      <c r="G366" s="80"/>
      <c r="H366" s="80"/>
    </row>
    <row r="367" spans="1:8" ht="14.25">
      <c r="A367" s="80"/>
      <c r="B367" s="80"/>
      <c r="C367" s="80"/>
      <c r="D367" s="80"/>
      <c r="E367" s="80"/>
      <c r="F367" s="80"/>
      <c r="G367" s="80"/>
      <c r="H367" s="80"/>
    </row>
    <row r="368" spans="1:8" ht="14.25">
      <c r="A368" s="80"/>
      <c r="B368" s="80"/>
      <c r="C368" s="80"/>
      <c r="D368" s="80"/>
      <c r="E368" s="80"/>
      <c r="F368" s="80"/>
      <c r="G368" s="80"/>
      <c r="H368" s="80"/>
    </row>
    <row r="369" spans="1:8" ht="14.25">
      <c r="A369" s="80"/>
      <c r="B369" s="80"/>
      <c r="C369" s="80"/>
      <c r="D369" s="80"/>
      <c r="E369" s="80"/>
      <c r="F369" s="80"/>
      <c r="G369" s="80"/>
      <c r="H369" s="80"/>
    </row>
    <row r="370" spans="1:8" ht="14.25">
      <c r="A370" s="80"/>
      <c r="B370" s="80"/>
      <c r="C370" s="80"/>
      <c r="D370" s="80"/>
      <c r="E370" s="80"/>
      <c r="F370" s="80"/>
      <c r="G370" s="80"/>
      <c r="H370" s="80"/>
    </row>
    <row r="371" spans="1:8" ht="14.25">
      <c r="A371" s="80"/>
      <c r="B371" s="80"/>
      <c r="C371" s="80"/>
      <c r="D371" s="80"/>
      <c r="E371" s="80"/>
      <c r="F371" s="80"/>
      <c r="G371" s="80"/>
      <c r="H371" s="80"/>
    </row>
    <row r="372" spans="1:8" ht="14.25">
      <c r="A372" s="80"/>
      <c r="B372" s="80"/>
      <c r="C372" s="80"/>
      <c r="D372" s="80"/>
      <c r="E372" s="80"/>
      <c r="F372" s="80"/>
      <c r="G372" s="80"/>
      <c r="H372" s="80"/>
    </row>
    <row r="373" spans="1:8" ht="14.25">
      <c r="A373" s="80"/>
      <c r="B373" s="80"/>
      <c r="C373" s="80"/>
      <c r="D373" s="80"/>
      <c r="E373" s="80"/>
      <c r="F373" s="80"/>
      <c r="G373" s="80"/>
      <c r="H373" s="80"/>
    </row>
    <row r="374" spans="1:8" ht="14.25">
      <c r="A374" s="80"/>
      <c r="B374" s="80"/>
      <c r="C374" s="80"/>
      <c r="D374" s="80"/>
      <c r="E374" s="80"/>
      <c r="F374" s="80"/>
      <c r="G374" s="80"/>
      <c r="H374" s="80"/>
    </row>
    <row r="375" spans="1:8" ht="14.25">
      <c r="A375" s="80"/>
      <c r="B375" s="80"/>
      <c r="C375" s="80"/>
      <c r="D375" s="80"/>
      <c r="E375" s="80"/>
      <c r="F375" s="80"/>
      <c r="G375" s="80"/>
      <c r="H375" s="80"/>
    </row>
    <row r="376" spans="1:8" ht="14.25">
      <c r="A376" s="80"/>
      <c r="B376" s="80"/>
      <c r="C376" s="80"/>
      <c r="D376" s="80"/>
      <c r="E376" s="80"/>
      <c r="F376" s="80"/>
      <c r="G376" s="80"/>
      <c r="H376" s="80"/>
    </row>
    <row r="377" spans="1:8" ht="14.25">
      <c r="A377" s="80"/>
      <c r="B377" s="80"/>
      <c r="C377" s="80"/>
      <c r="D377" s="80"/>
      <c r="E377" s="80"/>
      <c r="F377" s="80"/>
      <c r="G377" s="80"/>
      <c r="H377" s="80"/>
    </row>
    <row r="378" spans="1:8" ht="14.25">
      <c r="A378" s="80"/>
      <c r="B378" s="80"/>
      <c r="C378" s="80"/>
      <c r="D378" s="80"/>
      <c r="E378" s="80"/>
      <c r="F378" s="80"/>
      <c r="G378" s="80"/>
      <c r="H378" s="80"/>
    </row>
    <row r="379" spans="1:8" ht="14.25">
      <c r="A379" s="80"/>
      <c r="B379" s="80"/>
      <c r="C379" s="80"/>
      <c r="D379" s="80"/>
      <c r="E379" s="80"/>
      <c r="F379" s="80"/>
      <c r="G379" s="80"/>
      <c r="H379" s="80"/>
    </row>
    <row r="380" spans="1:8" ht="14.25">
      <c r="A380" s="80"/>
      <c r="B380" s="80"/>
      <c r="C380" s="80"/>
      <c r="D380" s="80"/>
      <c r="E380" s="80"/>
      <c r="F380" s="80"/>
      <c r="G380" s="80"/>
      <c r="H380" s="80"/>
    </row>
    <row r="381" spans="1:8" ht="14.25">
      <c r="A381" s="80"/>
      <c r="B381" s="80"/>
      <c r="C381" s="80"/>
      <c r="D381" s="80"/>
      <c r="E381" s="80"/>
      <c r="F381" s="80"/>
      <c r="G381" s="80"/>
      <c r="H381" s="80"/>
    </row>
    <row r="382" spans="1:8" ht="14.25">
      <c r="A382" s="80"/>
      <c r="B382" s="80"/>
      <c r="C382" s="80"/>
      <c r="D382" s="80"/>
      <c r="E382" s="80"/>
      <c r="F382" s="80"/>
      <c r="G382" s="80"/>
      <c r="H382" s="80"/>
    </row>
    <row r="383" spans="1:8" ht="14.25">
      <c r="A383" s="80"/>
      <c r="B383" s="80"/>
      <c r="C383" s="80"/>
      <c r="D383" s="80"/>
      <c r="E383" s="80"/>
      <c r="F383" s="80"/>
      <c r="G383" s="80"/>
      <c r="H383" s="80"/>
    </row>
    <row r="384" spans="1:8" ht="14.25">
      <c r="A384" s="80"/>
      <c r="B384" s="80"/>
      <c r="C384" s="80"/>
      <c r="D384" s="80"/>
      <c r="E384" s="80"/>
      <c r="F384" s="80"/>
      <c r="G384" s="80"/>
      <c r="H384" s="80"/>
    </row>
    <row r="385" spans="1:8" ht="14.25">
      <c r="A385" s="80"/>
      <c r="B385" s="80"/>
      <c r="C385" s="80"/>
      <c r="D385" s="80"/>
      <c r="E385" s="80"/>
      <c r="F385" s="80"/>
      <c r="G385" s="80"/>
      <c r="H385" s="80"/>
    </row>
    <row r="386" spans="1:8" ht="14.25">
      <c r="A386" s="80"/>
      <c r="B386" s="80"/>
      <c r="C386" s="80"/>
      <c r="D386" s="80"/>
      <c r="E386" s="80"/>
      <c r="F386" s="80"/>
      <c r="G386" s="80"/>
      <c r="H386" s="80"/>
    </row>
    <row r="387" spans="1:8" ht="14.25">
      <c r="A387" s="80"/>
      <c r="B387" s="80"/>
      <c r="C387" s="80"/>
      <c r="D387" s="80"/>
      <c r="E387" s="80"/>
      <c r="F387" s="80"/>
      <c r="G387" s="80"/>
      <c r="H387" s="80"/>
    </row>
    <row r="388" spans="1:8" ht="14.25">
      <c r="A388" s="80"/>
      <c r="B388" s="80"/>
      <c r="C388" s="80"/>
      <c r="D388" s="80"/>
      <c r="E388" s="80"/>
      <c r="F388" s="80"/>
      <c r="G388" s="80"/>
      <c r="H388" s="80"/>
    </row>
    <row r="389" spans="1:8" ht="14.25">
      <c r="A389" s="80"/>
      <c r="B389" s="80"/>
      <c r="C389" s="80"/>
      <c r="D389" s="80"/>
      <c r="E389" s="80"/>
      <c r="F389" s="80"/>
      <c r="G389" s="80"/>
      <c r="H389" s="80"/>
    </row>
    <row r="390" spans="1:8" ht="14.25">
      <c r="A390" s="80"/>
      <c r="B390" s="80"/>
      <c r="C390" s="80"/>
      <c r="D390" s="80"/>
      <c r="E390" s="80"/>
      <c r="F390" s="80"/>
      <c r="G390" s="80"/>
      <c r="H390" s="80"/>
    </row>
    <row r="391" spans="1:8" ht="14.25">
      <c r="A391" s="80"/>
      <c r="B391" s="80"/>
      <c r="C391" s="80"/>
      <c r="D391" s="80"/>
      <c r="E391" s="80"/>
      <c r="F391" s="80"/>
      <c r="G391" s="80"/>
      <c r="H391" s="80"/>
    </row>
    <row r="392" spans="1:8" ht="14.25">
      <c r="A392" s="80"/>
      <c r="B392" s="80"/>
      <c r="C392" s="80"/>
      <c r="D392" s="80"/>
      <c r="E392" s="80"/>
      <c r="F392" s="80"/>
      <c r="G392" s="80"/>
      <c r="H392" s="80"/>
    </row>
    <row r="393" spans="1:8" ht="14.25">
      <c r="A393" s="80"/>
      <c r="B393" s="80"/>
      <c r="C393" s="80"/>
      <c r="D393" s="80"/>
      <c r="E393" s="80"/>
      <c r="F393" s="80"/>
      <c r="G393" s="80"/>
      <c r="H393" s="80"/>
    </row>
    <row r="394" spans="1:8" ht="14.25">
      <c r="A394" s="80"/>
      <c r="B394" s="80"/>
      <c r="C394" s="80"/>
      <c r="D394" s="80"/>
      <c r="E394" s="80"/>
      <c r="F394" s="80"/>
      <c r="G394" s="80"/>
      <c r="H394" s="80"/>
    </row>
    <row r="395" spans="1:8" ht="14.25">
      <c r="A395" s="80"/>
      <c r="B395" s="80"/>
      <c r="C395" s="80"/>
      <c r="D395" s="80"/>
      <c r="E395" s="80"/>
      <c r="F395" s="80"/>
      <c r="G395" s="80"/>
      <c r="H395" s="80"/>
    </row>
    <row r="396" spans="1:8" ht="14.25">
      <c r="A396" s="80"/>
      <c r="B396" s="80"/>
      <c r="C396" s="80"/>
      <c r="D396" s="80"/>
      <c r="E396" s="80"/>
      <c r="F396" s="80"/>
      <c r="G396" s="80"/>
      <c r="H396" s="80"/>
    </row>
    <row r="397" spans="1:8" ht="14.25">
      <c r="A397" s="80"/>
      <c r="B397" s="80"/>
      <c r="C397" s="80"/>
      <c r="D397" s="80"/>
      <c r="E397" s="80"/>
      <c r="F397" s="80"/>
      <c r="G397" s="80"/>
      <c r="H397" s="80"/>
    </row>
    <row r="398" spans="1:8" ht="14.25">
      <c r="A398" s="80"/>
      <c r="B398" s="80"/>
      <c r="C398" s="80"/>
      <c r="D398" s="80"/>
      <c r="E398" s="80"/>
      <c r="F398" s="80"/>
      <c r="G398" s="80"/>
      <c r="H398" s="80"/>
    </row>
    <row r="399" spans="1:8" ht="14.25">
      <c r="A399" s="80"/>
      <c r="B399" s="80"/>
      <c r="C399" s="80"/>
      <c r="D399" s="80"/>
      <c r="E399" s="80"/>
      <c r="F399" s="80"/>
      <c r="G399" s="80"/>
      <c r="H399" s="80"/>
    </row>
    <row r="400" spans="1:8" ht="14.25">
      <c r="A400" s="80"/>
      <c r="B400" s="80"/>
      <c r="C400" s="80"/>
      <c r="D400" s="80"/>
      <c r="E400" s="80"/>
      <c r="F400" s="80"/>
      <c r="G400" s="80"/>
      <c r="H400" s="80"/>
    </row>
    <row r="401" spans="1:8" ht="14.25">
      <c r="A401" s="80"/>
      <c r="B401" s="80"/>
      <c r="C401" s="80"/>
      <c r="D401" s="80"/>
      <c r="E401" s="80"/>
      <c r="F401" s="80"/>
      <c r="G401" s="80"/>
      <c r="H401" s="80"/>
    </row>
    <row r="402" spans="1:8" ht="14.25">
      <c r="A402" s="80"/>
      <c r="B402" s="80"/>
      <c r="C402" s="80"/>
      <c r="D402" s="80"/>
      <c r="E402" s="80"/>
      <c r="F402" s="80"/>
      <c r="G402" s="80"/>
      <c r="H402" s="80"/>
    </row>
    <row r="403" spans="1:8" ht="14.25">
      <c r="A403" s="80"/>
      <c r="B403" s="80"/>
      <c r="C403" s="80"/>
      <c r="D403" s="80"/>
      <c r="E403" s="80"/>
      <c r="F403" s="80"/>
      <c r="G403" s="80"/>
      <c r="H403" s="80"/>
    </row>
    <row r="404" spans="1:8" ht="14.25">
      <c r="A404" s="80"/>
      <c r="B404" s="80"/>
      <c r="C404" s="80"/>
      <c r="D404" s="80"/>
      <c r="E404" s="80"/>
      <c r="F404" s="80"/>
      <c r="G404" s="80"/>
      <c r="H404" s="80"/>
    </row>
    <row r="405" spans="1:8" ht="14.25">
      <c r="A405" s="80"/>
      <c r="B405" s="80"/>
      <c r="C405" s="80"/>
      <c r="D405" s="80"/>
      <c r="E405" s="80"/>
      <c r="F405" s="80"/>
      <c r="G405" s="80"/>
      <c r="H405" s="80"/>
    </row>
    <row r="406" spans="1:8" ht="14.25">
      <c r="A406" s="80"/>
      <c r="B406" s="80"/>
      <c r="C406" s="80"/>
      <c r="D406" s="80"/>
      <c r="E406" s="80"/>
      <c r="F406" s="80"/>
      <c r="G406" s="80"/>
      <c r="H406" s="80"/>
    </row>
    <row r="407" spans="1:8" ht="14.25">
      <c r="A407" s="80"/>
      <c r="B407" s="80"/>
      <c r="C407" s="80"/>
      <c r="D407" s="80"/>
      <c r="E407" s="80"/>
      <c r="F407" s="80"/>
      <c r="G407" s="80"/>
      <c r="H407" s="80"/>
    </row>
    <row r="408" spans="1:8" ht="14.25">
      <c r="A408" s="80"/>
      <c r="B408" s="80"/>
      <c r="C408" s="80"/>
      <c r="D408" s="80"/>
      <c r="E408" s="80"/>
      <c r="F408" s="80"/>
      <c r="G408" s="80"/>
      <c r="H408" s="80"/>
    </row>
    <row r="409" spans="1:8" ht="14.25">
      <c r="A409" s="80"/>
      <c r="B409" s="80"/>
      <c r="C409" s="80"/>
      <c r="D409" s="80"/>
      <c r="E409" s="80"/>
      <c r="F409" s="80"/>
      <c r="G409" s="80"/>
      <c r="H409" s="80"/>
    </row>
    <row r="410" spans="1:8" ht="14.25">
      <c r="A410" s="80"/>
      <c r="B410" s="80"/>
      <c r="C410" s="80"/>
      <c r="D410" s="80"/>
      <c r="E410" s="80"/>
      <c r="F410" s="80"/>
      <c r="G410" s="80"/>
      <c r="H410" s="80"/>
    </row>
    <row r="411" spans="1:8" ht="14.25">
      <c r="A411" s="80"/>
      <c r="B411" s="80"/>
      <c r="C411" s="80"/>
      <c r="D411" s="80"/>
      <c r="E411" s="80"/>
      <c r="F411" s="80"/>
      <c r="G411" s="80"/>
      <c r="H411" s="80"/>
    </row>
    <row r="412" spans="1:8" ht="14.25">
      <c r="A412" s="80"/>
      <c r="B412" s="80"/>
      <c r="C412" s="80"/>
      <c r="D412" s="80"/>
      <c r="E412" s="80"/>
      <c r="F412" s="80"/>
      <c r="G412" s="80"/>
      <c r="H412" s="80"/>
    </row>
    <row r="413" spans="1:8" ht="14.25">
      <c r="A413" s="80"/>
      <c r="B413" s="80"/>
      <c r="C413" s="80"/>
      <c r="D413" s="80"/>
      <c r="E413" s="80"/>
      <c r="F413" s="80"/>
      <c r="G413" s="80"/>
      <c r="H413" s="80"/>
    </row>
    <row r="414" spans="1:8" ht="14.25">
      <c r="A414" s="80"/>
      <c r="B414" s="80"/>
      <c r="C414" s="80"/>
      <c r="D414" s="80"/>
      <c r="E414" s="80"/>
      <c r="F414" s="80"/>
      <c r="G414" s="80"/>
      <c r="H414" s="80"/>
    </row>
    <row r="415" spans="1:8" ht="14.25">
      <c r="A415" s="80"/>
      <c r="B415" s="80"/>
      <c r="C415" s="80"/>
      <c r="D415" s="80"/>
      <c r="E415" s="80"/>
      <c r="F415" s="80"/>
      <c r="G415" s="80"/>
      <c r="H415" s="80"/>
    </row>
    <row r="416" spans="1:8" ht="14.25">
      <c r="A416" s="80"/>
      <c r="B416" s="80"/>
      <c r="C416" s="80"/>
      <c r="D416" s="80"/>
      <c r="E416" s="80"/>
      <c r="F416" s="80"/>
      <c r="G416" s="80"/>
      <c r="H416" s="80"/>
    </row>
    <row r="417" spans="1:8" ht="14.25">
      <c r="A417" s="80"/>
      <c r="B417" s="80"/>
      <c r="C417" s="80"/>
      <c r="D417" s="80"/>
      <c r="E417" s="80"/>
      <c r="F417" s="80"/>
      <c r="G417" s="80"/>
      <c r="H417" s="80"/>
    </row>
    <row r="418" spans="1:8" ht="14.25">
      <c r="A418" s="80"/>
      <c r="B418" s="80"/>
      <c r="C418" s="80"/>
      <c r="D418" s="80"/>
      <c r="E418" s="80"/>
      <c r="F418" s="80"/>
      <c r="G418" s="80"/>
      <c r="H418" s="80"/>
    </row>
    <row r="419" spans="1:8" ht="14.25">
      <c r="A419" s="80"/>
      <c r="B419" s="80"/>
      <c r="C419" s="80"/>
      <c r="D419" s="80"/>
      <c r="E419" s="80"/>
      <c r="F419" s="80"/>
      <c r="G419" s="80"/>
      <c r="H419" s="80"/>
    </row>
    <row r="420" spans="1:8" ht="14.25">
      <c r="A420" s="80"/>
      <c r="B420" s="80"/>
      <c r="C420" s="80"/>
      <c r="D420" s="80"/>
      <c r="E420" s="80"/>
      <c r="F420" s="80"/>
      <c r="G420" s="80"/>
      <c r="H420" s="80"/>
    </row>
    <row r="421" spans="1:8" ht="14.25">
      <c r="A421" s="80"/>
      <c r="B421" s="80"/>
      <c r="C421" s="80"/>
      <c r="D421" s="80"/>
      <c r="E421" s="80"/>
      <c r="F421" s="80"/>
      <c r="G421" s="80"/>
      <c r="H421" s="80"/>
    </row>
    <row r="422" spans="1:8" ht="14.25">
      <c r="A422" s="80"/>
      <c r="B422" s="80"/>
      <c r="C422" s="80"/>
      <c r="D422" s="80"/>
      <c r="E422" s="80"/>
      <c r="F422" s="80"/>
      <c r="G422" s="80"/>
      <c r="H422" s="80"/>
    </row>
    <row r="423" spans="1:8" ht="14.25">
      <c r="A423" s="80"/>
      <c r="B423" s="80"/>
      <c r="C423" s="80"/>
      <c r="D423" s="80"/>
      <c r="E423" s="80"/>
      <c r="F423" s="80"/>
      <c r="G423" s="80"/>
      <c r="H423" s="80"/>
    </row>
    <row r="424" spans="1:8" ht="14.25">
      <c r="A424" s="80"/>
      <c r="B424" s="80"/>
      <c r="C424" s="80"/>
      <c r="D424" s="80"/>
      <c r="E424" s="80"/>
      <c r="F424" s="80"/>
      <c r="G424" s="80"/>
      <c r="H424" s="80"/>
    </row>
    <row r="425" spans="1:8" ht="14.25">
      <c r="A425" s="80"/>
      <c r="B425" s="80"/>
      <c r="C425" s="80"/>
      <c r="D425" s="80"/>
      <c r="E425" s="80"/>
      <c r="F425" s="80"/>
      <c r="G425" s="80"/>
      <c r="H425" s="80"/>
    </row>
    <row r="426" spans="1:8" ht="14.25">
      <c r="A426" s="80"/>
      <c r="B426" s="80"/>
      <c r="C426" s="80"/>
      <c r="D426" s="80"/>
      <c r="E426" s="80"/>
      <c r="F426" s="80"/>
      <c r="G426" s="80"/>
      <c r="H426" s="80"/>
    </row>
    <row r="427" spans="1:8" ht="14.25">
      <c r="A427" s="80"/>
      <c r="B427" s="80"/>
      <c r="C427" s="80"/>
      <c r="D427" s="80"/>
      <c r="E427" s="80"/>
      <c r="F427" s="80"/>
      <c r="G427" s="80"/>
      <c r="H427" s="80"/>
    </row>
    <row r="428" spans="1:8" ht="14.25">
      <c r="A428" s="80"/>
      <c r="B428" s="80"/>
      <c r="C428" s="80"/>
      <c r="D428" s="80"/>
      <c r="E428" s="80"/>
      <c r="F428" s="80"/>
      <c r="G428" s="80"/>
      <c r="H428" s="80"/>
    </row>
    <row r="429" spans="1:8" ht="14.25">
      <c r="A429" s="80"/>
      <c r="B429" s="80"/>
      <c r="C429" s="80"/>
      <c r="D429" s="80"/>
      <c r="E429" s="80"/>
      <c r="F429" s="80"/>
      <c r="G429" s="80"/>
      <c r="H429" s="80"/>
    </row>
    <row r="430" spans="1:8" ht="14.25">
      <c r="A430" s="80"/>
      <c r="B430" s="80"/>
      <c r="C430" s="80"/>
      <c r="D430" s="80"/>
      <c r="E430" s="80"/>
      <c r="F430" s="80"/>
      <c r="G430" s="80"/>
      <c r="H430" s="80"/>
    </row>
    <row r="431" spans="1:8" ht="14.25">
      <c r="A431" s="80"/>
      <c r="B431" s="80"/>
      <c r="C431" s="80"/>
      <c r="D431" s="80"/>
      <c r="E431" s="80"/>
      <c r="F431" s="80"/>
      <c r="G431" s="80"/>
      <c r="H431" s="80"/>
    </row>
    <row r="432" spans="1:8" ht="14.25">
      <c r="A432" s="80"/>
      <c r="B432" s="80"/>
      <c r="C432" s="80"/>
      <c r="D432" s="80"/>
      <c r="E432" s="80"/>
      <c r="F432" s="80"/>
      <c r="G432" s="80"/>
      <c r="H432" s="80"/>
    </row>
    <row r="433" spans="1:8" ht="14.25">
      <c r="A433" s="80"/>
      <c r="B433" s="80"/>
      <c r="C433" s="80"/>
      <c r="D433" s="80"/>
      <c r="E433" s="80"/>
      <c r="F433" s="80"/>
      <c r="G433" s="80"/>
      <c r="H433" s="80"/>
    </row>
    <row r="434" spans="1:8" ht="14.25">
      <c r="A434" s="80"/>
      <c r="B434" s="80"/>
      <c r="C434" s="80"/>
      <c r="D434" s="80"/>
      <c r="E434" s="80"/>
      <c r="F434" s="80"/>
      <c r="G434" s="80"/>
      <c r="H434" s="80"/>
    </row>
    <row r="435" spans="1:8" ht="14.25">
      <c r="A435" s="80"/>
      <c r="B435" s="80"/>
      <c r="C435" s="80"/>
      <c r="D435" s="80"/>
      <c r="E435" s="80"/>
      <c r="F435" s="80"/>
      <c r="G435" s="80"/>
      <c r="H435" s="80"/>
    </row>
    <row r="436" spans="1:8" ht="14.25">
      <c r="A436" s="80"/>
      <c r="B436" s="80"/>
      <c r="C436" s="80"/>
      <c r="D436" s="80"/>
      <c r="E436" s="80"/>
      <c r="F436" s="80"/>
      <c r="G436" s="80"/>
      <c r="H436" s="80"/>
    </row>
    <row r="437" spans="1:8" ht="14.25">
      <c r="A437" s="80"/>
      <c r="B437" s="80"/>
      <c r="C437" s="80"/>
      <c r="D437" s="80"/>
      <c r="E437" s="80"/>
      <c r="F437" s="80"/>
      <c r="G437" s="80"/>
      <c r="H437" s="80"/>
    </row>
    <row r="438" spans="1:8" ht="14.25">
      <c r="A438" s="80"/>
      <c r="B438" s="80"/>
      <c r="C438" s="80"/>
      <c r="D438" s="80"/>
      <c r="E438" s="80"/>
      <c r="F438" s="80"/>
      <c r="G438" s="80"/>
      <c r="H438" s="80"/>
    </row>
    <row r="439" spans="1:8" ht="14.25">
      <c r="A439" s="80"/>
      <c r="B439" s="80"/>
      <c r="C439" s="80"/>
      <c r="D439" s="80"/>
      <c r="E439" s="80"/>
      <c r="F439" s="80"/>
      <c r="G439" s="80"/>
      <c r="H439" s="80"/>
    </row>
    <row r="440" spans="1:8" ht="14.25">
      <c r="A440" s="80"/>
      <c r="B440" s="80"/>
      <c r="C440" s="80"/>
      <c r="D440" s="80"/>
      <c r="E440" s="80"/>
      <c r="F440" s="80"/>
      <c r="G440" s="80"/>
      <c r="H440" s="80"/>
    </row>
    <row r="441" spans="1:8" ht="14.25">
      <c r="A441" s="80"/>
      <c r="B441" s="80"/>
      <c r="C441" s="80"/>
      <c r="D441" s="80"/>
      <c r="E441" s="80"/>
      <c r="F441" s="80"/>
      <c r="G441" s="80"/>
      <c r="H441" s="80"/>
    </row>
    <row r="442" spans="1:8" ht="14.25">
      <c r="A442" s="80"/>
      <c r="B442" s="80"/>
      <c r="C442" s="80"/>
      <c r="D442" s="80"/>
      <c r="E442" s="80"/>
      <c r="F442" s="80"/>
      <c r="G442" s="80"/>
      <c r="H442" s="80"/>
    </row>
    <row r="443" spans="1:8" ht="14.25">
      <c r="A443" s="80"/>
      <c r="B443" s="80"/>
      <c r="C443" s="80"/>
      <c r="D443" s="80"/>
      <c r="E443" s="80"/>
      <c r="F443" s="80"/>
      <c r="G443" s="80"/>
      <c r="H443" s="80"/>
    </row>
    <row r="444" spans="1:8" ht="14.25">
      <c r="A444" s="80"/>
      <c r="B444" s="80"/>
      <c r="C444" s="80"/>
      <c r="D444" s="80"/>
      <c r="E444" s="80"/>
      <c r="F444" s="80"/>
      <c r="G444" s="80"/>
      <c r="H444" s="80"/>
    </row>
    <row r="445" spans="1:8" ht="14.25">
      <c r="A445" s="80"/>
      <c r="B445" s="80"/>
      <c r="C445" s="80"/>
      <c r="D445" s="80"/>
      <c r="E445" s="80"/>
      <c r="F445" s="80"/>
      <c r="G445" s="80"/>
      <c r="H445" s="80"/>
    </row>
    <row r="446" spans="1:8" ht="14.25">
      <c r="A446" s="80"/>
      <c r="B446" s="80"/>
      <c r="C446" s="80"/>
      <c r="D446" s="80"/>
      <c r="E446" s="80"/>
      <c r="F446" s="80"/>
      <c r="G446" s="80"/>
      <c r="H446" s="80"/>
    </row>
    <row r="447" spans="1:8" ht="14.25">
      <c r="A447" s="80"/>
      <c r="B447" s="80"/>
      <c r="C447" s="80"/>
      <c r="D447" s="80"/>
      <c r="E447" s="80"/>
      <c r="F447" s="80"/>
      <c r="G447" s="80"/>
      <c r="H447" s="80"/>
    </row>
    <row r="448" spans="1:8" ht="14.25">
      <c r="A448" s="80"/>
      <c r="B448" s="80"/>
      <c r="C448" s="80"/>
      <c r="D448" s="80"/>
      <c r="E448" s="80"/>
      <c r="F448" s="80"/>
      <c r="G448" s="80"/>
      <c r="H448" s="80"/>
    </row>
    <row r="449" spans="1:8" ht="14.25">
      <c r="A449" s="80"/>
      <c r="B449" s="80"/>
      <c r="C449" s="80"/>
      <c r="D449" s="80"/>
      <c r="E449" s="80"/>
      <c r="F449" s="80"/>
      <c r="G449" s="80"/>
      <c r="H449" s="80"/>
    </row>
    <row r="450" spans="1:8" ht="14.25">
      <c r="A450" s="80"/>
      <c r="B450" s="80"/>
      <c r="C450" s="80"/>
      <c r="D450" s="80"/>
      <c r="E450" s="80"/>
      <c r="F450" s="80"/>
      <c r="G450" s="80"/>
      <c r="H450" s="80"/>
    </row>
    <row r="451" spans="1:8" ht="14.25">
      <c r="A451" s="80"/>
      <c r="B451" s="80"/>
      <c r="C451" s="80"/>
      <c r="D451" s="80"/>
      <c r="E451" s="80"/>
      <c r="F451" s="80"/>
      <c r="G451" s="80"/>
      <c r="H451" s="80"/>
    </row>
    <row r="452" spans="1:8" ht="14.25">
      <c r="A452" s="80"/>
      <c r="B452" s="80"/>
      <c r="C452" s="80"/>
      <c r="D452" s="80"/>
      <c r="E452" s="80"/>
      <c r="F452" s="80"/>
      <c r="G452" s="80"/>
      <c r="H452" s="80"/>
    </row>
    <row r="453" spans="1:8" ht="14.25">
      <c r="A453" s="80"/>
      <c r="B453" s="80"/>
      <c r="C453" s="80"/>
      <c r="D453" s="80"/>
      <c r="E453" s="80"/>
      <c r="F453" s="80"/>
      <c r="G453" s="80"/>
      <c r="H453" s="80"/>
    </row>
    <row r="454" spans="1:8" ht="14.25">
      <c r="A454" s="80"/>
      <c r="B454" s="80"/>
      <c r="C454" s="80"/>
      <c r="D454" s="80"/>
      <c r="E454" s="80"/>
      <c r="F454" s="80"/>
      <c r="G454" s="80"/>
      <c r="H454" s="80"/>
    </row>
    <row r="455" spans="1:8" ht="14.25">
      <c r="A455" s="80"/>
      <c r="B455" s="80"/>
      <c r="C455" s="80"/>
      <c r="D455" s="80"/>
      <c r="E455" s="80"/>
      <c r="F455" s="80"/>
      <c r="G455" s="80"/>
      <c r="H455" s="80"/>
    </row>
    <row r="456" spans="1:8" ht="14.25">
      <c r="A456" s="80"/>
      <c r="B456" s="80"/>
      <c r="C456" s="80"/>
      <c r="D456" s="80"/>
      <c r="E456" s="80"/>
      <c r="F456" s="80"/>
      <c r="G456" s="80"/>
      <c r="H456" s="80"/>
    </row>
    <row r="457" spans="1:8" ht="14.25">
      <c r="A457" s="80"/>
      <c r="B457" s="80"/>
      <c r="C457" s="80"/>
      <c r="D457" s="80"/>
      <c r="E457" s="80"/>
      <c r="F457" s="80"/>
      <c r="G457" s="80"/>
      <c r="H457" s="80"/>
    </row>
    <row r="458" spans="1:8" ht="14.25">
      <c r="A458" s="80"/>
      <c r="B458" s="80"/>
      <c r="C458" s="80"/>
      <c r="D458" s="80"/>
      <c r="E458" s="80"/>
      <c r="F458" s="80"/>
      <c r="G458" s="80"/>
      <c r="H458" s="80"/>
    </row>
    <row r="459" spans="1:8" ht="14.25">
      <c r="A459" s="80"/>
      <c r="B459" s="80"/>
      <c r="C459" s="80"/>
      <c r="D459" s="80"/>
      <c r="E459" s="80"/>
      <c r="F459" s="80"/>
      <c r="G459" s="80"/>
      <c r="H459" s="80"/>
    </row>
    <row r="460" spans="1:8" ht="14.25">
      <c r="A460" s="80"/>
      <c r="B460" s="80"/>
      <c r="C460" s="80"/>
      <c r="D460" s="80"/>
      <c r="E460" s="80"/>
      <c r="F460" s="80"/>
      <c r="G460" s="80"/>
      <c r="H460" s="80"/>
    </row>
    <row r="461" spans="1:8" ht="14.25">
      <c r="A461" s="80"/>
      <c r="B461" s="80"/>
      <c r="C461" s="80"/>
      <c r="D461" s="80"/>
      <c r="E461" s="80"/>
      <c r="F461" s="80"/>
      <c r="G461" s="80"/>
      <c r="H461" s="80"/>
    </row>
    <row r="462" spans="1:8" ht="14.25">
      <c r="A462" s="80"/>
      <c r="B462" s="80"/>
      <c r="C462" s="80"/>
      <c r="D462" s="80"/>
      <c r="E462" s="80"/>
      <c r="F462" s="80"/>
      <c r="G462" s="80"/>
      <c r="H462" s="80"/>
    </row>
    <row r="463" spans="1:8" ht="14.25">
      <c r="A463" s="80"/>
      <c r="B463" s="80"/>
      <c r="C463" s="80"/>
      <c r="D463" s="80"/>
      <c r="E463" s="80"/>
      <c r="F463" s="80"/>
      <c r="G463" s="80"/>
      <c r="H463" s="80"/>
    </row>
    <row r="464" spans="1:8" ht="14.25">
      <c r="A464" s="80"/>
      <c r="B464" s="80"/>
      <c r="C464" s="80"/>
      <c r="D464" s="80"/>
      <c r="E464" s="80"/>
      <c r="F464" s="80"/>
      <c r="G464" s="80"/>
      <c r="H464" s="80"/>
    </row>
    <row r="465" spans="1:8" ht="14.25">
      <c r="A465" s="80"/>
      <c r="B465" s="80"/>
      <c r="C465" s="80"/>
      <c r="D465" s="80"/>
      <c r="E465" s="80"/>
      <c r="F465" s="80"/>
      <c r="G465" s="80"/>
      <c r="H465" s="80"/>
    </row>
    <row r="466" spans="1:8" ht="14.25">
      <c r="A466" s="80"/>
      <c r="B466" s="80"/>
      <c r="C466" s="80"/>
      <c r="D466" s="80"/>
      <c r="E466" s="80"/>
      <c r="F466" s="80"/>
      <c r="G466" s="80"/>
      <c r="H466" s="80"/>
    </row>
    <row r="467" spans="1:8" ht="14.25">
      <c r="A467" s="80"/>
      <c r="B467" s="80"/>
      <c r="C467" s="80"/>
      <c r="D467" s="80"/>
      <c r="E467" s="80"/>
      <c r="F467" s="80"/>
      <c r="G467" s="80"/>
      <c r="H467" s="80"/>
    </row>
    <row r="468" spans="1:8" ht="14.25">
      <c r="A468" s="80"/>
      <c r="B468" s="80"/>
      <c r="C468" s="80"/>
      <c r="D468" s="80"/>
      <c r="E468" s="80"/>
      <c r="F468" s="80"/>
      <c r="G468" s="80"/>
      <c r="H468" s="80"/>
    </row>
    <row r="469" spans="1:8" ht="14.25">
      <c r="A469" s="80"/>
      <c r="B469" s="80"/>
      <c r="C469" s="80"/>
      <c r="D469" s="80"/>
      <c r="E469" s="80"/>
      <c r="F469" s="80"/>
      <c r="G469" s="80"/>
      <c r="H469" s="80"/>
    </row>
    <row r="470" spans="1:8" ht="14.25">
      <c r="A470" s="80"/>
      <c r="B470" s="80"/>
      <c r="C470" s="80"/>
      <c r="D470" s="80"/>
      <c r="E470" s="80"/>
      <c r="F470" s="80"/>
      <c r="G470" s="80"/>
      <c r="H470" s="80"/>
    </row>
    <row r="471" spans="1:8" ht="14.25">
      <c r="A471" s="80"/>
      <c r="B471" s="80"/>
      <c r="C471" s="80"/>
      <c r="D471" s="80"/>
      <c r="E471" s="80"/>
      <c r="F471" s="80"/>
      <c r="G471" s="80"/>
      <c r="H471" s="80"/>
    </row>
    <row r="472" spans="1:8" ht="14.25">
      <c r="A472" s="80"/>
      <c r="B472" s="80"/>
      <c r="C472" s="80"/>
      <c r="D472" s="80"/>
      <c r="E472" s="80"/>
      <c r="F472" s="80"/>
      <c r="G472" s="80"/>
      <c r="H472" s="80"/>
    </row>
    <row r="473" spans="1:8" ht="14.25">
      <c r="A473" s="80"/>
      <c r="B473" s="80"/>
      <c r="C473" s="80"/>
      <c r="D473" s="80"/>
      <c r="E473" s="80"/>
      <c r="F473" s="80"/>
      <c r="G473" s="80"/>
      <c r="H473" s="80"/>
    </row>
    <row r="474" spans="1:8" ht="14.25">
      <c r="A474" s="80"/>
      <c r="B474" s="80"/>
      <c r="C474" s="80"/>
      <c r="D474" s="80"/>
      <c r="E474" s="80"/>
      <c r="F474" s="80"/>
      <c r="G474" s="80"/>
      <c r="H474" s="80"/>
    </row>
    <row r="475" spans="1:8" ht="14.25">
      <c r="A475" s="80"/>
      <c r="B475" s="80"/>
      <c r="C475" s="80"/>
      <c r="D475" s="80"/>
      <c r="E475" s="80"/>
      <c r="F475" s="80"/>
      <c r="G475" s="80"/>
      <c r="H475" s="80"/>
    </row>
    <row r="476" spans="1:8" ht="14.25">
      <c r="A476" s="80"/>
      <c r="B476" s="80"/>
      <c r="C476" s="80"/>
      <c r="D476" s="80"/>
      <c r="E476" s="80"/>
      <c r="F476" s="80"/>
      <c r="G476" s="80"/>
      <c r="H476" s="80"/>
    </row>
    <row r="477" spans="1:8" ht="14.25">
      <c r="A477" s="80"/>
      <c r="B477" s="80"/>
      <c r="C477" s="80"/>
      <c r="D477" s="80"/>
      <c r="E477" s="80"/>
      <c r="F477" s="80"/>
      <c r="G477" s="80"/>
      <c r="H477" s="80"/>
    </row>
    <row r="478" spans="1:8" ht="14.25">
      <c r="A478" s="80"/>
      <c r="B478" s="80"/>
      <c r="C478" s="80"/>
      <c r="D478" s="80"/>
      <c r="E478" s="80"/>
      <c r="F478" s="80"/>
      <c r="G478" s="80"/>
      <c r="H478" s="80"/>
    </row>
    <row r="479" spans="1:8" ht="14.25">
      <c r="A479" s="80"/>
      <c r="B479" s="80"/>
      <c r="C479" s="80"/>
      <c r="D479" s="80"/>
      <c r="E479" s="80"/>
      <c r="F479" s="80"/>
      <c r="G479" s="80"/>
      <c r="H479" s="80"/>
    </row>
    <row r="480" spans="1:8" ht="14.25">
      <c r="A480" s="80"/>
      <c r="B480" s="80"/>
      <c r="C480" s="80"/>
      <c r="D480" s="80"/>
      <c r="E480" s="80"/>
      <c r="F480" s="80"/>
      <c r="G480" s="80"/>
      <c r="H480" s="80"/>
    </row>
    <row r="481" spans="1:8" ht="14.25">
      <c r="A481" s="80"/>
      <c r="B481" s="80"/>
      <c r="C481" s="80"/>
      <c r="D481" s="80"/>
      <c r="E481" s="80"/>
      <c r="F481" s="80"/>
      <c r="G481" s="80"/>
      <c r="H481" s="80"/>
    </row>
    <row r="482" spans="1:8" ht="14.25">
      <c r="A482" s="80"/>
      <c r="B482" s="80"/>
      <c r="C482" s="80"/>
      <c r="D482" s="80"/>
      <c r="E482" s="80"/>
      <c r="F482" s="80"/>
      <c r="G482" s="80"/>
      <c r="H482" s="80"/>
    </row>
    <row r="483" spans="1:8" ht="14.25">
      <c r="A483" s="80"/>
      <c r="B483" s="80"/>
      <c r="C483" s="80"/>
      <c r="D483" s="80"/>
      <c r="E483" s="80"/>
      <c r="F483" s="80"/>
      <c r="G483" s="80"/>
      <c r="H483" s="80"/>
    </row>
    <row r="484" spans="1:8" ht="14.25">
      <c r="A484" s="80"/>
      <c r="B484" s="80"/>
      <c r="C484" s="80"/>
      <c r="D484" s="80"/>
      <c r="E484" s="80"/>
      <c r="F484" s="80"/>
      <c r="G484" s="80"/>
      <c r="H484" s="80"/>
    </row>
    <row r="485" spans="1:8" ht="14.25">
      <c r="A485" s="80"/>
      <c r="B485" s="80"/>
      <c r="C485" s="80"/>
      <c r="D485" s="80"/>
      <c r="E485" s="80"/>
      <c r="F485" s="80"/>
      <c r="G485" s="80"/>
      <c r="H485" s="80"/>
    </row>
    <row r="486" spans="1:8" ht="14.25">
      <c r="A486" s="80"/>
      <c r="B486" s="80"/>
      <c r="C486" s="80"/>
      <c r="D486" s="80"/>
      <c r="E486" s="80"/>
      <c r="F486" s="80"/>
      <c r="G486" s="80"/>
      <c r="H486" s="80"/>
    </row>
    <row r="487" spans="1:8" ht="14.25">
      <c r="A487" s="80"/>
      <c r="B487" s="80"/>
      <c r="C487" s="80"/>
      <c r="D487" s="80"/>
      <c r="E487" s="80"/>
      <c r="F487" s="80"/>
      <c r="G487" s="80"/>
      <c r="H487" s="80"/>
    </row>
    <row r="488" spans="1:8" ht="14.25">
      <c r="A488" s="80"/>
      <c r="B488" s="80"/>
      <c r="C488" s="80"/>
      <c r="D488" s="80"/>
      <c r="E488" s="80"/>
      <c r="F488" s="80"/>
      <c r="G488" s="80"/>
      <c r="H488" s="80"/>
    </row>
    <row r="489" spans="1:8" ht="14.25">
      <c r="A489" s="80"/>
      <c r="B489" s="80"/>
      <c r="C489" s="80"/>
      <c r="D489" s="80"/>
      <c r="E489" s="80"/>
      <c r="F489" s="80"/>
      <c r="G489" s="80"/>
      <c r="H489" s="80"/>
    </row>
    <row r="490" spans="1:8" ht="14.25">
      <c r="A490" s="80"/>
      <c r="B490" s="80"/>
      <c r="C490" s="80"/>
      <c r="D490" s="80"/>
      <c r="E490" s="80"/>
      <c r="F490" s="80"/>
      <c r="G490" s="80"/>
      <c r="H490" s="80"/>
    </row>
    <row r="491" spans="1:8" ht="14.25">
      <c r="A491" s="80"/>
      <c r="B491" s="80"/>
      <c r="C491" s="80"/>
      <c r="D491" s="80"/>
      <c r="E491" s="80"/>
      <c r="F491" s="80"/>
      <c r="G491" s="80"/>
      <c r="H491" s="80"/>
    </row>
    <row r="492" spans="1:8" ht="14.25">
      <c r="A492" s="80"/>
      <c r="B492" s="80"/>
      <c r="C492" s="80"/>
      <c r="D492" s="80"/>
      <c r="E492" s="80"/>
      <c r="F492" s="80"/>
      <c r="G492" s="80"/>
      <c r="H492" s="80"/>
    </row>
    <row r="493" spans="1:8" ht="14.25">
      <c r="A493" s="80"/>
      <c r="B493" s="80"/>
      <c r="C493" s="80"/>
      <c r="D493" s="80"/>
      <c r="E493" s="80"/>
      <c r="F493" s="80"/>
      <c r="G493" s="80"/>
      <c r="H493" s="80"/>
    </row>
    <row r="494" spans="1:8" ht="14.25">
      <c r="A494" s="80"/>
      <c r="B494" s="80"/>
      <c r="C494" s="80"/>
      <c r="D494" s="80"/>
      <c r="E494" s="80"/>
      <c r="F494" s="80"/>
      <c r="G494" s="80"/>
      <c r="H494" s="80"/>
    </row>
    <row r="495" spans="1:8" ht="14.25">
      <c r="A495" s="80"/>
      <c r="B495" s="80"/>
      <c r="C495" s="80"/>
      <c r="D495" s="80"/>
      <c r="E495" s="80"/>
      <c r="F495" s="80"/>
      <c r="G495" s="80"/>
      <c r="H495" s="80"/>
    </row>
    <row r="496" spans="1:8" ht="14.25">
      <c r="A496" s="80"/>
      <c r="B496" s="80"/>
      <c r="C496" s="80"/>
      <c r="D496" s="80"/>
      <c r="E496" s="80"/>
      <c r="F496" s="80"/>
      <c r="G496" s="80"/>
      <c r="H496" s="80"/>
    </row>
    <row r="497" spans="1:8" ht="14.25">
      <c r="A497" s="80"/>
      <c r="B497" s="80"/>
      <c r="C497" s="80"/>
      <c r="D497" s="80"/>
      <c r="E497" s="80"/>
      <c r="F497" s="80"/>
      <c r="G497" s="80"/>
      <c r="H497" s="80"/>
    </row>
    <row r="498" spans="1:8" ht="14.25">
      <c r="A498" s="80"/>
      <c r="B498" s="80"/>
      <c r="C498" s="80"/>
      <c r="D498" s="80"/>
      <c r="E498" s="80"/>
      <c r="F498" s="80"/>
      <c r="G498" s="80"/>
      <c r="H498" s="80"/>
    </row>
    <row r="499" spans="1:8" ht="14.25">
      <c r="A499" s="80"/>
      <c r="B499" s="80"/>
      <c r="C499" s="80"/>
      <c r="D499" s="80"/>
      <c r="E499" s="80"/>
      <c r="F499" s="80"/>
      <c r="G499" s="80"/>
      <c r="H499" s="80"/>
    </row>
    <row r="500" spans="1:8" ht="14.25">
      <c r="A500" s="80"/>
      <c r="B500" s="80"/>
      <c r="C500" s="80"/>
      <c r="D500" s="80"/>
      <c r="E500" s="80"/>
      <c r="F500" s="80"/>
      <c r="G500" s="80"/>
      <c r="H500" s="80"/>
    </row>
    <row r="501" spans="1:8" ht="14.25">
      <c r="A501" s="80"/>
      <c r="B501" s="80"/>
      <c r="C501" s="80"/>
      <c r="D501" s="80"/>
      <c r="E501" s="80"/>
      <c r="F501" s="80"/>
      <c r="G501" s="80"/>
      <c r="H501" s="80"/>
    </row>
    <row r="502" spans="1:8" ht="14.25">
      <c r="A502" s="80"/>
      <c r="B502" s="80"/>
      <c r="C502" s="80"/>
      <c r="D502" s="80"/>
      <c r="E502" s="80"/>
      <c r="F502" s="80"/>
      <c r="G502" s="80"/>
      <c r="H502" s="80"/>
    </row>
    <row r="503" spans="1:8" ht="14.25">
      <c r="A503" s="80"/>
      <c r="B503" s="80"/>
      <c r="C503" s="80"/>
      <c r="D503" s="80"/>
      <c r="E503" s="80"/>
      <c r="F503" s="80"/>
      <c r="G503" s="80"/>
      <c r="H503" s="80"/>
    </row>
    <row r="504" spans="1:8" ht="14.25">
      <c r="A504" s="80"/>
      <c r="B504" s="80"/>
      <c r="C504" s="80"/>
      <c r="D504" s="80"/>
      <c r="E504" s="80"/>
      <c r="F504" s="80"/>
      <c r="G504" s="80"/>
      <c r="H504" s="80"/>
    </row>
    <row r="505" spans="1:8" ht="14.25">
      <c r="A505" s="80"/>
      <c r="B505" s="80"/>
      <c r="C505" s="80"/>
      <c r="D505" s="80"/>
      <c r="E505" s="80"/>
      <c r="F505" s="80"/>
      <c r="G505" s="80"/>
      <c r="H505" s="80"/>
    </row>
    <row r="506" spans="1:8" ht="14.25">
      <c r="A506" s="80"/>
      <c r="B506" s="80"/>
      <c r="C506" s="80"/>
      <c r="D506" s="80"/>
      <c r="E506" s="80"/>
      <c r="F506" s="80"/>
      <c r="G506" s="80"/>
      <c r="H506" s="80"/>
    </row>
    <row r="507" spans="1:8" ht="14.25">
      <c r="A507" s="80"/>
      <c r="B507" s="80"/>
      <c r="C507" s="80"/>
      <c r="D507" s="80"/>
      <c r="E507" s="80"/>
      <c r="F507" s="80"/>
      <c r="G507" s="80"/>
      <c r="H507" s="80"/>
    </row>
    <row r="508" spans="1:8" ht="14.25">
      <c r="A508" s="80"/>
      <c r="B508" s="80"/>
      <c r="C508" s="80"/>
      <c r="D508" s="80"/>
      <c r="E508" s="80"/>
      <c r="F508" s="80"/>
      <c r="G508" s="80"/>
      <c r="H508" s="80"/>
    </row>
    <row r="509" spans="1:8" ht="14.25">
      <c r="A509" s="80"/>
      <c r="B509" s="80"/>
      <c r="C509" s="80"/>
      <c r="D509" s="80"/>
      <c r="E509" s="80"/>
      <c r="F509" s="80"/>
      <c r="G509" s="80"/>
      <c r="H509" s="80"/>
    </row>
    <row r="510" spans="1:8" ht="14.25">
      <c r="A510" s="80"/>
      <c r="B510" s="80"/>
      <c r="C510" s="80"/>
      <c r="D510" s="80"/>
      <c r="E510" s="80"/>
      <c r="F510" s="80"/>
      <c r="G510" s="80"/>
      <c r="H510" s="80"/>
    </row>
    <row r="511" spans="1:8" ht="14.25">
      <c r="A511" s="80"/>
      <c r="B511" s="80"/>
      <c r="C511" s="80"/>
      <c r="D511" s="80"/>
      <c r="E511" s="80"/>
      <c r="F511" s="80"/>
      <c r="G511" s="80"/>
      <c r="H511" s="80"/>
    </row>
    <row r="512" spans="1:8" ht="14.25">
      <c r="A512" s="80"/>
      <c r="B512" s="80"/>
      <c r="C512" s="80"/>
      <c r="D512" s="80"/>
      <c r="E512" s="80"/>
      <c r="F512" s="80"/>
      <c r="G512" s="80"/>
      <c r="H512" s="80"/>
    </row>
    <row r="513" spans="1:8" ht="14.25">
      <c r="A513" s="80"/>
      <c r="B513" s="80"/>
      <c r="C513" s="80"/>
      <c r="D513" s="80"/>
      <c r="E513" s="80"/>
      <c r="F513" s="80"/>
      <c r="G513" s="80"/>
      <c r="H513" s="80"/>
    </row>
    <row r="514" spans="1:8" ht="14.25">
      <c r="A514" s="80"/>
      <c r="B514" s="80"/>
      <c r="C514" s="80"/>
      <c r="D514" s="80"/>
      <c r="E514" s="80"/>
      <c r="F514" s="80"/>
      <c r="G514" s="80"/>
      <c r="H514" s="80"/>
    </row>
    <row r="515" spans="1:8" ht="14.25">
      <c r="A515" s="80"/>
      <c r="B515" s="80"/>
      <c r="C515" s="80"/>
      <c r="D515" s="80"/>
      <c r="E515" s="80"/>
      <c r="F515" s="80"/>
      <c r="G515" s="80"/>
      <c r="H515" s="80"/>
    </row>
    <row r="516" spans="1:8" ht="14.25">
      <c r="A516" s="80"/>
      <c r="B516" s="80"/>
      <c r="C516" s="80"/>
      <c r="D516" s="80"/>
      <c r="E516" s="80"/>
      <c r="F516" s="80"/>
      <c r="G516" s="80"/>
      <c r="H516" s="80"/>
    </row>
    <row r="517" spans="1:8" ht="14.25">
      <c r="A517" s="80"/>
      <c r="B517" s="80"/>
      <c r="C517" s="80"/>
      <c r="D517" s="80"/>
      <c r="E517" s="80"/>
      <c r="F517" s="80"/>
      <c r="G517" s="80"/>
      <c r="H517" s="80"/>
    </row>
    <row r="518" spans="1:8" ht="14.25">
      <c r="A518" s="80"/>
      <c r="B518" s="80"/>
      <c r="C518" s="80"/>
      <c r="D518" s="80"/>
      <c r="E518" s="80"/>
      <c r="F518" s="80"/>
      <c r="G518" s="80"/>
      <c r="H518" s="80"/>
    </row>
    <row r="519" spans="1:8" ht="14.25">
      <c r="A519" s="80"/>
      <c r="B519" s="80"/>
      <c r="C519" s="80"/>
      <c r="D519" s="80"/>
      <c r="E519" s="80"/>
      <c r="F519" s="80"/>
      <c r="G519" s="80"/>
      <c r="H519" s="80"/>
    </row>
    <row r="520" spans="1:8" ht="14.25">
      <c r="A520" s="80"/>
      <c r="B520" s="80"/>
      <c r="C520" s="80"/>
      <c r="D520" s="80"/>
      <c r="E520" s="80"/>
      <c r="F520" s="80"/>
      <c r="G520" s="80"/>
      <c r="H520" s="80"/>
    </row>
    <row r="521" spans="1:8" ht="14.25">
      <c r="A521" s="80"/>
      <c r="B521" s="80"/>
      <c r="C521" s="80"/>
      <c r="D521" s="80"/>
      <c r="E521" s="80"/>
      <c r="F521" s="80"/>
      <c r="G521" s="80"/>
      <c r="H521" s="80"/>
    </row>
    <row r="522" spans="1:8" ht="14.25">
      <c r="A522" s="80"/>
      <c r="B522" s="80"/>
      <c r="C522" s="80"/>
      <c r="D522" s="80"/>
      <c r="E522" s="80"/>
      <c r="F522" s="80"/>
      <c r="G522" s="80"/>
      <c r="H522" s="80"/>
    </row>
    <row r="523" spans="1:8" ht="14.25">
      <c r="A523" s="80"/>
      <c r="B523" s="80"/>
      <c r="C523" s="80"/>
      <c r="D523" s="80"/>
      <c r="E523" s="80"/>
      <c r="F523" s="80"/>
      <c r="G523" s="80"/>
      <c r="H523" s="80"/>
    </row>
    <row r="524" spans="1:8" ht="14.25">
      <c r="A524" s="80"/>
      <c r="B524" s="80"/>
      <c r="C524" s="80"/>
      <c r="D524" s="80"/>
      <c r="E524" s="80"/>
      <c r="F524" s="80"/>
      <c r="G524" s="80"/>
      <c r="H524" s="80"/>
    </row>
    <row r="525" spans="1:8" ht="14.25">
      <c r="A525" s="80"/>
      <c r="B525" s="80"/>
      <c r="C525" s="80"/>
      <c r="D525" s="80"/>
      <c r="E525" s="80"/>
      <c r="F525" s="80"/>
      <c r="G525" s="80"/>
      <c r="H525" s="80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7" orientation="portrait" r:id="rId1"/>
  <colBreaks count="1" manualBreakCount="1">
    <brk id="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90361-A2D1-49ED-BA57-B7FD35DC7BBE}">
  <dimension ref="A2:N526"/>
  <sheetViews>
    <sheetView showGridLines="0" zoomScale="90" zoomScaleNormal="90" workbookViewId="0"/>
  </sheetViews>
  <sheetFormatPr baseColWidth="10" defaultColWidth="11" defaultRowHeight="12.75"/>
  <cols>
    <col min="1" max="1" width="29.5703125" style="8" customWidth="1"/>
    <col min="2" max="4" width="13.42578125" style="8" customWidth="1"/>
    <col min="5" max="5" width="2" style="8" customWidth="1"/>
    <col min="6" max="6" width="16.140625" style="8" customWidth="1"/>
    <col min="7" max="8" width="14.140625" style="8" bestFit="1" customWidth="1"/>
    <col min="9" max="9" width="12.5703125" style="103" bestFit="1" customWidth="1"/>
    <col min="10" max="10" width="12.140625" style="103" bestFit="1" customWidth="1"/>
    <col min="11" max="256" width="11" style="8"/>
    <col min="257" max="257" width="29.5703125" style="8" customWidth="1"/>
    <col min="258" max="260" width="13.42578125" style="8" customWidth="1"/>
    <col min="261" max="261" width="2" style="8" customWidth="1"/>
    <col min="262" max="262" width="16.140625" style="8" customWidth="1"/>
    <col min="263" max="264" width="14.140625" style="8" bestFit="1" customWidth="1"/>
    <col min="265" max="265" width="12.5703125" style="8" bestFit="1" customWidth="1"/>
    <col min="266" max="266" width="12.140625" style="8" bestFit="1" customWidth="1"/>
    <col min="267" max="512" width="11" style="8"/>
    <col min="513" max="513" width="29.5703125" style="8" customWidth="1"/>
    <col min="514" max="516" width="13.42578125" style="8" customWidth="1"/>
    <col min="517" max="517" width="2" style="8" customWidth="1"/>
    <col min="518" max="518" width="16.140625" style="8" customWidth="1"/>
    <col min="519" max="520" width="14.140625" style="8" bestFit="1" customWidth="1"/>
    <col min="521" max="521" width="12.5703125" style="8" bestFit="1" customWidth="1"/>
    <col min="522" max="522" width="12.140625" style="8" bestFit="1" customWidth="1"/>
    <col min="523" max="768" width="11" style="8"/>
    <col min="769" max="769" width="29.5703125" style="8" customWidth="1"/>
    <col min="770" max="772" width="13.42578125" style="8" customWidth="1"/>
    <col min="773" max="773" width="2" style="8" customWidth="1"/>
    <col min="774" max="774" width="16.140625" style="8" customWidth="1"/>
    <col min="775" max="776" width="14.140625" style="8" bestFit="1" customWidth="1"/>
    <col min="777" max="777" width="12.5703125" style="8" bestFit="1" customWidth="1"/>
    <col min="778" max="778" width="12.140625" style="8" bestFit="1" customWidth="1"/>
    <col min="779" max="1024" width="11" style="8"/>
    <col min="1025" max="1025" width="29.5703125" style="8" customWidth="1"/>
    <col min="1026" max="1028" width="13.42578125" style="8" customWidth="1"/>
    <col min="1029" max="1029" width="2" style="8" customWidth="1"/>
    <col min="1030" max="1030" width="16.140625" style="8" customWidth="1"/>
    <col min="1031" max="1032" width="14.140625" style="8" bestFit="1" customWidth="1"/>
    <col min="1033" max="1033" width="12.5703125" style="8" bestFit="1" customWidth="1"/>
    <col min="1034" max="1034" width="12.140625" style="8" bestFit="1" customWidth="1"/>
    <col min="1035" max="1280" width="11" style="8"/>
    <col min="1281" max="1281" width="29.5703125" style="8" customWidth="1"/>
    <col min="1282" max="1284" width="13.42578125" style="8" customWidth="1"/>
    <col min="1285" max="1285" width="2" style="8" customWidth="1"/>
    <col min="1286" max="1286" width="16.140625" style="8" customWidth="1"/>
    <col min="1287" max="1288" width="14.140625" style="8" bestFit="1" customWidth="1"/>
    <col min="1289" max="1289" width="12.5703125" style="8" bestFit="1" customWidth="1"/>
    <col min="1290" max="1290" width="12.140625" style="8" bestFit="1" customWidth="1"/>
    <col min="1291" max="1536" width="11" style="8"/>
    <col min="1537" max="1537" width="29.5703125" style="8" customWidth="1"/>
    <col min="1538" max="1540" width="13.42578125" style="8" customWidth="1"/>
    <col min="1541" max="1541" width="2" style="8" customWidth="1"/>
    <col min="1542" max="1542" width="16.140625" style="8" customWidth="1"/>
    <col min="1543" max="1544" width="14.140625" style="8" bestFit="1" customWidth="1"/>
    <col min="1545" max="1545" width="12.5703125" style="8" bestFit="1" customWidth="1"/>
    <col min="1546" max="1546" width="12.140625" style="8" bestFit="1" customWidth="1"/>
    <col min="1547" max="1792" width="11" style="8"/>
    <col min="1793" max="1793" width="29.5703125" style="8" customWidth="1"/>
    <col min="1794" max="1796" width="13.42578125" style="8" customWidth="1"/>
    <col min="1797" max="1797" width="2" style="8" customWidth="1"/>
    <col min="1798" max="1798" width="16.140625" style="8" customWidth="1"/>
    <col min="1799" max="1800" width="14.140625" style="8" bestFit="1" customWidth="1"/>
    <col min="1801" max="1801" width="12.5703125" style="8" bestFit="1" customWidth="1"/>
    <col min="1802" max="1802" width="12.140625" style="8" bestFit="1" customWidth="1"/>
    <col min="1803" max="2048" width="11" style="8"/>
    <col min="2049" max="2049" width="29.5703125" style="8" customWidth="1"/>
    <col min="2050" max="2052" width="13.42578125" style="8" customWidth="1"/>
    <col min="2053" max="2053" width="2" style="8" customWidth="1"/>
    <col min="2054" max="2054" width="16.140625" style="8" customWidth="1"/>
    <col min="2055" max="2056" width="14.140625" style="8" bestFit="1" customWidth="1"/>
    <col min="2057" max="2057" width="12.5703125" style="8" bestFit="1" customWidth="1"/>
    <col min="2058" max="2058" width="12.140625" style="8" bestFit="1" customWidth="1"/>
    <col min="2059" max="2304" width="11" style="8"/>
    <col min="2305" max="2305" width="29.5703125" style="8" customWidth="1"/>
    <col min="2306" max="2308" width="13.42578125" style="8" customWidth="1"/>
    <col min="2309" max="2309" width="2" style="8" customWidth="1"/>
    <col min="2310" max="2310" width="16.140625" style="8" customWidth="1"/>
    <col min="2311" max="2312" width="14.140625" style="8" bestFit="1" customWidth="1"/>
    <col min="2313" max="2313" width="12.5703125" style="8" bestFit="1" customWidth="1"/>
    <col min="2314" max="2314" width="12.140625" style="8" bestFit="1" customWidth="1"/>
    <col min="2315" max="2560" width="11" style="8"/>
    <col min="2561" max="2561" width="29.5703125" style="8" customWidth="1"/>
    <col min="2562" max="2564" width="13.42578125" style="8" customWidth="1"/>
    <col min="2565" max="2565" width="2" style="8" customWidth="1"/>
    <col min="2566" max="2566" width="16.140625" style="8" customWidth="1"/>
    <col min="2567" max="2568" width="14.140625" style="8" bestFit="1" customWidth="1"/>
    <col min="2569" max="2569" width="12.5703125" style="8" bestFit="1" customWidth="1"/>
    <col min="2570" max="2570" width="12.140625" style="8" bestFit="1" customWidth="1"/>
    <col min="2571" max="2816" width="11" style="8"/>
    <col min="2817" max="2817" width="29.5703125" style="8" customWidth="1"/>
    <col min="2818" max="2820" width="13.42578125" style="8" customWidth="1"/>
    <col min="2821" max="2821" width="2" style="8" customWidth="1"/>
    <col min="2822" max="2822" width="16.140625" style="8" customWidth="1"/>
    <col min="2823" max="2824" width="14.140625" style="8" bestFit="1" customWidth="1"/>
    <col min="2825" max="2825" width="12.5703125" style="8" bestFit="1" customWidth="1"/>
    <col min="2826" max="2826" width="12.140625" style="8" bestFit="1" customWidth="1"/>
    <col min="2827" max="3072" width="11" style="8"/>
    <col min="3073" max="3073" width="29.5703125" style="8" customWidth="1"/>
    <col min="3074" max="3076" width="13.42578125" style="8" customWidth="1"/>
    <col min="3077" max="3077" width="2" style="8" customWidth="1"/>
    <col min="3078" max="3078" width="16.140625" style="8" customWidth="1"/>
    <col min="3079" max="3080" width="14.140625" style="8" bestFit="1" customWidth="1"/>
    <col min="3081" max="3081" width="12.5703125" style="8" bestFit="1" customWidth="1"/>
    <col min="3082" max="3082" width="12.140625" style="8" bestFit="1" customWidth="1"/>
    <col min="3083" max="3328" width="11" style="8"/>
    <col min="3329" max="3329" width="29.5703125" style="8" customWidth="1"/>
    <col min="3330" max="3332" width="13.42578125" style="8" customWidth="1"/>
    <col min="3333" max="3333" width="2" style="8" customWidth="1"/>
    <col min="3334" max="3334" width="16.140625" style="8" customWidth="1"/>
    <col min="3335" max="3336" width="14.140625" style="8" bestFit="1" customWidth="1"/>
    <col min="3337" max="3337" width="12.5703125" style="8" bestFit="1" customWidth="1"/>
    <col min="3338" max="3338" width="12.140625" style="8" bestFit="1" customWidth="1"/>
    <col min="3339" max="3584" width="11" style="8"/>
    <col min="3585" max="3585" width="29.5703125" style="8" customWidth="1"/>
    <col min="3586" max="3588" width="13.42578125" style="8" customWidth="1"/>
    <col min="3589" max="3589" width="2" style="8" customWidth="1"/>
    <col min="3590" max="3590" width="16.140625" style="8" customWidth="1"/>
    <col min="3591" max="3592" width="14.140625" style="8" bestFit="1" customWidth="1"/>
    <col min="3593" max="3593" width="12.5703125" style="8" bestFit="1" customWidth="1"/>
    <col min="3594" max="3594" width="12.140625" style="8" bestFit="1" customWidth="1"/>
    <col min="3595" max="3840" width="11" style="8"/>
    <col min="3841" max="3841" width="29.5703125" style="8" customWidth="1"/>
    <col min="3842" max="3844" width="13.42578125" style="8" customWidth="1"/>
    <col min="3845" max="3845" width="2" style="8" customWidth="1"/>
    <col min="3846" max="3846" width="16.140625" style="8" customWidth="1"/>
    <col min="3847" max="3848" width="14.140625" style="8" bestFit="1" customWidth="1"/>
    <col min="3849" max="3849" width="12.5703125" style="8" bestFit="1" customWidth="1"/>
    <col min="3850" max="3850" width="12.140625" style="8" bestFit="1" customWidth="1"/>
    <col min="3851" max="4096" width="11" style="8"/>
    <col min="4097" max="4097" width="29.5703125" style="8" customWidth="1"/>
    <col min="4098" max="4100" width="13.42578125" style="8" customWidth="1"/>
    <col min="4101" max="4101" width="2" style="8" customWidth="1"/>
    <col min="4102" max="4102" width="16.140625" style="8" customWidth="1"/>
    <col min="4103" max="4104" width="14.140625" style="8" bestFit="1" customWidth="1"/>
    <col min="4105" max="4105" width="12.5703125" style="8" bestFit="1" customWidth="1"/>
    <col min="4106" max="4106" width="12.140625" style="8" bestFit="1" customWidth="1"/>
    <col min="4107" max="4352" width="11" style="8"/>
    <col min="4353" max="4353" width="29.5703125" style="8" customWidth="1"/>
    <col min="4354" max="4356" width="13.42578125" style="8" customWidth="1"/>
    <col min="4357" max="4357" width="2" style="8" customWidth="1"/>
    <col min="4358" max="4358" width="16.140625" style="8" customWidth="1"/>
    <col min="4359" max="4360" width="14.140625" style="8" bestFit="1" customWidth="1"/>
    <col min="4361" max="4361" width="12.5703125" style="8" bestFit="1" customWidth="1"/>
    <col min="4362" max="4362" width="12.140625" style="8" bestFit="1" customWidth="1"/>
    <col min="4363" max="4608" width="11" style="8"/>
    <col min="4609" max="4609" width="29.5703125" style="8" customWidth="1"/>
    <col min="4610" max="4612" width="13.42578125" style="8" customWidth="1"/>
    <col min="4613" max="4613" width="2" style="8" customWidth="1"/>
    <col min="4614" max="4614" width="16.140625" style="8" customWidth="1"/>
    <col min="4615" max="4616" width="14.140625" style="8" bestFit="1" customWidth="1"/>
    <col min="4617" max="4617" width="12.5703125" style="8" bestFit="1" customWidth="1"/>
    <col min="4618" max="4618" width="12.140625" style="8" bestFit="1" customWidth="1"/>
    <col min="4619" max="4864" width="11" style="8"/>
    <col min="4865" max="4865" width="29.5703125" style="8" customWidth="1"/>
    <col min="4866" max="4868" width="13.42578125" style="8" customWidth="1"/>
    <col min="4869" max="4869" width="2" style="8" customWidth="1"/>
    <col min="4870" max="4870" width="16.140625" style="8" customWidth="1"/>
    <col min="4871" max="4872" width="14.140625" style="8" bestFit="1" customWidth="1"/>
    <col min="4873" max="4873" width="12.5703125" style="8" bestFit="1" customWidth="1"/>
    <col min="4874" max="4874" width="12.140625" style="8" bestFit="1" customWidth="1"/>
    <col min="4875" max="5120" width="11" style="8"/>
    <col min="5121" max="5121" width="29.5703125" style="8" customWidth="1"/>
    <col min="5122" max="5124" width="13.42578125" style="8" customWidth="1"/>
    <col min="5125" max="5125" width="2" style="8" customWidth="1"/>
    <col min="5126" max="5126" width="16.140625" style="8" customWidth="1"/>
    <col min="5127" max="5128" width="14.140625" style="8" bestFit="1" customWidth="1"/>
    <col min="5129" max="5129" width="12.5703125" style="8" bestFit="1" customWidth="1"/>
    <col min="5130" max="5130" width="12.140625" style="8" bestFit="1" customWidth="1"/>
    <col min="5131" max="5376" width="11" style="8"/>
    <col min="5377" max="5377" width="29.5703125" style="8" customWidth="1"/>
    <col min="5378" max="5380" width="13.42578125" style="8" customWidth="1"/>
    <col min="5381" max="5381" width="2" style="8" customWidth="1"/>
    <col min="5382" max="5382" width="16.140625" style="8" customWidth="1"/>
    <col min="5383" max="5384" width="14.140625" style="8" bestFit="1" customWidth="1"/>
    <col min="5385" max="5385" width="12.5703125" style="8" bestFit="1" customWidth="1"/>
    <col min="5386" max="5386" width="12.140625" style="8" bestFit="1" customWidth="1"/>
    <col min="5387" max="5632" width="11" style="8"/>
    <col min="5633" max="5633" width="29.5703125" style="8" customWidth="1"/>
    <col min="5634" max="5636" width="13.42578125" style="8" customWidth="1"/>
    <col min="5637" max="5637" width="2" style="8" customWidth="1"/>
    <col min="5638" max="5638" width="16.140625" style="8" customWidth="1"/>
    <col min="5639" max="5640" width="14.140625" style="8" bestFit="1" customWidth="1"/>
    <col min="5641" max="5641" width="12.5703125" style="8" bestFit="1" customWidth="1"/>
    <col min="5642" max="5642" width="12.140625" style="8" bestFit="1" customWidth="1"/>
    <col min="5643" max="5888" width="11" style="8"/>
    <col min="5889" max="5889" width="29.5703125" style="8" customWidth="1"/>
    <col min="5890" max="5892" width="13.42578125" style="8" customWidth="1"/>
    <col min="5893" max="5893" width="2" style="8" customWidth="1"/>
    <col min="5894" max="5894" width="16.140625" style="8" customWidth="1"/>
    <col min="5895" max="5896" width="14.140625" style="8" bestFit="1" customWidth="1"/>
    <col min="5897" max="5897" width="12.5703125" style="8" bestFit="1" customWidth="1"/>
    <col min="5898" max="5898" width="12.140625" style="8" bestFit="1" customWidth="1"/>
    <col min="5899" max="6144" width="11" style="8"/>
    <col min="6145" max="6145" width="29.5703125" style="8" customWidth="1"/>
    <col min="6146" max="6148" width="13.42578125" style="8" customWidth="1"/>
    <col min="6149" max="6149" width="2" style="8" customWidth="1"/>
    <col min="6150" max="6150" width="16.140625" style="8" customWidth="1"/>
    <col min="6151" max="6152" width="14.140625" style="8" bestFit="1" customWidth="1"/>
    <col min="6153" max="6153" width="12.5703125" style="8" bestFit="1" customWidth="1"/>
    <col min="6154" max="6154" width="12.140625" style="8" bestFit="1" customWidth="1"/>
    <col min="6155" max="6400" width="11" style="8"/>
    <col min="6401" max="6401" width="29.5703125" style="8" customWidth="1"/>
    <col min="6402" max="6404" width="13.42578125" style="8" customWidth="1"/>
    <col min="6405" max="6405" width="2" style="8" customWidth="1"/>
    <col min="6406" max="6406" width="16.140625" style="8" customWidth="1"/>
    <col min="6407" max="6408" width="14.140625" style="8" bestFit="1" customWidth="1"/>
    <col min="6409" max="6409" width="12.5703125" style="8" bestFit="1" customWidth="1"/>
    <col min="6410" max="6410" width="12.140625" style="8" bestFit="1" customWidth="1"/>
    <col min="6411" max="6656" width="11" style="8"/>
    <col min="6657" max="6657" width="29.5703125" style="8" customWidth="1"/>
    <col min="6658" max="6660" width="13.42578125" style="8" customWidth="1"/>
    <col min="6661" max="6661" width="2" style="8" customWidth="1"/>
    <col min="6662" max="6662" width="16.140625" style="8" customWidth="1"/>
    <col min="6663" max="6664" width="14.140625" style="8" bestFit="1" customWidth="1"/>
    <col min="6665" max="6665" width="12.5703125" style="8" bestFit="1" customWidth="1"/>
    <col min="6666" max="6666" width="12.140625" style="8" bestFit="1" customWidth="1"/>
    <col min="6667" max="6912" width="11" style="8"/>
    <col min="6913" max="6913" width="29.5703125" style="8" customWidth="1"/>
    <col min="6914" max="6916" width="13.42578125" style="8" customWidth="1"/>
    <col min="6917" max="6917" width="2" style="8" customWidth="1"/>
    <col min="6918" max="6918" width="16.140625" style="8" customWidth="1"/>
    <col min="6919" max="6920" width="14.140625" style="8" bestFit="1" customWidth="1"/>
    <col min="6921" max="6921" width="12.5703125" style="8" bestFit="1" customWidth="1"/>
    <col min="6922" max="6922" width="12.140625" style="8" bestFit="1" customWidth="1"/>
    <col min="6923" max="7168" width="11" style="8"/>
    <col min="7169" max="7169" width="29.5703125" style="8" customWidth="1"/>
    <col min="7170" max="7172" width="13.42578125" style="8" customWidth="1"/>
    <col min="7173" max="7173" width="2" style="8" customWidth="1"/>
    <col min="7174" max="7174" width="16.140625" style="8" customWidth="1"/>
    <col min="7175" max="7176" width="14.140625" style="8" bestFit="1" customWidth="1"/>
    <col min="7177" max="7177" width="12.5703125" style="8" bestFit="1" customWidth="1"/>
    <col min="7178" max="7178" width="12.140625" style="8" bestFit="1" customWidth="1"/>
    <col min="7179" max="7424" width="11" style="8"/>
    <col min="7425" max="7425" width="29.5703125" style="8" customWidth="1"/>
    <col min="7426" max="7428" width="13.42578125" style="8" customWidth="1"/>
    <col min="7429" max="7429" width="2" style="8" customWidth="1"/>
    <col min="7430" max="7430" width="16.140625" style="8" customWidth="1"/>
    <col min="7431" max="7432" width="14.140625" style="8" bestFit="1" customWidth="1"/>
    <col min="7433" max="7433" width="12.5703125" style="8" bestFit="1" customWidth="1"/>
    <col min="7434" max="7434" width="12.140625" style="8" bestFit="1" customWidth="1"/>
    <col min="7435" max="7680" width="11" style="8"/>
    <col min="7681" max="7681" width="29.5703125" style="8" customWidth="1"/>
    <col min="7682" max="7684" width="13.42578125" style="8" customWidth="1"/>
    <col min="7685" max="7685" width="2" style="8" customWidth="1"/>
    <col min="7686" max="7686" width="16.140625" style="8" customWidth="1"/>
    <col min="7687" max="7688" width="14.140625" style="8" bestFit="1" customWidth="1"/>
    <col min="7689" max="7689" width="12.5703125" style="8" bestFit="1" customWidth="1"/>
    <col min="7690" max="7690" width="12.140625" style="8" bestFit="1" customWidth="1"/>
    <col min="7691" max="7936" width="11" style="8"/>
    <col min="7937" max="7937" width="29.5703125" style="8" customWidth="1"/>
    <col min="7938" max="7940" width="13.42578125" style="8" customWidth="1"/>
    <col min="7941" max="7941" width="2" style="8" customWidth="1"/>
    <col min="7942" max="7942" width="16.140625" style="8" customWidth="1"/>
    <col min="7943" max="7944" width="14.140625" style="8" bestFit="1" customWidth="1"/>
    <col min="7945" max="7945" width="12.5703125" style="8" bestFit="1" customWidth="1"/>
    <col min="7946" max="7946" width="12.140625" style="8" bestFit="1" customWidth="1"/>
    <col min="7947" max="8192" width="11" style="8"/>
    <col min="8193" max="8193" width="29.5703125" style="8" customWidth="1"/>
    <col min="8194" max="8196" width="13.42578125" style="8" customWidth="1"/>
    <col min="8197" max="8197" width="2" style="8" customWidth="1"/>
    <col min="8198" max="8198" width="16.140625" style="8" customWidth="1"/>
    <col min="8199" max="8200" width="14.140625" style="8" bestFit="1" customWidth="1"/>
    <col min="8201" max="8201" width="12.5703125" style="8" bestFit="1" customWidth="1"/>
    <col min="8202" max="8202" width="12.140625" style="8" bestFit="1" customWidth="1"/>
    <col min="8203" max="8448" width="11" style="8"/>
    <col min="8449" max="8449" width="29.5703125" style="8" customWidth="1"/>
    <col min="8450" max="8452" width="13.42578125" style="8" customWidth="1"/>
    <col min="8453" max="8453" width="2" style="8" customWidth="1"/>
    <col min="8454" max="8454" width="16.140625" style="8" customWidth="1"/>
    <col min="8455" max="8456" width="14.140625" style="8" bestFit="1" customWidth="1"/>
    <col min="8457" max="8457" width="12.5703125" style="8" bestFit="1" customWidth="1"/>
    <col min="8458" max="8458" width="12.140625" style="8" bestFit="1" customWidth="1"/>
    <col min="8459" max="8704" width="11" style="8"/>
    <col min="8705" max="8705" width="29.5703125" style="8" customWidth="1"/>
    <col min="8706" max="8708" width="13.42578125" style="8" customWidth="1"/>
    <col min="8709" max="8709" width="2" style="8" customWidth="1"/>
    <col min="8710" max="8710" width="16.140625" style="8" customWidth="1"/>
    <col min="8711" max="8712" width="14.140625" style="8" bestFit="1" customWidth="1"/>
    <col min="8713" max="8713" width="12.5703125" style="8" bestFit="1" customWidth="1"/>
    <col min="8714" max="8714" width="12.140625" style="8" bestFit="1" customWidth="1"/>
    <col min="8715" max="8960" width="11" style="8"/>
    <col min="8961" max="8961" width="29.5703125" style="8" customWidth="1"/>
    <col min="8962" max="8964" width="13.42578125" style="8" customWidth="1"/>
    <col min="8965" max="8965" width="2" style="8" customWidth="1"/>
    <col min="8966" max="8966" width="16.140625" style="8" customWidth="1"/>
    <col min="8967" max="8968" width="14.140625" style="8" bestFit="1" customWidth="1"/>
    <col min="8969" max="8969" width="12.5703125" style="8" bestFit="1" customWidth="1"/>
    <col min="8970" max="8970" width="12.140625" style="8" bestFit="1" customWidth="1"/>
    <col min="8971" max="9216" width="11" style="8"/>
    <col min="9217" max="9217" width="29.5703125" style="8" customWidth="1"/>
    <col min="9218" max="9220" width="13.42578125" style="8" customWidth="1"/>
    <col min="9221" max="9221" width="2" style="8" customWidth="1"/>
    <col min="9222" max="9222" width="16.140625" style="8" customWidth="1"/>
    <col min="9223" max="9224" width="14.140625" style="8" bestFit="1" customWidth="1"/>
    <col min="9225" max="9225" width="12.5703125" style="8" bestFit="1" customWidth="1"/>
    <col min="9226" max="9226" width="12.140625" style="8" bestFit="1" customWidth="1"/>
    <col min="9227" max="9472" width="11" style="8"/>
    <col min="9473" max="9473" width="29.5703125" style="8" customWidth="1"/>
    <col min="9474" max="9476" width="13.42578125" style="8" customWidth="1"/>
    <col min="9477" max="9477" width="2" style="8" customWidth="1"/>
    <col min="9478" max="9478" width="16.140625" style="8" customWidth="1"/>
    <col min="9479" max="9480" width="14.140625" style="8" bestFit="1" customWidth="1"/>
    <col min="9481" max="9481" width="12.5703125" style="8" bestFit="1" customWidth="1"/>
    <col min="9482" max="9482" width="12.140625" style="8" bestFit="1" customWidth="1"/>
    <col min="9483" max="9728" width="11" style="8"/>
    <col min="9729" max="9729" width="29.5703125" style="8" customWidth="1"/>
    <col min="9730" max="9732" width="13.42578125" style="8" customWidth="1"/>
    <col min="9733" max="9733" width="2" style="8" customWidth="1"/>
    <col min="9734" max="9734" width="16.140625" style="8" customWidth="1"/>
    <col min="9735" max="9736" width="14.140625" style="8" bestFit="1" customWidth="1"/>
    <col min="9737" max="9737" width="12.5703125" style="8" bestFit="1" customWidth="1"/>
    <col min="9738" max="9738" width="12.140625" style="8" bestFit="1" customWidth="1"/>
    <col min="9739" max="9984" width="11" style="8"/>
    <col min="9985" max="9985" width="29.5703125" style="8" customWidth="1"/>
    <col min="9986" max="9988" width="13.42578125" style="8" customWidth="1"/>
    <col min="9989" max="9989" width="2" style="8" customWidth="1"/>
    <col min="9990" max="9990" width="16.140625" style="8" customWidth="1"/>
    <col min="9991" max="9992" width="14.140625" style="8" bestFit="1" customWidth="1"/>
    <col min="9993" max="9993" width="12.5703125" style="8" bestFit="1" customWidth="1"/>
    <col min="9994" max="9994" width="12.140625" style="8" bestFit="1" customWidth="1"/>
    <col min="9995" max="10240" width="11" style="8"/>
    <col min="10241" max="10241" width="29.5703125" style="8" customWidth="1"/>
    <col min="10242" max="10244" width="13.42578125" style="8" customWidth="1"/>
    <col min="10245" max="10245" width="2" style="8" customWidth="1"/>
    <col min="10246" max="10246" width="16.140625" style="8" customWidth="1"/>
    <col min="10247" max="10248" width="14.140625" style="8" bestFit="1" customWidth="1"/>
    <col min="10249" max="10249" width="12.5703125" style="8" bestFit="1" customWidth="1"/>
    <col min="10250" max="10250" width="12.140625" style="8" bestFit="1" customWidth="1"/>
    <col min="10251" max="10496" width="11" style="8"/>
    <col min="10497" max="10497" width="29.5703125" style="8" customWidth="1"/>
    <col min="10498" max="10500" width="13.42578125" style="8" customWidth="1"/>
    <col min="10501" max="10501" width="2" style="8" customWidth="1"/>
    <col min="10502" max="10502" width="16.140625" style="8" customWidth="1"/>
    <col min="10503" max="10504" width="14.140625" style="8" bestFit="1" customWidth="1"/>
    <col min="10505" max="10505" width="12.5703125" style="8" bestFit="1" customWidth="1"/>
    <col min="10506" max="10506" width="12.140625" style="8" bestFit="1" customWidth="1"/>
    <col min="10507" max="10752" width="11" style="8"/>
    <col min="10753" max="10753" width="29.5703125" style="8" customWidth="1"/>
    <col min="10754" max="10756" width="13.42578125" style="8" customWidth="1"/>
    <col min="10757" max="10757" width="2" style="8" customWidth="1"/>
    <col min="10758" max="10758" width="16.140625" style="8" customWidth="1"/>
    <col min="10759" max="10760" width="14.140625" style="8" bestFit="1" customWidth="1"/>
    <col min="10761" max="10761" width="12.5703125" style="8" bestFit="1" customWidth="1"/>
    <col min="10762" max="10762" width="12.140625" style="8" bestFit="1" customWidth="1"/>
    <col min="10763" max="11008" width="11" style="8"/>
    <col min="11009" max="11009" width="29.5703125" style="8" customWidth="1"/>
    <col min="11010" max="11012" width="13.42578125" style="8" customWidth="1"/>
    <col min="11013" max="11013" width="2" style="8" customWidth="1"/>
    <col min="11014" max="11014" width="16.140625" style="8" customWidth="1"/>
    <col min="11015" max="11016" width="14.140625" style="8" bestFit="1" customWidth="1"/>
    <col min="11017" max="11017" width="12.5703125" style="8" bestFit="1" customWidth="1"/>
    <col min="11018" max="11018" width="12.140625" style="8" bestFit="1" customWidth="1"/>
    <col min="11019" max="11264" width="11" style="8"/>
    <col min="11265" max="11265" width="29.5703125" style="8" customWidth="1"/>
    <col min="11266" max="11268" width="13.42578125" style="8" customWidth="1"/>
    <col min="11269" max="11269" width="2" style="8" customWidth="1"/>
    <col min="11270" max="11270" width="16.140625" style="8" customWidth="1"/>
    <col min="11271" max="11272" width="14.140625" style="8" bestFit="1" customWidth="1"/>
    <col min="11273" max="11273" width="12.5703125" style="8" bestFit="1" customWidth="1"/>
    <col min="11274" max="11274" width="12.140625" style="8" bestFit="1" customWidth="1"/>
    <col min="11275" max="11520" width="11" style="8"/>
    <col min="11521" max="11521" width="29.5703125" style="8" customWidth="1"/>
    <col min="11522" max="11524" width="13.42578125" style="8" customWidth="1"/>
    <col min="11525" max="11525" width="2" style="8" customWidth="1"/>
    <col min="11526" max="11526" width="16.140625" style="8" customWidth="1"/>
    <col min="11527" max="11528" width="14.140625" style="8" bestFit="1" customWidth="1"/>
    <col min="11529" max="11529" width="12.5703125" style="8" bestFit="1" customWidth="1"/>
    <col min="11530" max="11530" width="12.140625" style="8" bestFit="1" customWidth="1"/>
    <col min="11531" max="11776" width="11" style="8"/>
    <col min="11777" max="11777" width="29.5703125" style="8" customWidth="1"/>
    <col min="11778" max="11780" width="13.42578125" style="8" customWidth="1"/>
    <col min="11781" max="11781" width="2" style="8" customWidth="1"/>
    <col min="11782" max="11782" width="16.140625" style="8" customWidth="1"/>
    <col min="11783" max="11784" width="14.140625" style="8" bestFit="1" customWidth="1"/>
    <col min="11785" max="11785" width="12.5703125" style="8" bestFit="1" customWidth="1"/>
    <col min="11786" max="11786" width="12.140625" style="8" bestFit="1" customWidth="1"/>
    <col min="11787" max="12032" width="11" style="8"/>
    <col min="12033" max="12033" width="29.5703125" style="8" customWidth="1"/>
    <col min="12034" max="12036" width="13.42578125" style="8" customWidth="1"/>
    <col min="12037" max="12037" width="2" style="8" customWidth="1"/>
    <col min="12038" max="12038" width="16.140625" style="8" customWidth="1"/>
    <col min="12039" max="12040" width="14.140625" style="8" bestFit="1" customWidth="1"/>
    <col min="12041" max="12041" width="12.5703125" style="8" bestFit="1" customWidth="1"/>
    <col min="12042" max="12042" width="12.140625" style="8" bestFit="1" customWidth="1"/>
    <col min="12043" max="12288" width="11" style="8"/>
    <col min="12289" max="12289" width="29.5703125" style="8" customWidth="1"/>
    <col min="12290" max="12292" width="13.42578125" style="8" customWidth="1"/>
    <col min="12293" max="12293" width="2" style="8" customWidth="1"/>
    <col min="12294" max="12294" width="16.140625" style="8" customWidth="1"/>
    <col min="12295" max="12296" width="14.140625" style="8" bestFit="1" customWidth="1"/>
    <col min="12297" max="12297" width="12.5703125" style="8" bestFit="1" customWidth="1"/>
    <col min="12298" max="12298" width="12.140625" style="8" bestFit="1" customWidth="1"/>
    <col min="12299" max="12544" width="11" style="8"/>
    <col min="12545" max="12545" width="29.5703125" style="8" customWidth="1"/>
    <col min="12546" max="12548" width="13.42578125" style="8" customWidth="1"/>
    <col min="12549" max="12549" width="2" style="8" customWidth="1"/>
    <col min="12550" max="12550" width="16.140625" style="8" customWidth="1"/>
    <col min="12551" max="12552" width="14.140625" style="8" bestFit="1" customWidth="1"/>
    <col min="12553" max="12553" width="12.5703125" style="8" bestFit="1" customWidth="1"/>
    <col min="12554" max="12554" width="12.140625" style="8" bestFit="1" customWidth="1"/>
    <col min="12555" max="12800" width="11" style="8"/>
    <col min="12801" max="12801" width="29.5703125" style="8" customWidth="1"/>
    <col min="12802" max="12804" width="13.42578125" style="8" customWidth="1"/>
    <col min="12805" max="12805" width="2" style="8" customWidth="1"/>
    <col min="12806" max="12806" width="16.140625" style="8" customWidth="1"/>
    <col min="12807" max="12808" width="14.140625" style="8" bestFit="1" customWidth="1"/>
    <col min="12809" max="12809" width="12.5703125" style="8" bestFit="1" customWidth="1"/>
    <col min="12810" max="12810" width="12.140625" style="8" bestFit="1" customWidth="1"/>
    <col min="12811" max="13056" width="11" style="8"/>
    <col min="13057" max="13057" width="29.5703125" style="8" customWidth="1"/>
    <col min="13058" max="13060" width="13.42578125" style="8" customWidth="1"/>
    <col min="13061" max="13061" width="2" style="8" customWidth="1"/>
    <col min="13062" max="13062" width="16.140625" style="8" customWidth="1"/>
    <col min="13063" max="13064" width="14.140625" style="8" bestFit="1" customWidth="1"/>
    <col min="13065" max="13065" width="12.5703125" style="8" bestFit="1" customWidth="1"/>
    <col min="13066" max="13066" width="12.140625" style="8" bestFit="1" customWidth="1"/>
    <col min="13067" max="13312" width="11" style="8"/>
    <col min="13313" max="13313" width="29.5703125" style="8" customWidth="1"/>
    <col min="13314" max="13316" width="13.42578125" style="8" customWidth="1"/>
    <col min="13317" max="13317" width="2" style="8" customWidth="1"/>
    <col min="13318" max="13318" width="16.140625" style="8" customWidth="1"/>
    <col min="13319" max="13320" width="14.140625" style="8" bestFit="1" customWidth="1"/>
    <col min="13321" max="13321" width="12.5703125" style="8" bestFit="1" customWidth="1"/>
    <col min="13322" max="13322" width="12.140625" style="8" bestFit="1" customWidth="1"/>
    <col min="13323" max="13568" width="11" style="8"/>
    <col min="13569" max="13569" width="29.5703125" style="8" customWidth="1"/>
    <col min="13570" max="13572" width="13.42578125" style="8" customWidth="1"/>
    <col min="13573" max="13573" width="2" style="8" customWidth="1"/>
    <col min="13574" max="13574" width="16.140625" style="8" customWidth="1"/>
    <col min="13575" max="13576" width="14.140625" style="8" bestFit="1" customWidth="1"/>
    <col min="13577" max="13577" width="12.5703125" style="8" bestFit="1" customWidth="1"/>
    <col min="13578" max="13578" width="12.140625" style="8" bestFit="1" customWidth="1"/>
    <col min="13579" max="13824" width="11" style="8"/>
    <col min="13825" max="13825" width="29.5703125" style="8" customWidth="1"/>
    <col min="13826" max="13828" width="13.42578125" style="8" customWidth="1"/>
    <col min="13829" max="13829" width="2" style="8" customWidth="1"/>
    <col min="13830" max="13830" width="16.140625" style="8" customWidth="1"/>
    <col min="13831" max="13832" width="14.140625" style="8" bestFit="1" customWidth="1"/>
    <col min="13833" max="13833" width="12.5703125" style="8" bestFit="1" customWidth="1"/>
    <col min="13834" max="13834" width="12.140625" style="8" bestFit="1" customWidth="1"/>
    <col min="13835" max="14080" width="11" style="8"/>
    <col min="14081" max="14081" width="29.5703125" style="8" customWidth="1"/>
    <col min="14082" max="14084" width="13.42578125" style="8" customWidth="1"/>
    <col min="14085" max="14085" width="2" style="8" customWidth="1"/>
    <col min="14086" max="14086" width="16.140625" style="8" customWidth="1"/>
    <col min="14087" max="14088" width="14.140625" style="8" bestFit="1" customWidth="1"/>
    <col min="14089" max="14089" width="12.5703125" style="8" bestFit="1" customWidth="1"/>
    <col min="14090" max="14090" width="12.140625" style="8" bestFit="1" customWidth="1"/>
    <col min="14091" max="14336" width="11" style="8"/>
    <col min="14337" max="14337" width="29.5703125" style="8" customWidth="1"/>
    <col min="14338" max="14340" width="13.42578125" style="8" customWidth="1"/>
    <col min="14341" max="14341" width="2" style="8" customWidth="1"/>
    <col min="14342" max="14342" width="16.140625" style="8" customWidth="1"/>
    <col min="14343" max="14344" width="14.140625" style="8" bestFit="1" customWidth="1"/>
    <col min="14345" max="14345" width="12.5703125" style="8" bestFit="1" customWidth="1"/>
    <col min="14346" max="14346" width="12.140625" style="8" bestFit="1" customWidth="1"/>
    <col min="14347" max="14592" width="11" style="8"/>
    <col min="14593" max="14593" width="29.5703125" style="8" customWidth="1"/>
    <col min="14594" max="14596" width="13.42578125" style="8" customWidth="1"/>
    <col min="14597" max="14597" width="2" style="8" customWidth="1"/>
    <col min="14598" max="14598" width="16.140625" style="8" customWidth="1"/>
    <col min="14599" max="14600" width="14.140625" style="8" bestFit="1" customWidth="1"/>
    <col min="14601" max="14601" width="12.5703125" style="8" bestFit="1" customWidth="1"/>
    <col min="14602" max="14602" width="12.140625" style="8" bestFit="1" customWidth="1"/>
    <col min="14603" max="14848" width="11" style="8"/>
    <col min="14849" max="14849" width="29.5703125" style="8" customWidth="1"/>
    <col min="14850" max="14852" width="13.42578125" style="8" customWidth="1"/>
    <col min="14853" max="14853" width="2" style="8" customWidth="1"/>
    <col min="14854" max="14854" width="16.140625" style="8" customWidth="1"/>
    <col min="14855" max="14856" width="14.140625" style="8" bestFit="1" customWidth="1"/>
    <col min="14857" max="14857" width="12.5703125" style="8" bestFit="1" customWidth="1"/>
    <col min="14858" max="14858" width="12.140625" style="8" bestFit="1" customWidth="1"/>
    <col min="14859" max="15104" width="11" style="8"/>
    <col min="15105" max="15105" width="29.5703125" style="8" customWidth="1"/>
    <col min="15106" max="15108" width="13.42578125" style="8" customWidth="1"/>
    <col min="15109" max="15109" width="2" style="8" customWidth="1"/>
    <col min="15110" max="15110" width="16.140625" style="8" customWidth="1"/>
    <col min="15111" max="15112" width="14.140625" style="8" bestFit="1" customWidth="1"/>
    <col min="15113" max="15113" width="12.5703125" style="8" bestFit="1" customWidth="1"/>
    <col min="15114" max="15114" width="12.140625" style="8" bestFit="1" customWidth="1"/>
    <col min="15115" max="15360" width="11" style="8"/>
    <col min="15361" max="15361" width="29.5703125" style="8" customWidth="1"/>
    <col min="15362" max="15364" width="13.42578125" style="8" customWidth="1"/>
    <col min="15365" max="15365" width="2" style="8" customWidth="1"/>
    <col min="15366" max="15366" width="16.140625" style="8" customWidth="1"/>
    <col min="15367" max="15368" width="14.140625" style="8" bestFit="1" customWidth="1"/>
    <col min="15369" max="15369" width="12.5703125" style="8" bestFit="1" customWidth="1"/>
    <col min="15370" max="15370" width="12.140625" style="8" bestFit="1" customWidth="1"/>
    <col min="15371" max="15616" width="11" style="8"/>
    <col min="15617" max="15617" width="29.5703125" style="8" customWidth="1"/>
    <col min="15618" max="15620" width="13.42578125" style="8" customWidth="1"/>
    <col min="15621" max="15621" width="2" style="8" customWidth="1"/>
    <col min="15622" max="15622" width="16.140625" style="8" customWidth="1"/>
    <col min="15623" max="15624" width="14.140625" style="8" bestFit="1" customWidth="1"/>
    <col min="15625" max="15625" width="12.5703125" style="8" bestFit="1" customWidth="1"/>
    <col min="15626" max="15626" width="12.140625" style="8" bestFit="1" customWidth="1"/>
    <col min="15627" max="15872" width="11" style="8"/>
    <col min="15873" max="15873" width="29.5703125" style="8" customWidth="1"/>
    <col min="15874" max="15876" width="13.42578125" style="8" customWidth="1"/>
    <col min="15877" max="15877" width="2" style="8" customWidth="1"/>
    <col min="15878" max="15878" width="16.140625" style="8" customWidth="1"/>
    <col min="15879" max="15880" width="14.140625" style="8" bestFit="1" customWidth="1"/>
    <col min="15881" max="15881" width="12.5703125" style="8" bestFit="1" customWidth="1"/>
    <col min="15882" max="15882" width="12.140625" style="8" bestFit="1" customWidth="1"/>
    <col min="15883" max="16128" width="11" style="8"/>
    <col min="16129" max="16129" width="29.5703125" style="8" customWidth="1"/>
    <col min="16130" max="16132" width="13.42578125" style="8" customWidth="1"/>
    <col min="16133" max="16133" width="2" style="8" customWidth="1"/>
    <col min="16134" max="16134" width="16.140625" style="8" customWidth="1"/>
    <col min="16135" max="16136" width="14.140625" style="8" bestFit="1" customWidth="1"/>
    <col min="16137" max="16137" width="12.5703125" style="8" bestFit="1" customWidth="1"/>
    <col min="16138" max="16138" width="12.140625" style="8" bestFit="1" customWidth="1"/>
    <col min="16139" max="16384" width="11" style="8"/>
  </cols>
  <sheetData>
    <row r="2" spans="1:14" ht="18" customHeight="1">
      <c r="A2" s="7" t="s">
        <v>471</v>
      </c>
      <c r="B2" s="7"/>
      <c r="C2" s="7"/>
      <c r="D2" s="7"/>
      <c r="E2" s="7"/>
      <c r="F2" s="7"/>
      <c r="G2" s="7"/>
      <c r="H2" s="7"/>
    </row>
    <row r="3" spans="1:14" ht="18" customHeight="1">
      <c r="A3" s="38" t="s">
        <v>472</v>
      </c>
      <c r="B3" s="38"/>
      <c r="C3" s="38"/>
      <c r="D3" s="38"/>
      <c r="E3" s="38"/>
      <c r="F3" s="38"/>
      <c r="G3" s="38"/>
      <c r="H3" s="38"/>
    </row>
    <row r="4" spans="1:14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  <c r="I4" s="104"/>
      <c r="J4" s="105"/>
      <c r="K4" s="106"/>
      <c r="L4" s="106"/>
      <c r="M4" s="106"/>
      <c r="N4" s="106"/>
    </row>
    <row r="5" spans="1:14" s="39" customFormat="1" ht="18" customHeight="1">
      <c r="A5" s="38" t="s">
        <v>117</v>
      </c>
      <c r="B5" s="38"/>
      <c r="C5" s="38"/>
      <c r="D5" s="38"/>
      <c r="E5" s="38"/>
      <c r="F5" s="38"/>
      <c r="G5" s="38"/>
      <c r="H5" s="38"/>
      <c r="I5" s="107"/>
      <c r="J5" s="53"/>
      <c r="K5" s="53"/>
      <c r="L5" s="53"/>
      <c r="M5" s="53"/>
      <c r="N5" s="53"/>
    </row>
    <row r="6" spans="1:14" s="42" customFormat="1" ht="20.25" customHeight="1">
      <c r="A6" s="40" t="s">
        <v>118</v>
      </c>
      <c r="B6" s="89" t="s">
        <v>10</v>
      </c>
      <c r="C6" s="89"/>
      <c r="D6" s="89"/>
      <c r="E6" s="89"/>
      <c r="F6" s="89"/>
      <c r="G6" s="89"/>
      <c r="H6" s="89"/>
      <c r="I6" s="59"/>
      <c r="J6" s="59"/>
    </row>
    <row r="7" spans="1:14" s="42" customFormat="1" ht="16.5" customHeight="1">
      <c r="A7" s="43"/>
      <c r="B7" s="95" t="s">
        <v>12</v>
      </c>
      <c r="C7" s="95"/>
      <c r="D7" s="95"/>
      <c r="E7" s="95"/>
      <c r="F7" s="95" t="s">
        <v>13</v>
      </c>
      <c r="G7" s="95"/>
      <c r="H7" s="95"/>
      <c r="I7" s="59"/>
      <c r="J7" s="59"/>
    </row>
    <row r="8" spans="1:14" s="42" customFormat="1" ht="20.25" customHeight="1">
      <c r="A8" s="45"/>
      <c r="B8" s="96" t="s">
        <v>34</v>
      </c>
      <c r="C8" s="96" t="s">
        <v>17</v>
      </c>
      <c r="D8" s="96" t="s">
        <v>18</v>
      </c>
      <c r="E8" s="97"/>
      <c r="F8" s="96" t="s">
        <v>34</v>
      </c>
      <c r="G8" s="96" t="s">
        <v>17</v>
      </c>
      <c r="H8" s="96" t="s">
        <v>18</v>
      </c>
      <c r="I8" s="59"/>
      <c r="J8" s="59"/>
    </row>
    <row r="9" spans="1:14" ht="24.75" customHeight="1">
      <c r="A9" s="91" t="s">
        <v>473</v>
      </c>
      <c r="B9" s="92">
        <f>B10+B26+B33+B43+B47+B54+B58+B62+B69+B71+B76+B80+B82</f>
        <v>346889</v>
      </c>
      <c r="C9" s="92">
        <f>C10+C26+C33+C43+C47+C54+C58+C62+C69+C71+C76+C80+C82</f>
        <v>176287</v>
      </c>
      <c r="D9" s="92">
        <f>D10+D26+D33+D43+D47+D54+D58+D62+D69+D71+D76+D80+D82</f>
        <v>170602</v>
      </c>
      <c r="E9" s="94"/>
      <c r="F9" s="92">
        <f>F10+F26+F33+F43+F47+F54+F58+F62+F69+F71+F76+F80+F82</f>
        <v>349760</v>
      </c>
      <c r="G9" s="92">
        <f>G10+G26+G33+G43+G47+G54+G58+G62+G69+G71+G76+G80+G82</f>
        <v>177740</v>
      </c>
      <c r="H9" s="92">
        <f>H10+H26+H33+H43+H47+H54+H58+H62+H69+H71+H76+H80+H82</f>
        <v>172020</v>
      </c>
      <c r="I9" s="59"/>
      <c r="J9" s="59"/>
      <c r="K9" s="42"/>
    </row>
    <row r="10" spans="1:14" ht="20.25" customHeight="1">
      <c r="A10" s="75" t="s">
        <v>474</v>
      </c>
      <c r="B10" s="76">
        <f t="shared" ref="B10:B73" si="0">C10+D10</f>
        <v>89815</v>
      </c>
      <c r="C10" s="76">
        <f>SUM(C11:C25)</f>
        <v>45622</v>
      </c>
      <c r="D10" s="76">
        <f>SUM(D11:D25)</f>
        <v>44193</v>
      </c>
      <c r="E10" s="80"/>
      <c r="F10" s="76">
        <f>G10+H10</f>
        <v>90419</v>
      </c>
      <c r="G10" s="76">
        <f>SUM(G11:G25)</f>
        <v>45951</v>
      </c>
      <c r="H10" s="76">
        <f>SUM(H11:H25)</f>
        <v>44468</v>
      </c>
      <c r="I10" s="59"/>
      <c r="J10" s="59"/>
      <c r="K10" s="42"/>
    </row>
    <row r="11" spans="1:14" ht="18" customHeight="1">
      <c r="A11" s="78" t="s">
        <v>24</v>
      </c>
      <c r="B11" s="79">
        <f t="shared" si="0"/>
        <v>7576</v>
      </c>
      <c r="C11" s="79">
        <v>3806</v>
      </c>
      <c r="D11" s="79">
        <v>3770</v>
      </c>
      <c r="E11" s="80"/>
      <c r="F11" s="79">
        <f t="shared" ref="F11:F74" si="1">G11+H11</f>
        <v>7574</v>
      </c>
      <c r="G11" s="79">
        <v>3812</v>
      </c>
      <c r="H11" s="79">
        <v>3762</v>
      </c>
      <c r="I11" s="59"/>
      <c r="J11" s="59"/>
      <c r="K11" s="42"/>
    </row>
    <row r="12" spans="1:14" ht="18" customHeight="1">
      <c r="A12" s="78" t="s">
        <v>475</v>
      </c>
      <c r="B12" s="79">
        <f t="shared" si="0"/>
        <v>1593</v>
      </c>
      <c r="C12" s="79">
        <v>795</v>
      </c>
      <c r="D12" s="79">
        <v>798</v>
      </c>
      <c r="E12" s="80"/>
      <c r="F12" s="79">
        <f t="shared" si="1"/>
        <v>1622</v>
      </c>
      <c r="G12" s="79">
        <v>815</v>
      </c>
      <c r="H12" s="79">
        <v>807</v>
      </c>
      <c r="I12" s="59"/>
      <c r="J12" s="59"/>
      <c r="K12" s="42"/>
    </row>
    <row r="13" spans="1:14" ht="18" customHeight="1">
      <c r="A13" s="78" t="s">
        <v>476</v>
      </c>
      <c r="B13" s="79">
        <f t="shared" si="0"/>
        <v>4276</v>
      </c>
      <c r="C13" s="79">
        <v>2226</v>
      </c>
      <c r="D13" s="79">
        <v>2050</v>
      </c>
      <c r="E13" s="80"/>
      <c r="F13" s="79">
        <f t="shared" si="1"/>
        <v>4298</v>
      </c>
      <c r="G13" s="79">
        <v>2226</v>
      </c>
      <c r="H13" s="79">
        <v>2072</v>
      </c>
      <c r="I13" s="59"/>
      <c r="J13" s="59"/>
      <c r="K13" s="42"/>
    </row>
    <row r="14" spans="1:14" ht="18" customHeight="1">
      <c r="A14" s="78" t="s">
        <v>477</v>
      </c>
      <c r="B14" s="79">
        <f t="shared" si="0"/>
        <v>8739</v>
      </c>
      <c r="C14" s="79">
        <v>4458</v>
      </c>
      <c r="D14" s="79">
        <v>4281</v>
      </c>
      <c r="E14" s="80"/>
      <c r="F14" s="79">
        <f t="shared" si="1"/>
        <v>8772</v>
      </c>
      <c r="G14" s="79">
        <v>4464</v>
      </c>
      <c r="H14" s="79">
        <v>4308</v>
      </c>
      <c r="I14" s="59"/>
      <c r="J14" s="59"/>
      <c r="K14" s="42"/>
    </row>
    <row r="15" spans="1:14" ht="18" customHeight="1">
      <c r="A15" s="78" t="s">
        <v>478</v>
      </c>
      <c r="B15" s="79">
        <f t="shared" si="0"/>
        <v>5554</v>
      </c>
      <c r="C15" s="79">
        <v>2936</v>
      </c>
      <c r="D15" s="79">
        <v>2618</v>
      </c>
      <c r="E15" s="80"/>
      <c r="F15" s="79">
        <f t="shared" si="1"/>
        <v>5611</v>
      </c>
      <c r="G15" s="79">
        <v>2965</v>
      </c>
      <c r="H15" s="79">
        <v>2646</v>
      </c>
    </row>
    <row r="16" spans="1:14" ht="18" customHeight="1">
      <c r="A16" s="78" t="s">
        <v>479</v>
      </c>
      <c r="B16" s="79">
        <f t="shared" si="0"/>
        <v>2625</v>
      </c>
      <c r="C16" s="79">
        <v>1423</v>
      </c>
      <c r="D16" s="79">
        <v>1202</v>
      </c>
      <c r="E16" s="80"/>
      <c r="F16" s="79">
        <f t="shared" si="1"/>
        <v>2651</v>
      </c>
      <c r="G16" s="79">
        <v>1442</v>
      </c>
      <c r="H16" s="79">
        <v>1209</v>
      </c>
    </row>
    <row r="17" spans="1:8" ht="18" customHeight="1">
      <c r="A17" s="78" t="s">
        <v>480</v>
      </c>
      <c r="B17" s="79">
        <f t="shared" si="0"/>
        <v>725</v>
      </c>
      <c r="C17" s="79">
        <v>382</v>
      </c>
      <c r="D17" s="79">
        <v>343</v>
      </c>
      <c r="E17" s="80"/>
      <c r="F17" s="79">
        <f t="shared" si="1"/>
        <v>737</v>
      </c>
      <c r="G17" s="79">
        <v>388</v>
      </c>
      <c r="H17" s="79">
        <v>349</v>
      </c>
    </row>
    <row r="18" spans="1:8" ht="18" customHeight="1">
      <c r="A18" s="78" t="s">
        <v>481</v>
      </c>
      <c r="B18" s="79">
        <f t="shared" si="0"/>
        <v>23608</v>
      </c>
      <c r="C18" s="79">
        <v>11532</v>
      </c>
      <c r="D18" s="79">
        <v>12076</v>
      </c>
      <c r="E18" s="80"/>
      <c r="F18" s="79">
        <f t="shared" si="1"/>
        <v>23758</v>
      </c>
      <c r="G18" s="79">
        <v>11608</v>
      </c>
      <c r="H18" s="79">
        <v>12150</v>
      </c>
    </row>
    <row r="19" spans="1:8" ht="18" customHeight="1">
      <c r="A19" s="78" t="s">
        <v>482</v>
      </c>
      <c r="B19" s="79">
        <f t="shared" si="0"/>
        <v>18</v>
      </c>
      <c r="C19" s="79">
        <v>17</v>
      </c>
      <c r="D19" s="79">
        <v>1</v>
      </c>
      <c r="E19" s="80"/>
      <c r="F19" s="79">
        <f t="shared" si="1"/>
        <v>18</v>
      </c>
      <c r="G19" s="79">
        <v>17</v>
      </c>
      <c r="H19" s="79">
        <v>1</v>
      </c>
    </row>
    <row r="20" spans="1:8" ht="18" customHeight="1">
      <c r="A20" s="78" t="s">
        <v>483</v>
      </c>
      <c r="B20" s="79">
        <f t="shared" si="0"/>
        <v>6668</v>
      </c>
      <c r="C20" s="79">
        <v>3624</v>
      </c>
      <c r="D20" s="79">
        <v>3044</v>
      </c>
      <c r="E20" s="80"/>
      <c r="F20" s="79">
        <f t="shared" si="1"/>
        <v>6827</v>
      </c>
      <c r="G20" s="79">
        <v>3727</v>
      </c>
      <c r="H20" s="79">
        <v>3100</v>
      </c>
    </row>
    <row r="21" spans="1:8" ht="18" customHeight="1">
      <c r="A21" s="78" t="s">
        <v>484</v>
      </c>
      <c r="B21" s="79">
        <f t="shared" si="0"/>
        <v>13066</v>
      </c>
      <c r="C21" s="79">
        <v>6602</v>
      </c>
      <c r="D21" s="79">
        <v>6464</v>
      </c>
      <c r="E21" s="80"/>
      <c r="F21" s="79">
        <f t="shared" si="1"/>
        <v>13053</v>
      </c>
      <c r="G21" s="79">
        <v>6582</v>
      </c>
      <c r="H21" s="79">
        <v>6471</v>
      </c>
    </row>
    <row r="22" spans="1:8" ht="18" customHeight="1">
      <c r="A22" s="78" t="s">
        <v>485</v>
      </c>
      <c r="B22" s="79">
        <f t="shared" si="0"/>
        <v>1354</v>
      </c>
      <c r="C22" s="79">
        <v>701</v>
      </c>
      <c r="D22" s="79">
        <v>653</v>
      </c>
      <c r="E22" s="80"/>
      <c r="F22" s="79">
        <f t="shared" si="1"/>
        <v>1366</v>
      </c>
      <c r="G22" s="79">
        <v>707</v>
      </c>
      <c r="H22" s="79">
        <v>659</v>
      </c>
    </row>
    <row r="23" spans="1:8" ht="18" customHeight="1">
      <c r="A23" s="78" t="s">
        <v>486</v>
      </c>
      <c r="B23" s="79">
        <f t="shared" si="0"/>
        <v>1021</v>
      </c>
      <c r="C23" s="79">
        <v>523</v>
      </c>
      <c r="D23" s="79">
        <v>498</v>
      </c>
      <c r="E23" s="80"/>
      <c r="F23" s="79">
        <f>H23+G23</f>
        <v>1029</v>
      </c>
      <c r="G23" s="79">
        <v>527</v>
      </c>
      <c r="H23" s="79">
        <v>502</v>
      </c>
    </row>
    <row r="24" spans="1:8" ht="18" customHeight="1">
      <c r="A24" s="78" t="s">
        <v>487</v>
      </c>
      <c r="B24" s="79">
        <f t="shared" si="0"/>
        <v>12513</v>
      </c>
      <c r="C24" s="79">
        <v>6316</v>
      </c>
      <c r="D24" s="79">
        <v>6197</v>
      </c>
      <c r="E24" s="80"/>
      <c r="F24" s="79">
        <f t="shared" si="1"/>
        <v>12623</v>
      </c>
      <c r="G24" s="79">
        <v>6392</v>
      </c>
      <c r="H24" s="79">
        <v>6231</v>
      </c>
    </row>
    <row r="25" spans="1:8" ht="18" customHeight="1">
      <c r="A25" s="78" t="s">
        <v>488</v>
      </c>
      <c r="B25" s="79">
        <f t="shared" si="0"/>
        <v>479</v>
      </c>
      <c r="C25" s="79">
        <v>281</v>
      </c>
      <c r="D25" s="79">
        <v>198</v>
      </c>
      <c r="E25" s="80"/>
      <c r="F25" s="79">
        <f t="shared" si="1"/>
        <v>480</v>
      </c>
      <c r="G25" s="79">
        <v>279</v>
      </c>
      <c r="H25" s="79">
        <v>201</v>
      </c>
    </row>
    <row r="26" spans="1:8" ht="20.25" customHeight="1">
      <c r="A26" s="75" t="s">
        <v>489</v>
      </c>
      <c r="B26" s="76">
        <f t="shared" si="0"/>
        <v>25356</v>
      </c>
      <c r="C26" s="76">
        <f>SUM(C27:C32)</f>
        <v>12525</v>
      </c>
      <c r="D26" s="76">
        <f>SUM(D27:D32)</f>
        <v>12831</v>
      </c>
      <c r="E26" s="80"/>
      <c r="F26" s="76">
        <f t="shared" si="1"/>
        <v>25525</v>
      </c>
      <c r="G26" s="76">
        <f>SUM(G27:G32)</f>
        <v>12587</v>
      </c>
      <c r="H26" s="76">
        <f>SUM(H27:H32)</f>
        <v>12938</v>
      </c>
    </row>
    <row r="27" spans="1:8" ht="18" customHeight="1">
      <c r="A27" s="78" t="s">
        <v>490</v>
      </c>
      <c r="B27" s="79">
        <f t="shared" si="0"/>
        <v>13891</v>
      </c>
      <c r="C27" s="79">
        <v>6806</v>
      </c>
      <c r="D27" s="79">
        <v>7085</v>
      </c>
      <c r="E27" s="80"/>
      <c r="F27" s="79">
        <f t="shared" si="1"/>
        <v>13926</v>
      </c>
      <c r="G27" s="79">
        <v>6809</v>
      </c>
      <c r="H27" s="79">
        <v>7117</v>
      </c>
    </row>
    <row r="28" spans="1:8" ht="18" customHeight="1">
      <c r="A28" s="78" t="s">
        <v>491</v>
      </c>
      <c r="B28" s="79">
        <f t="shared" si="0"/>
        <v>3186</v>
      </c>
      <c r="C28" s="79">
        <v>1597</v>
      </c>
      <c r="D28" s="79">
        <v>1589</v>
      </c>
      <c r="E28" s="80"/>
      <c r="F28" s="79">
        <f t="shared" si="1"/>
        <v>3204</v>
      </c>
      <c r="G28" s="79">
        <v>1601</v>
      </c>
      <c r="H28" s="79">
        <v>1603</v>
      </c>
    </row>
    <row r="29" spans="1:8" ht="18" customHeight="1">
      <c r="A29" s="78" t="s">
        <v>492</v>
      </c>
      <c r="B29" s="79">
        <f t="shared" si="0"/>
        <v>4162</v>
      </c>
      <c r="C29" s="79">
        <v>2007</v>
      </c>
      <c r="D29" s="79">
        <v>2155</v>
      </c>
      <c r="E29" s="80"/>
      <c r="F29" s="79">
        <f t="shared" si="1"/>
        <v>4242</v>
      </c>
      <c r="G29" s="79">
        <v>2048</v>
      </c>
      <c r="H29" s="79">
        <v>2194</v>
      </c>
    </row>
    <row r="30" spans="1:8" ht="18" customHeight="1">
      <c r="A30" s="78" t="s">
        <v>80</v>
      </c>
      <c r="B30" s="79">
        <f t="shared" si="0"/>
        <v>1323</v>
      </c>
      <c r="C30" s="79">
        <v>661</v>
      </c>
      <c r="D30" s="79">
        <v>662</v>
      </c>
      <c r="E30" s="80"/>
      <c r="F30" s="79">
        <f t="shared" si="1"/>
        <v>1336</v>
      </c>
      <c r="G30" s="79">
        <v>667</v>
      </c>
      <c r="H30" s="79">
        <v>669</v>
      </c>
    </row>
    <row r="31" spans="1:8" ht="18" customHeight="1">
      <c r="A31" s="78" t="s">
        <v>207</v>
      </c>
      <c r="B31" s="79">
        <f t="shared" si="0"/>
        <v>759</v>
      </c>
      <c r="C31" s="79">
        <v>407</v>
      </c>
      <c r="D31" s="79">
        <v>352</v>
      </c>
      <c r="E31" s="80"/>
      <c r="F31" s="79">
        <f t="shared" si="1"/>
        <v>772</v>
      </c>
      <c r="G31" s="79">
        <v>414</v>
      </c>
      <c r="H31" s="79">
        <v>358</v>
      </c>
    </row>
    <row r="32" spans="1:8" ht="18" customHeight="1">
      <c r="A32" s="78" t="s">
        <v>493</v>
      </c>
      <c r="B32" s="79">
        <f t="shared" si="0"/>
        <v>2035</v>
      </c>
      <c r="C32" s="79">
        <v>1047</v>
      </c>
      <c r="D32" s="79">
        <v>988</v>
      </c>
      <c r="E32" s="80"/>
      <c r="F32" s="79">
        <f t="shared" si="1"/>
        <v>2045</v>
      </c>
      <c r="G32" s="79">
        <v>1048</v>
      </c>
      <c r="H32" s="79">
        <v>997</v>
      </c>
    </row>
    <row r="33" spans="1:8" ht="20.25" customHeight="1">
      <c r="A33" s="75" t="s">
        <v>494</v>
      </c>
      <c r="B33" s="76">
        <f t="shared" si="0"/>
        <v>35237</v>
      </c>
      <c r="C33" s="76">
        <f>SUM(C34:C42)</f>
        <v>18198</v>
      </c>
      <c r="D33" s="76">
        <f>SUM(D34:D42)</f>
        <v>17039</v>
      </c>
      <c r="E33" s="80"/>
      <c r="F33" s="76">
        <f t="shared" si="1"/>
        <v>35394</v>
      </c>
      <c r="G33" s="76">
        <f>SUM(G34:G42)</f>
        <v>18263</v>
      </c>
      <c r="H33" s="76">
        <f>SUM(H34:H42)</f>
        <v>17131</v>
      </c>
    </row>
    <row r="34" spans="1:8" ht="18" customHeight="1">
      <c r="A34" s="78" t="s">
        <v>98</v>
      </c>
      <c r="B34" s="79">
        <f t="shared" si="0"/>
        <v>16936</v>
      </c>
      <c r="C34" s="79">
        <v>8530</v>
      </c>
      <c r="D34" s="79">
        <v>8406</v>
      </c>
      <c r="E34" s="80"/>
      <c r="F34" s="79">
        <f t="shared" si="1"/>
        <v>16985</v>
      </c>
      <c r="G34" s="79">
        <v>8536</v>
      </c>
      <c r="H34" s="79">
        <v>8449</v>
      </c>
    </row>
    <row r="35" spans="1:8" ht="18" customHeight="1">
      <c r="A35" s="78" t="s">
        <v>495</v>
      </c>
      <c r="B35" s="79">
        <f t="shared" si="0"/>
        <v>3121</v>
      </c>
      <c r="C35" s="79">
        <v>1636</v>
      </c>
      <c r="D35" s="79">
        <v>1485</v>
      </c>
      <c r="E35" s="80"/>
      <c r="F35" s="79">
        <f t="shared" si="1"/>
        <v>3148</v>
      </c>
      <c r="G35" s="79">
        <v>1645</v>
      </c>
      <c r="H35" s="79">
        <v>1503</v>
      </c>
    </row>
    <row r="36" spans="1:8" ht="18" customHeight="1">
      <c r="A36" s="78" t="s">
        <v>496</v>
      </c>
      <c r="B36" s="79">
        <f t="shared" si="0"/>
        <v>4809</v>
      </c>
      <c r="C36" s="79">
        <v>2506</v>
      </c>
      <c r="D36" s="79">
        <v>2303</v>
      </c>
      <c r="E36" s="80"/>
      <c r="F36" s="79">
        <f t="shared" si="1"/>
        <v>4859</v>
      </c>
      <c r="G36" s="79">
        <v>2533</v>
      </c>
      <c r="H36" s="79">
        <v>2326</v>
      </c>
    </row>
    <row r="37" spans="1:8" ht="18" customHeight="1">
      <c r="A37" s="78" t="s">
        <v>497</v>
      </c>
      <c r="B37" s="79">
        <f t="shared" si="0"/>
        <v>2169</v>
      </c>
      <c r="C37" s="79">
        <v>1142</v>
      </c>
      <c r="D37" s="79">
        <v>1027</v>
      </c>
      <c r="E37" s="80"/>
      <c r="F37" s="79">
        <f t="shared" si="1"/>
        <v>2168</v>
      </c>
      <c r="G37" s="79">
        <v>1141</v>
      </c>
      <c r="H37" s="79">
        <v>1027</v>
      </c>
    </row>
    <row r="38" spans="1:8" ht="18" customHeight="1">
      <c r="A38" s="78" t="s">
        <v>498</v>
      </c>
      <c r="B38" s="79">
        <f t="shared" si="0"/>
        <v>1189</v>
      </c>
      <c r="C38" s="79">
        <v>644</v>
      </c>
      <c r="D38" s="79">
        <v>545</v>
      </c>
      <c r="E38" s="80"/>
      <c r="F38" s="79">
        <f t="shared" si="1"/>
        <v>1191</v>
      </c>
      <c r="G38" s="79">
        <v>643</v>
      </c>
      <c r="H38" s="79">
        <v>548</v>
      </c>
    </row>
    <row r="39" spans="1:8" ht="18" customHeight="1">
      <c r="A39" s="78" t="s">
        <v>499</v>
      </c>
      <c r="B39" s="79">
        <f t="shared" si="0"/>
        <v>930</v>
      </c>
      <c r="C39" s="79">
        <v>518</v>
      </c>
      <c r="D39" s="79">
        <v>412</v>
      </c>
      <c r="E39" s="80"/>
      <c r="F39" s="79">
        <f t="shared" si="1"/>
        <v>930</v>
      </c>
      <c r="G39" s="79">
        <v>520</v>
      </c>
      <c r="H39" s="79">
        <v>410</v>
      </c>
    </row>
    <row r="40" spans="1:8" ht="18" customHeight="1">
      <c r="A40" s="78" t="s">
        <v>500</v>
      </c>
      <c r="B40" s="79">
        <f t="shared" si="0"/>
        <v>1683</v>
      </c>
      <c r="C40" s="79">
        <v>925</v>
      </c>
      <c r="D40" s="79">
        <v>758</v>
      </c>
      <c r="E40" s="80"/>
      <c r="F40" s="79">
        <f t="shared" si="1"/>
        <v>1685</v>
      </c>
      <c r="G40" s="79">
        <v>923</v>
      </c>
      <c r="H40" s="79">
        <v>762</v>
      </c>
    </row>
    <row r="41" spans="1:8" ht="18" customHeight="1">
      <c r="A41" s="78" t="s">
        <v>501</v>
      </c>
      <c r="B41" s="79">
        <f t="shared" si="0"/>
        <v>1742</v>
      </c>
      <c r="C41" s="79">
        <v>931</v>
      </c>
      <c r="D41" s="79">
        <v>811</v>
      </c>
      <c r="E41" s="80"/>
      <c r="F41" s="79">
        <f t="shared" si="1"/>
        <v>1741</v>
      </c>
      <c r="G41" s="79">
        <v>933</v>
      </c>
      <c r="H41" s="79">
        <v>808</v>
      </c>
    </row>
    <row r="42" spans="1:8" ht="18" customHeight="1">
      <c r="A42" s="78" t="s">
        <v>502</v>
      </c>
      <c r="B42" s="79">
        <f t="shared" si="0"/>
        <v>2658</v>
      </c>
      <c r="C42" s="79">
        <v>1366</v>
      </c>
      <c r="D42" s="79">
        <v>1292</v>
      </c>
      <c r="E42" s="80"/>
      <c r="F42" s="79">
        <f t="shared" si="1"/>
        <v>2687</v>
      </c>
      <c r="G42" s="79">
        <v>1389</v>
      </c>
      <c r="H42" s="79">
        <v>1298</v>
      </c>
    </row>
    <row r="43" spans="1:8" ht="20.25" customHeight="1">
      <c r="A43" s="75" t="s">
        <v>503</v>
      </c>
      <c r="B43" s="76">
        <f t="shared" si="0"/>
        <v>11161</v>
      </c>
      <c r="C43" s="76">
        <f>SUM(C44:C46)</f>
        <v>5495</v>
      </c>
      <c r="D43" s="76">
        <f>SUM(D44:D46)</f>
        <v>5666</v>
      </c>
      <c r="E43" s="80"/>
      <c r="F43" s="76">
        <f t="shared" si="1"/>
        <v>11265</v>
      </c>
      <c r="G43" s="76">
        <f>SUM(G44:G46)</f>
        <v>5548</v>
      </c>
      <c r="H43" s="76">
        <f>SUM(H44:H46)</f>
        <v>5717</v>
      </c>
    </row>
    <row r="44" spans="1:8" ht="18" customHeight="1">
      <c r="A44" s="78" t="s">
        <v>504</v>
      </c>
      <c r="B44" s="79">
        <f t="shared" si="0"/>
        <v>7242</v>
      </c>
      <c r="C44" s="79">
        <v>3528</v>
      </c>
      <c r="D44" s="79">
        <v>3714</v>
      </c>
      <c r="E44" s="80"/>
      <c r="F44" s="79">
        <f t="shared" si="1"/>
        <v>7322</v>
      </c>
      <c r="G44" s="79">
        <v>3563</v>
      </c>
      <c r="H44" s="79">
        <v>3759</v>
      </c>
    </row>
    <row r="45" spans="1:8" ht="18" customHeight="1">
      <c r="A45" s="78" t="s">
        <v>71</v>
      </c>
      <c r="B45" s="79">
        <f t="shared" si="0"/>
        <v>1038</v>
      </c>
      <c r="C45" s="79">
        <v>552</v>
      </c>
      <c r="D45" s="79">
        <v>486</v>
      </c>
      <c r="E45" s="80"/>
      <c r="F45" s="79">
        <f t="shared" si="1"/>
        <v>1048</v>
      </c>
      <c r="G45" s="79">
        <v>559</v>
      </c>
      <c r="H45" s="79">
        <v>489</v>
      </c>
    </row>
    <row r="46" spans="1:8" ht="18" customHeight="1">
      <c r="A46" s="78" t="s">
        <v>81</v>
      </c>
      <c r="B46" s="79">
        <f t="shared" si="0"/>
        <v>2881</v>
      </c>
      <c r="C46" s="79">
        <v>1415</v>
      </c>
      <c r="D46" s="79">
        <v>1466</v>
      </c>
      <c r="E46" s="80"/>
      <c r="F46" s="79">
        <f t="shared" si="1"/>
        <v>2895</v>
      </c>
      <c r="G46" s="79">
        <v>1426</v>
      </c>
      <c r="H46" s="79">
        <v>1469</v>
      </c>
    </row>
    <row r="47" spans="1:8" ht="20.25" customHeight="1">
      <c r="A47" s="75" t="s">
        <v>505</v>
      </c>
      <c r="B47" s="76">
        <f t="shared" si="0"/>
        <v>26160</v>
      </c>
      <c r="C47" s="76">
        <f>SUM(C48:C53)</f>
        <v>13689</v>
      </c>
      <c r="D47" s="76">
        <f>SUM(D48:D53)</f>
        <v>12471</v>
      </c>
      <c r="E47" s="76"/>
      <c r="F47" s="76">
        <f t="shared" si="1"/>
        <v>26400</v>
      </c>
      <c r="G47" s="76">
        <f>SUM(G48:G53)</f>
        <v>13806</v>
      </c>
      <c r="H47" s="76">
        <f>SUM(H48:H53)</f>
        <v>12594</v>
      </c>
    </row>
    <row r="48" spans="1:8" ht="18" customHeight="1">
      <c r="A48" s="78" t="s">
        <v>506</v>
      </c>
      <c r="B48" s="79">
        <f t="shared" si="0"/>
        <v>7089</v>
      </c>
      <c r="C48" s="79">
        <v>3623</v>
      </c>
      <c r="D48" s="79">
        <v>3466</v>
      </c>
      <c r="E48" s="80"/>
      <c r="F48" s="79">
        <f t="shared" si="1"/>
        <v>7145</v>
      </c>
      <c r="G48" s="79">
        <v>3655</v>
      </c>
      <c r="H48" s="79">
        <v>3490</v>
      </c>
    </row>
    <row r="49" spans="1:8" ht="18" customHeight="1">
      <c r="A49" s="78" t="s">
        <v>507</v>
      </c>
      <c r="B49" s="79">
        <f t="shared" si="0"/>
        <v>8203</v>
      </c>
      <c r="C49" s="79">
        <v>4226</v>
      </c>
      <c r="D49" s="79">
        <v>3977</v>
      </c>
      <c r="E49" s="80"/>
      <c r="F49" s="79">
        <f t="shared" si="1"/>
        <v>8280</v>
      </c>
      <c r="G49" s="79">
        <v>4269</v>
      </c>
      <c r="H49" s="79">
        <v>4011</v>
      </c>
    </row>
    <row r="50" spans="1:8" ht="18" customHeight="1">
      <c r="A50" s="78" t="s">
        <v>508</v>
      </c>
      <c r="B50" s="79">
        <f t="shared" si="0"/>
        <v>1879</v>
      </c>
      <c r="C50" s="79">
        <v>985</v>
      </c>
      <c r="D50" s="79">
        <v>894</v>
      </c>
      <c r="E50" s="80"/>
      <c r="F50" s="79">
        <f t="shared" si="1"/>
        <v>1877</v>
      </c>
      <c r="G50" s="79">
        <v>979</v>
      </c>
      <c r="H50" s="79">
        <v>898</v>
      </c>
    </row>
    <row r="51" spans="1:8" ht="18" customHeight="1">
      <c r="A51" s="78" t="s">
        <v>509</v>
      </c>
      <c r="B51" s="79">
        <f t="shared" si="0"/>
        <v>4178</v>
      </c>
      <c r="C51" s="79">
        <v>2253</v>
      </c>
      <c r="D51" s="79">
        <v>1925</v>
      </c>
      <c r="E51" s="80"/>
      <c r="F51" s="79">
        <f t="shared" si="1"/>
        <v>4251</v>
      </c>
      <c r="G51" s="79">
        <v>2290</v>
      </c>
      <c r="H51" s="79">
        <v>1961</v>
      </c>
    </row>
    <row r="52" spans="1:8" ht="18" customHeight="1">
      <c r="A52" s="78" t="s">
        <v>510</v>
      </c>
      <c r="B52" s="79">
        <f t="shared" si="0"/>
        <v>3333</v>
      </c>
      <c r="C52" s="79">
        <v>1755</v>
      </c>
      <c r="D52" s="79">
        <v>1578</v>
      </c>
      <c r="E52" s="80"/>
      <c r="F52" s="79">
        <f t="shared" si="1"/>
        <v>3367</v>
      </c>
      <c r="G52" s="79">
        <v>1768</v>
      </c>
      <c r="H52" s="79">
        <v>1599</v>
      </c>
    </row>
    <row r="53" spans="1:8" ht="18" customHeight="1">
      <c r="A53" s="78" t="s">
        <v>511</v>
      </c>
      <c r="B53" s="79">
        <f t="shared" si="0"/>
        <v>1478</v>
      </c>
      <c r="C53" s="79">
        <v>847</v>
      </c>
      <c r="D53" s="79">
        <v>631</v>
      </c>
      <c r="E53" s="80"/>
      <c r="F53" s="79">
        <f t="shared" si="1"/>
        <v>1480</v>
      </c>
      <c r="G53" s="79">
        <v>845</v>
      </c>
      <c r="H53" s="79">
        <v>635</v>
      </c>
    </row>
    <row r="54" spans="1:8" ht="20.25" customHeight="1">
      <c r="A54" s="75" t="s">
        <v>512</v>
      </c>
      <c r="B54" s="76">
        <f t="shared" si="0"/>
        <v>22353</v>
      </c>
      <c r="C54" s="76">
        <f>SUM(C55:C57)</f>
        <v>11696</v>
      </c>
      <c r="D54" s="76">
        <f>SUM(D55:D57)</f>
        <v>10657</v>
      </c>
      <c r="E54" s="80"/>
      <c r="F54" s="76">
        <f t="shared" si="1"/>
        <v>22600</v>
      </c>
      <c r="G54" s="76">
        <f>SUM(G55:G57)</f>
        <v>11828</v>
      </c>
      <c r="H54" s="76">
        <f>SUM(H55:H57)</f>
        <v>10772</v>
      </c>
    </row>
    <row r="55" spans="1:8" ht="18" customHeight="1">
      <c r="A55" s="78" t="s">
        <v>101</v>
      </c>
      <c r="B55" s="79">
        <f t="shared" si="0"/>
        <v>16362</v>
      </c>
      <c r="C55" s="79">
        <v>8543</v>
      </c>
      <c r="D55" s="79">
        <v>7819</v>
      </c>
      <c r="E55" s="80"/>
      <c r="F55" s="79">
        <f t="shared" si="1"/>
        <v>16507</v>
      </c>
      <c r="G55" s="79">
        <v>8614</v>
      </c>
      <c r="H55" s="79">
        <v>7893</v>
      </c>
    </row>
    <row r="56" spans="1:8" ht="18" customHeight="1">
      <c r="A56" s="78" t="s">
        <v>513</v>
      </c>
      <c r="B56" s="79">
        <f t="shared" si="0"/>
        <v>2813</v>
      </c>
      <c r="C56" s="79">
        <v>1486</v>
      </c>
      <c r="D56" s="79">
        <v>1327</v>
      </c>
      <c r="E56" s="80"/>
      <c r="F56" s="79">
        <f t="shared" si="1"/>
        <v>2851</v>
      </c>
      <c r="G56" s="79">
        <v>1506</v>
      </c>
      <c r="H56" s="79">
        <v>1345</v>
      </c>
    </row>
    <row r="57" spans="1:8" ht="18" customHeight="1">
      <c r="A57" s="78" t="s">
        <v>514</v>
      </c>
      <c r="B57" s="79">
        <f t="shared" si="0"/>
        <v>3178</v>
      </c>
      <c r="C57" s="79">
        <v>1667</v>
      </c>
      <c r="D57" s="79">
        <v>1511</v>
      </c>
      <c r="E57" s="80"/>
      <c r="F57" s="79">
        <f t="shared" si="1"/>
        <v>3242</v>
      </c>
      <c r="G57" s="79">
        <v>1708</v>
      </c>
      <c r="H57" s="79">
        <v>1534</v>
      </c>
    </row>
    <row r="58" spans="1:8" ht="20.25" customHeight="1">
      <c r="A58" s="75" t="s">
        <v>515</v>
      </c>
      <c r="B58" s="76">
        <f t="shared" si="0"/>
        <v>25549</v>
      </c>
      <c r="C58" s="76">
        <f>SUM(C59:C61)</f>
        <v>13037</v>
      </c>
      <c r="D58" s="76">
        <f>SUM(D59:D61)</f>
        <v>12512</v>
      </c>
      <c r="E58" s="80"/>
      <c r="F58" s="76">
        <f t="shared" si="1"/>
        <v>25688</v>
      </c>
      <c r="G58" s="76">
        <f>SUM(G59:G61)</f>
        <v>13116</v>
      </c>
      <c r="H58" s="76">
        <f>SUM(H59:H61)</f>
        <v>12572</v>
      </c>
    </row>
    <row r="59" spans="1:8" ht="18" customHeight="1">
      <c r="A59" s="78" t="s">
        <v>102</v>
      </c>
      <c r="B59" s="79">
        <f t="shared" si="0"/>
        <v>9147</v>
      </c>
      <c r="C59" s="79">
        <v>4624</v>
      </c>
      <c r="D59" s="79">
        <v>4523</v>
      </c>
      <c r="E59" s="80"/>
      <c r="F59" s="79">
        <f t="shared" si="1"/>
        <v>9130</v>
      </c>
      <c r="G59" s="79">
        <v>4609</v>
      </c>
      <c r="H59" s="79">
        <v>4521</v>
      </c>
    </row>
    <row r="60" spans="1:8" ht="18" customHeight="1">
      <c r="A60" s="78" t="s">
        <v>516</v>
      </c>
      <c r="B60" s="79">
        <f t="shared" si="0"/>
        <v>11300</v>
      </c>
      <c r="C60" s="79">
        <v>5707</v>
      </c>
      <c r="D60" s="79">
        <v>5593</v>
      </c>
      <c r="E60" s="80"/>
      <c r="F60" s="79">
        <f t="shared" si="1"/>
        <v>11387</v>
      </c>
      <c r="G60" s="79">
        <v>5759</v>
      </c>
      <c r="H60" s="79">
        <v>5628</v>
      </c>
    </row>
    <row r="61" spans="1:8" ht="18" customHeight="1">
      <c r="A61" s="78" t="s">
        <v>517</v>
      </c>
      <c r="B61" s="79">
        <f t="shared" si="0"/>
        <v>5102</v>
      </c>
      <c r="C61" s="79">
        <v>2706</v>
      </c>
      <c r="D61" s="79">
        <v>2396</v>
      </c>
      <c r="E61" s="80"/>
      <c r="F61" s="79">
        <f t="shared" si="1"/>
        <v>5171</v>
      </c>
      <c r="G61" s="79">
        <v>2748</v>
      </c>
      <c r="H61" s="79">
        <v>2423</v>
      </c>
    </row>
    <row r="62" spans="1:8" ht="20.25" customHeight="1">
      <c r="A62" s="75" t="s">
        <v>518</v>
      </c>
      <c r="B62" s="76">
        <f t="shared" si="0"/>
        <v>33841</v>
      </c>
      <c r="C62" s="76">
        <f>SUM(C63:C68)</f>
        <v>17025</v>
      </c>
      <c r="D62" s="76">
        <f>SUM(D63:D68)</f>
        <v>16816</v>
      </c>
      <c r="E62" s="80"/>
      <c r="F62" s="76">
        <f t="shared" si="1"/>
        <v>34244</v>
      </c>
      <c r="G62" s="76">
        <f>SUM(G63:G68)</f>
        <v>17228</v>
      </c>
      <c r="H62" s="76">
        <f>SUM(H63:H68)</f>
        <v>17016</v>
      </c>
    </row>
    <row r="63" spans="1:8" ht="18" customHeight="1">
      <c r="A63" s="78" t="s">
        <v>519</v>
      </c>
      <c r="B63" s="79">
        <f t="shared" si="0"/>
        <v>10079</v>
      </c>
      <c r="C63" s="79">
        <v>5040</v>
      </c>
      <c r="D63" s="79">
        <v>5039</v>
      </c>
      <c r="E63" s="80"/>
      <c r="F63" s="79">
        <f t="shared" si="1"/>
        <v>10181</v>
      </c>
      <c r="G63" s="79">
        <v>5088</v>
      </c>
      <c r="H63" s="79">
        <v>5093</v>
      </c>
    </row>
    <row r="64" spans="1:8" ht="18" customHeight="1">
      <c r="A64" s="78" t="s">
        <v>520</v>
      </c>
      <c r="B64" s="79">
        <f t="shared" si="0"/>
        <v>9072</v>
      </c>
      <c r="C64" s="79">
        <v>4531</v>
      </c>
      <c r="D64" s="79">
        <v>4541</v>
      </c>
      <c r="E64" s="80"/>
      <c r="F64" s="79">
        <f t="shared" si="1"/>
        <v>9184</v>
      </c>
      <c r="G64" s="79">
        <v>4589</v>
      </c>
      <c r="H64" s="79">
        <v>4595</v>
      </c>
    </row>
    <row r="65" spans="1:8" ht="18" customHeight="1">
      <c r="A65" s="78" t="s">
        <v>521</v>
      </c>
      <c r="B65" s="79">
        <f t="shared" si="0"/>
        <v>5739</v>
      </c>
      <c r="C65" s="79">
        <v>2857</v>
      </c>
      <c r="D65" s="79">
        <v>2882</v>
      </c>
      <c r="E65" s="80"/>
      <c r="F65" s="79">
        <f t="shared" si="1"/>
        <v>5789</v>
      </c>
      <c r="G65" s="79">
        <v>2884</v>
      </c>
      <c r="H65" s="79">
        <v>2905</v>
      </c>
    </row>
    <row r="66" spans="1:8" ht="18" customHeight="1">
      <c r="A66" s="78" t="s">
        <v>522</v>
      </c>
      <c r="B66" s="79">
        <f t="shared" si="0"/>
        <v>3619</v>
      </c>
      <c r="C66" s="79">
        <v>1803</v>
      </c>
      <c r="D66" s="79">
        <v>1816</v>
      </c>
      <c r="E66" s="80"/>
      <c r="F66" s="79">
        <f t="shared" si="1"/>
        <v>3680</v>
      </c>
      <c r="G66" s="79">
        <v>1835</v>
      </c>
      <c r="H66" s="79">
        <v>1845</v>
      </c>
    </row>
    <row r="67" spans="1:8" ht="18" customHeight="1">
      <c r="A67" s="78" t="s">
        <v>523</v>
      </c>
      <c r="B67" s="79">
        <f t="shared" si="0"/>
        <v>1867</v>
      </c>
      <c r="C67" s="79">
        <v>1006</v>
      </c>
      <c r="D67" s="79">
        <v>861</v>
      </c>
      <c r="E67" s="80"/>
      <c r="F67" s="79">
        <f t="shared" si="1"/>
        <v>1895</v>
      </c>
      <c r="G67" s="79">
        <v>1017</v>
      </c>
      <c r="H67" s="79">
        <v>878</v>
      </c>
    </row>
    <row r="68" spans="1:8" ht="18" customHeight="1">
      <c r="A68" s="78" t="s">
        <v>524</v>
      </c>
      <c r="B68" s="79">
        <f t="shared" si="0"/>
        <v>3465</v>
      </c>
      <c r="C68" s="79">
        <v>1788</v>
      </c>
      <c r="D68" s="79">
        <v>1677</v>
      </c>
      <c r="E68" s="80"/>
      <c r="F68" s="79">
        <f t="shared" si="1"/>
        <v>3515</v>
      </c>
      <c r="G68" s="79">
        <v>1815</v>
      </c>
      <c r="H68" s="79">
        <v>1700</v>
      </c>
    </row>
    <row r="69" spans="1:8" ht="20.25" customHeight="1">
      <c r="A69" s="75" t="s">
        <v>525</v>
      </c>
      <c r="B69" s="76">
        <f t="shared" si="0"/>
        <v>13944</v>
      </c>
      <c r="C69" s="76">
        <f>SUM(C70)</f>
        <v>7089</v>
      </c>
      <c r="D69" s="76">
        <f>SUM(D70)</f>
        <v>6855</v>
      </c>
      <c r="E69" s="80"/>
      <c r="F69" s="76">
        <f t="shared" si="1"/>
        <v>14097</v>
      </c>
      <c r="G69" s="76">
        <f>SUM(G70)</f>
        <v>7174</v>
      </c>
      <c r="H69" s="76">
        <f>SUM(H70)</f>
        <v>6923</v>
      </c>
    </row>
    <row r="70" spans="1:8" ht="18" customHeight="1">
      <c r="A70" s="78" t="s">
        <v>104</v>
      </c>
      <c r="B70" s="79">
        <f t="shared" si="0"/>
        <v>13944</v>
      </c>
      <c r="C70" s="79">
        <v>7089</v>
      </c>
      <c r="D70" s="79">
        <v>6855</v>
      </c>
      <c r="E70" s="80"/>
      <c r="F70" s="79">
        <f t="shared" si="1"/>
        <v>14097</v>
      </c>
      <c r="G70" s="79">
        <v>7174</v>
      </c>
      <c r="H70" s="79">
        <v>6923</v>
      </c>
    </row>
    <row r="71" spans="1:8" ht="20.25" customHeight="1">
      <c r="A71" s="75" t="s">
        <v>526</v>
      </c>
      <c r="B71" s="76">
        <f t="shared" si="0"/>
        <v>37198</v>
      </c>
      <c r="C71" s="76">
        <f>SUM(C72:C75)</f>
        <v>18465</v>
      </c>
      <c r="D71" s="76">
        <f>SUM(D72:D75)</f>
        <v>18733</v>
      </c>
      <c r="E71" s="80"/>
      <c r="F71" s="76">
        <f t="shared" si="1"/>
        <v>37452</v>
      </c>
      <c r="G71" s="76">
        <f>SUM(G72:G75)</f>
        <v>18592</v>
      </c>
      <c r="H71" s="76">
        <f>SUM(H72:H75)</f>
        <v>18860</v>
      </c>
    </row>
    <row r="72" spans="1:8" ht="18" customHeight="1">
      <c r="A72" s="78" t="s">
        <v>527</v>
      </c>
      <c r="B72" s="79">
        <f t="shared" si="0"/>
        <v>15376</v>
      </c>
      <c r="C72" s="79">
        <v>7714</v>
      </c>
      <c r="D72" s="79">
        <v>7662</v>
      </c>
      <c r="E72" s="80"/>
      <c r="F72" s="79">
        <f t="shared" si="1"/>
        <v>15431</v>
      </c>
      <c r="G72" s="79">
        <v>7715</v>
      </c>
      <c r="H72" s="79">
        <v>7716</v>
      </c>
    </row>
    <row r="73" spans="1:8" ht="18" customHeight="1">
      <c r="A73" s="78" t="s">
        <v>528</v>
      </c>
      <c r="B73" s="79">
        <f t="shared" si="0"/>
        <v>3767</v>
      </c>
      <c r="C73" s="79">
        <v>1802</v>
      </c>
      <c r="D73" s="79">
        <v>1965</v>
      </c>
      <c r="E73" s="80"/>
      <c r="F73" s="79">
        <f t="shared" si="1"/>
        <v>3800</v>
      </c>
      <c r="G73" s="79">
        <v>1828</v>
      </c>
      <c r="H73" s="79">
        <v>1972</v>
      </c>
    </row>
    <row r="74" spans="1:8" ht="18" customHeight="1">
      <c r="A74" s="78" t="s">
        <v>529</v>
      </c>
      <c r="B74" s="79">
        <f t="shared" ref="B74:B128" si="2">C74+D74</f>
        <v>10341</v>
      </c>
      <c r="C74" s="79">
        <v>5033</v>
      </c>
      <c r="D74" s="79">
        <v>5308</v>
      </c>
      <c r="E74" s="80"/>
      <c r="F74" s="79">
        <f t="shared" si="1"/>
        <v>10444</v>
      </c>
      <c r="G74" s="79">
        <v>5087</v>
      </c>
      <c r="H74" s="79">
        <v>5357</v>
      </c>
    </row>
    <row r="75" spans="1:8" ht="18" customHeight="1">
      <c r="A75" s="78" t="s">
        <v>530</v>
      </c>
      <c r="B75" s="79">
        <f t="shared" si="2"/>
        <v>7714</v>
      </c>
      <c r="C75" s="79">
        <v>3916</v>
      </c>
      <c r="D75" s="79">
        <v>3798</v>
      </c>
      <c r="E75" s="80"/>
      <c r="F75" s="79">
        <f t="shared" ref="F75:F83" si="3">G75+H75</f>
        <v>7777</v>
      </c>
      <c r="G75" s="79">
        <v>3962</v>
      </c>
      <c r="H75" s="79">
        <v>3815</v>
      </c>
    </row>
    <row r="76" spans="1:8" ht="20.25" customHeight="1">
      <c r="A76" s="75" t="s">
        <v>531</v>
      </c>
      <c r="B76" s="76">
        <f t="shared" si="2"/>
        <v>14770</v>
      </c>
      <c r="C76" s="76">
        <f>SUM(C77:C79)</f>
        <v>7542</v>
      </c>
      <c r="D76" s="76">
        <f>SUM(D77:D79)</f>
        <v>7228</v>
      </c>
      <c r="E76" s="80"/>
      <c r="F76" s="76">
        <f t="shared" si="3"/>
        <v>15027</v>
      </c>
      <c r="G76" s="76">
        <f>SUM(G77:G79)</f>
        <v>7681</v>
      </c>
      <c r="H76" s="76">
        <f>SUM(H77:H79)</f>
        <v>7346</v>
      </c>
    </row>
    <row r="77" spans="1:8" ht="18" customHeight="1">
      <c r="A77" s="78" t="s">
        <v>532</v>
      </c>
      <c r="B77" s="79">
        <f t="shared" si="2"/>
        <v>9823</v>
      </c>
      <c r="C77" s="79">
        <v>4987</v>
      </c>
      <c r="D77" s="79">
        <v>4836</v>
      </c>
      <c r="E77" s="80"/>
      <c r="F77" s="79">
        <f t="shared" si="3"/>
        <v>10011</v>
      </c>
      <c r="G77" s="79">
        <v>5081</v>
      </c>
      <c r="H77" s="79">
        <v>4930</v>
      </c>
    </row>
    <row r="78" spans="1:8" ht="18" customHeight="1">
      <c r="A78" s="78" t="s">
        <v>533</v>
      </c>
      <c r="B78" s="79">
        <f t="shared" si="2"/>
        <v>3569</v>
      </c>
      <c r="C78" s="79">
        <v>1826</v>
      </c>
      <c r="D78" s="79">
        <v>1743</v>
      </c>
      <c r="E78" s="80"/>
      <c r="F78" s="79">
        <f t="shared" si="3"/>
        <v>3616</v>
      </c>
      <c r="G78" s="79">
        <v>1856</v>
      </c>
      <c r="H78" s="79">
        <v>1760</v>
      </c>
    </row>
    <row r="79" spans="1:8" ht="18" customHeight="1">
      <c r="A79" s="78" t="s">
        <v>534</v>
      </c>
      <c r="B79" s="79">
        <f>C79+D79</f>
        <v>1378</v>
      </c>
      <c r="C79" s="79">
        <v>729</v>
      </c>
      <c r="D79" s="79">
        <v>649</v>
      </c>
      <c r="E79" s="80"/>
      <c r="F79" s="79">
        <f>G79+H79</f>
        <v>1400</v>
      </c>
      <c r="G79" s="79">
        <v>744</v>
      </c>
      <c r="H79" s="79">
        <v>656</v>
      </c>
    </row>
    <row r="80" spans="1:8" ht="20.25" customHeight="1">
      <c r="A80" s="75" t="s">
        <v>535</v>
      </c>
      <c r="B80" s="76">
        <f>C80+D80</f>
        <v>3974</v>
      </c>
      <c r="C80" s="76">
        <f>SUM(C81)</f>
        <v>1978</v>
      </c>
      <c r="D80" s="76">
        <f>SUM(D81)</f>
        <v>1996</v>
      </c>
      <c r="E80" s="80"/>
      <c r="F80" s="76">
        <f t="shared" si="3"/>
        <v>4053</v>
      </c>
      <c r="G80" s="76">
        <f>SUM(G81)</f>
        <v>2018</v>
      </c>
      <c r="H80" s="76">
        <f>SUM(H81)</f>
        <v>2035</v>
      </c>
    </row>
    <row r="81" spans="1:8" ht="18" customHeight="1">
      <c r="A81" s="78" t="s">
        <v>107</v>
      </c>
      <c r="B81" s="79">
        <f>C81+D81</f>
        <v>3974</v>
      </c>
      <c r="C81" s="79">
        <v>1978</v>
      </c>
      <c r="D81" s="79">
        <v>1996</v>
      </c>
      <c r="E81" s="80"/>
      <c r="F81" s="79">
        <f t="shared" si="3"/>
        <v>4053</v>
      </c>
      <c r="G81" s="79">
        <v>2018</v>
      </c>
      <c r="H81" s="79">
        <v>2035</v>
      </c>
    </row>
    <row r="82" spans="1:8" ht="20.25" customHeight="1">
      <c r="A82" s="75" t="s">
        <v>536</v>
      </c>
      <c r="B82" s="76">
        <f>C82+D82</f>
        <v>7531</v>
      </c>
      <c r="C82" s="76">
        <f>SUM(C83)</f>
        <v>3926</v>
      </c>
      <c r="D82" s="76">
        <f>SUM(D83)</f>
        <v>3605</v>
      </c>
      <c r="E82" s="80"/>
      <c r="F82" s="76">
        <f t="shared" si="3"/>
        <v>7596</v>
      </c>
      <c r="G82" s="76">
        <f>SUM(G83)</f>
        <v>3948</v>
      </c>
      <c r="H82" s="76">
        <f>SUM(H83)</f>
        <v>3648</v>
      </c>
    </row>
    <row r="83" spans="1:8" ht="18" customHeight="1">
      <c r="A83" s="99" t="s">
        <v>108</v>
      </c>
      <c r="B83" s="100">
        <f>C83+D83</f>
        <v>7531</v>
      </c>
      <c r="C83" s="100">
        <v>3926</v>
      </c>
      <c r="D83" s="100">
        <v>3605</v>
      </c>
      <c r="E83" s="101"/>
      <c r="F83" s="100">
        <f t="shared" si="3"/>
        <v>7596</v>
      </c>
      <c r="G83" s="100">
        <v>3948</v>
      </c>
      <c r="H83" s="100">
        <v>3648</v>
      </c>
    </row>
    <row r="84" spans="1:8" ht="8.25" customHeight="1">
      <c r="A84" s="80"/>
      <c r="B84" s="94"/>
      <c r="C84" s="80"/>
      <c r="D84" s="80"/>
      <c r="E84" s="80"/>
      <c r="F84" s="80"/>
      <c r="G84" s="80"/>
      <c r="H84" s="80"/>
    </row>
    <row r="85" spans="1:8">
      <c r="A85" s="108" t="s">
        <v>28</v>
      </c>
      <c r="B85" s="108"/>
      <c r="C85" s="108"/>
      <c r="D85" s="108"/>
      <c r="E85" s="108"/>
      <c r="F85" s="108"/>
      <c r="G85" s="108"/>
      <c r="H85" s="108"/>
    </row>
    <row r="86" spans="1:8" ht="14.25">
      <c r="A86" s="80"/>
      <c r="B86" s="80"/>
      <c r="C86" s="80"/>
      <c r="D86" s="80"/>
      <c r="E86" s="80"/>
      <c r="F86" s="80"/>
      <c r="G86" s="80"/>
      <c r="H86" s="80"/>
    </row>
    <row r="87" spans="1:8" ht="14.25">
      <c r="A87" s="80"/>
      <c r="B87" s="80"/>
      <c r="C87" s="80"/>
      <c r="D87" s="80"/>
      <c r="E87" s="80"/>
      <c r="F87" s="80"/>
      <c r="G87" s="80"/>
      <c r="H87" s="80"/>
    </row>
    <row r="88" spans="1:8" ht="14.25">
      <c r="A88" s="80"/>
      <c r="B88" s="80"/>
      <c r="C88" s="80"/>
      <c r="D88" s="80"/>
      <c r="E88" s="80"/>
      <c r="F88" s="80"/>
      <c r="G88" s="80"/>
      <c r="H88" s="80"/>
    </row>
    <row r="89" spans="1:8" ht="14.25">
      <c r="A89" s="80"/>
      <c r="B89" s="80"/>
      <c r="C89" s="80"/>
      <c r="D89" s="80"/>
      <c r="E89" s="80"/>
      <c r="F89" s="80"/>
      <c r="G89" s="80"/>
      <c r="H89" s="80"/>
    </row>
    <row r="90" spans="1:8" ht="14.25">
      <c r="A90" s="80"/>
      <c r="B90" s="80"/>
      <c r="C90" s="80"/>
      <c r="D90" s="80"/>
      <c r="E90" s="80"/>
      <c r="F90" s="80"/>
      <c r="G90" s="80"/>
      <c r="H90" s="80"/>
    </row>
    <row r="91" spans="1:8" ht="14.25">
      <c r="A91" s="80"/>
      <c r="B91" s="80"/>
      <c r="C91" s="80"/>
      <c r="D91" s="80"/>
      <c r="E91" s="80"/>
      <c r="F91" s="80"/>
      <c r="G91" s="80"/>
      <c r="H91" s="80"/>
    </row>
    <row r="92" spans="1:8" ht="14.25">
      <c r="A92" s="80"/>
      <c r="B92" s="80"/>
      <c r="C92" s="80"/>
      <c r="D92" s="80"/>
      <c r="E92" s="80"/>
      <c r="F92" s="80"/>
      <c r="G92" s="80"/>
      <c r="H92" s="80"/>
    </row>
    <row r="93" spans="1:8" ht="14.25">
      <c r="A93" s="80"/>
      <c r="B93" s="80"/>
      <c r="C93" s="80"/>
      <c r="D93" s="80"/>
      <c r="E93" s="80"/>
      <c r="F93" s="80"/>
      <c r="G93" s="80"/>
      <c r="H93" s="80"/>
    </row>
    <row r="94" spans="1:8" ht="14.25">
      <c r="A94" s="80"/>
      <c r="B94" s="80"/>
      <c r="C94" s="80"/>
      <c r="D94" s="80"/>
      <c r="E94" s="80"/>
      <c r="F94" s="80"/>
      <c r="G94" s="80"/>
      <c r="H94" s="80"/>
    </row>
    <row r="95" spans="1:8" ht="14.25">
      <c r="A95" s="80"/>
      <c r="B95" s="80"/>
      <c r="C95" s="80"/>
      <c r="D95" s="80"/>
      <c r="E95" s="80"/>
      <c r="F95" s="80"/>
      <c r="G95" s="80"/>
      <c r="H95" s="80"/>
    </row>
    <row r="96" spans="1:8" ht="14.25">
      <c r="A96" s="80"/>
      <c r="B96" s="80"/>
      <c r="C96" s="80"/>
      <c r="D96" s="80"/>
      <c r="E96" s="80"/>
      <c r="F96" s="80"/>
      <c r="G96" s="80"/>
      <c r="H96" s="80"/>
    </row>
    <row r="97" spans="1:8" ht="14.25">
      <c r="A97" s="80"/>
      <c r="B97" s="80"/>
      <c r="C97" s="80"/>
      <c r="D97" s="80"/>
      <c r="E97" s="80"/>
      <c r="F97" s="80"/>
      <c r="G97" s="80"/>
      <c r="H97" s="80"/>
    </row>
    <row r="98" spans="1:8" ht="14.25">
      <c r="A98" s="80"/>
      <c r="B98" s="80"/>
      <c r="C98" s="80"/>
      <c r="D98" s="80"/>
      <c r="E98" s="80"/>
      <c r="F98" s="80"/>
      <c r="G98" s="80"/>
      <c r="H98" s="80"/>
    </row>
    <row r="99" spans="1:8" ht="14.25">
      <c r="A99" s="80"/>
      <c r="B99" s="80"/>
      <c r="C99" s="80"/>
      <c r="D99" s="80"/>
      <c r="E99" s="80"/>
      <c r="F99" s="80"/>
      <c r="G99" s="80"/>
      <c r="H99" s="80"/>
    </row>
    <row r="100" spans="1:8" ht="14.25">
      <c r="A100" s="80"/>
      <c r="B100" s="80"/>
      <c r="C100" s="80"/>
      <c r="D100" s="80"/>
      <c r="E100" s="80"/>
      <c r="F100" s="80"/>
      <c r="G100" s="80"/>
      <c r="H100" s="80"/>
    </row>
    <row r="101" spans="1:8" ht="14.25">
      <c r="A101" s="80"/>
      <c r="B101" s="80"/>
      <c r="C101" s="80"/>
      <c r="D101" s="80"/>
      <c r="E101" s="80"/>
      <c r="F101" s="80"/>
      <c r="G101" s="80"/>
      <c r="H101" s="80"/>
    </row>
    <row r="102" spans="1:8" ht="14.25">
      <c r="A102" s="80"/>
      <c r="B102" s="80"/>
      <c r="C102" s="80"/>
      <c r="D102" s="80"/>
      <c r="E102" s="80"/>
      <c r="F102" s="80"/>
      <c r="G102" s="80"/>
      <c r="H102" s="80"/>
    </row>
    <row r="103" spans="1:8" ht="14.25">
      <c r="A103" s="80"/>
      <c r="B103" s="80"/>
      <c r="C103" s="80"/>
      <c r="D103" s="80"/>
      <c r="E103" s="80"/>
      <c r="F103" s="80"/>
      <c r="G103" s="80"/>
      <c r="H103" s="80"/>
    </row>
    <row r="104" spans="1:8" ht="14.25">
      <c r="A104" s="80"/>
      <c r="B104" s="80"/>
      <c r="C104" s="80"/>
      <c r="D104" s="80"/>
      <c r="E104" s="80"/>
      <c r="F104" s="80"/>
      <c r="G104" s="80"/>
      <c r="H104" s="80"/>
    </row>
    <row r="105" spans="1:8" ht="14.25">
      <c r="A105" s="80"/>
      <c r="B105" s="80"/>
      <c r="C105" s="80"/>
      <c r="D105" s="80"/>
      <c r="E105" s="80"/>
      <c r="F105" s="80"/>
      <c r="G105" s="80"/>
      <c r="H105" s="80"/>
    </row>
    <row r="106" spans="1:8" ht="14.25">
      <c r="A106" s="80"/>
      <c r="B106" s="80"/>
      <c r="C106" s="80"/>
      <c r="D106" s="80"/>
      <c r="E106" s="80"/>
      <c r="F106" s="80"/>
      <c r="G106" s="80"/>
      <c r="H106" s="80"/>
    </row>
    <row r="107" spans="1:8" ht="14.25">
      <c r="A107" s="80"/>
      <c r="B107" s="80"/>
      <c r="C107" s="80"/>
      <c r="D107" s="80"/>
      <c r="E107" s="80"/>
      <c r="F107" s="80"/>
      <c r="G107" s="80"/>
      <c r="H107" s="80"/>
    </row>
    <row r="108" spans="1:8" ht="14.25">
      <c r="A108" s="80"/>
      <c r="B108" s="80"/>
      <c r="C108" s="80"/>
      <c r="D108" s="80"/>
      <c r="E108" s="80"/>
      <c r="F108" s="80"/>
      <c r="G108" s="80"/>
      <c r="H108" s="80"/>
    </row>
    <row r="109" spans="1:8" ht="14.25">
      <c r="A109" s="80"/>
      <c r="B109" s="80"/>
      <c r="C109" s="80"/>
      <c r="D109" s="80"/>
      <c r="E109" s="80"/>
      <c r="F109" s="80"/>
      <c r="G109" s="80"/>
      <c r="H109" s="80"/>
    </row>
    <row r="110" spans="1:8" ht="14.25">
      <c r="A110" s="80"/>
      <c r="B110" s="80"/>
      <c r="C110" s="80"/>
      <c r="D110" s="80"/>
      <c r="E110" s="80"/>
      <c r="F110" s="80"/>
      <c r="G110" s="80"/>
      <c r="H110" s="80"/>
    </row>
    <row r="111" spans="1:8" ht="14.25">
      <c r="A111" s="80"/>
      <c r="B111" s="80"/>
      <c r="C111" s="80"/>
      <c r="D111" s="80"/>
      <c r="E111" s="80"/>
      <c r="F111" s="80"/>
      <c r="G111" s="80"/>
      <c r="H111" s="80"/>
    </row>
    <row r="112" spans="1:8" ht="14.25">
      <c r="A112" s="80"/>
      <c r="B112" s="80"/>
      <c r="C112" s="80"/>
      <c r="D112" s="80"/>
      <c r="E112" s="80"/>
      <c r="F112" s="80"/>
      <c r="G112" s="80"/>
      <c r="H112" s="80"/>
    </row>
    <row r="113" spans="1:8" ht="14.25">
      <c r="A113" s="80"/>
      <c r="B113" s="80"/>
      <c r="C113" s="80"/>
      <c r="D113" s="80"/>
      <c r="E113" s="80"/>
      <c r="F113" s="80"/>
      <c r="G113" s="80"/>
      <c r="H113" s="80"/>
    </row>
    <row r="114" spans="1:8" ht="14.25">
      <c r="A114" s="80"/>
      <c r="B114" s="80"/>
      <c r="C114" s="80"/>
      <c r="D114" s="80"/>
      <c r="E114" s="80"/>
      <c r="F114" s="80"/>
      <c r="G114" s="80"/>
      <c r="H114" s="80"/>
    </row>
    <row r="115" spans="1:8" ht="14.25">
      <c r="A115" s="80"/>
      <c r="B115" s="80"/>
      <c r="C115" s="80"/>
      <c r="D115" s="80"/>
      <c r="E115" s="80"/>
      <c r="F115" s="80"/>
      <c r="G115" s="80"/>
      <c r="H115" s="80"/>
    </row>
    <row r="116" spans="1:8" ht="14.25">
      <c r="A116" s="80"/>
      <c r="B116" s="80"/>
      <c r="C116" s="80"/>
      <c r="D116" s="80"/>
      <c r="E116" s="80"/>
      <c r="F116" s="80"/>
      <c r="G116" s="80"/>
      <c r="H116" s="80"/>
    </row>
    <row r="117" spans="1:8" ht="14.25">
      <c r="A117" s="80"/>
      <c r="B117" s="80"/>
      <c r="C117" s="80"/>
      <c r="D117" s="80"/>
      <c r="E117" s="80"/>
      <c r="F117" s="80"/>
      <c r="G117" s="80"/>
      <c r="H117" s="80"/>
    </row>
    <row r="118" spans="1:8" ht="14.25">
      <c r="A118" s="80"/>
      <c r="B118" s="80"/>
      <c r="C118" s="80"/>
      <c r="D118" s="80"/>
      <c r="E118" s="80"/>
      <c r="F118" s="80"/>
      <c r="G118" s="80"/>
      <c r="H118" s="80"/>
    </row>
    <row r="119" spans="1:8" ht="14.25">
      <c r="A119" s="80"/>
      <c r="B119" s="80"/>
      <c r="C119" s="80"/>
      <c r="D119" s="80"/>
      <c r="E119" s="80"/>
      <c r="F119" s="80"/>
      <c r="G119" s="80"/>
      <c r="H119" s="80"/>
    </row>
    <row r="120" spans="1:8" ht="14.25">
      <c r="A120" s="80"/>
      <c r="B120" s="80"/>
      <c r="C120" s="80"/>
      <c r="D120" s="80"/>
      <c r="E120" s="80"/>
      <c r="F120" s="80"/>
      <c r="G120" s="80"/>
      <c r="H120" s="80"/>
    </row>
    <row r="121" spans="1:8" ht="14.25">
      <c r="A121" s="80"/>
      <c r="B121" s="80"/>
      <c r="C121" s="80"/>
      <c r="D121" s="80"/>
      <c r="E121" s="80"/>
      <c r="F121" s="80"/>
      <c r="G121" s="80"/>
      <c r="H121" s="80"/>
    </row>
    <row r="122" spans="1:8" ht="14.25">
      <c r="A122" s="80"/>
      <c r="B122" s="80"/>
      <c r="C122" s="80"/>
      <c r="D122" s="80"/>
      <c r="E122" s="80"/>
      <c r="F122" s="80"/>
      <c r="G122" s="80"/>
      <c r="H122" s="80"/>
    </row>
    <row r="123" spans="1:8" ht="14.25">
      <c r="A123" s="80"/>
      <c r="B123" s="80"/>
      <c r="C123" s="80"/>
      <c r="D123" s="80"/>
      <c r="E123" s="80"/>
      <c r="F123" s="80"/>
      <c r="G123" s="80"/>
      <c r="H123" s="80"/>
    </row>
    <row r="124" spans="1:8" ht="14.25">
      <c r="A124" s="80"/>
      <c r="B124" s="80"/>
      <c r="C124" s="80"/>
      <c r="D124" s="80"/>
      <c r="E124" s="80"/>
      <c r="F124" s="80"/>
      <c r="G124" s="80"/>
      <c r="H124" s="80"/>
    </row>
    <row r="125" spans="1:8" ht="14.25">
      <c r="A125" s="80"/>
      <c r="B125" s="80"/>
      <c r="C125" s="80"/>
      <c r="D125" s="80"/>
      <c r="E125" s="80"/>
      <c r="F125" s="80"/>
      <c r="G125" s="80"/>
      <c r="H125" s="80"/>
    </row>
    <row r="126" spans="1:8" ht="14.25">
      <c r="A126" s="80"/>
      <c r="B126" s="80"/>
      <c r="C126" s="80"/>
      <c r="D126" s="80"/>
      <c r="E126" s="80"/>
      <c r="F126" s="80"/>
      <c r="G126" s="80"/>
      <c r="H126" s="80"/>
    </row>
    <row r="127" spans="1:8" ht="14.25">
      <c r="A127" s="80"/>
      <c r="B127" s="80"/>
      <c r="C127" s="80"/>
      <c r="D127" s="80"/>
      <c r="E127" s="80"/>
      <c r="F127" s="80"/>
      <c r="G127" s="80"/>
      <c r="H127" s="80"/>
    </row>
    <row r="128" spans="1:8" ht="14.25">
      <c r="A128" s="80"/>
      <c r="B128" s="80"/>
      <c r="C128" s="80"/>
      <c r="D128" s="80"/>
      <c r="E128" s="80"/>
      <c r="F128" s="80"/>
      <c r="G128" s="80"/>
      <c r="H128" s="80"/>
    </row>
    <row r="129" spans="1:8" ht="14.25">
      <c r="A129" s="80"/>
      <c r="B129" s="80"/>
      <c r="C129" s="80"/>
      <c r="D129" s="80"/>
      <c r="E129" s="80"/>
      <c r="F129" s="80"/>
      <c r="G129" s="80"/>
      <c r="H129" s="80"/>
    </row>
    <row r="130" spans="1:8" ht="14.25">
      <c r="A130" s="80"/>
      <c r="B130" s="80"/>
      <c r="C130" s="80"/>
      <c r="D130" s="80"/>
      <c r="E130" s="80"/>
      <c r="F130" s="80"/>
      <c r="G130" s="80"/>
      <c r="H130" s="80"/>
    </row>
    <row r="131" spans="1:8" ht="14.25">
      <c r="A131" s="80"/>
      <c r="B131" s="80"/>
      <c r="C131" s="80"/>
      <c r="D131" s="80"/>
      <c r="E131" s="80"/>
      <c r="F131" s="80"/>
      <c r="G131" s="80"/>
      <c r="H131" s="80"/>
    </row>
    <row r="132" spans="1:8" ht="14.25">
      <c r="A132" s="80"/>
      <c r="B132" s="80"/>
      <c r="C132" s="80"/>
      <c r="D132" s="80"/>
      <c r="E132" s="80"/>
      <c r="F132" s="80"/>
      <c r="G132" s="80"/>
      <c r="H132" s="80"/>
    </row>
    <row r="133" spans="1:8" ht="14.25">
      <c r="A133" s="80"/>
      <c r="B133" s="80"/>
      <c r="C133" s="80"/>
      <c r="D133" s="80"/>
      <c r="E133" s="80"/>
      <c r="F133" s="80"/>
      <c r="G133" s="80"/>
      <c r="H133" s="80"/>
    </row>
    <row r="134" spans="1:8" ht="14.25">
      <c r="A134" s="80"/>
      <c r="B134" s="80"/>
      <c r="C134" s="80"/>
      <c r="D134" s="80"/>
      <c r="E134" s="80"/>
      <c r="F134" s="80"/>
      <c r="G134" s="80"/>
      <c r="H134" s="80"/>
    </row>
    <row r="135" spans="1:8" ht="14.25">
      <c r="A135" s="80"/>
      <c r="B135" s="80"/>
      <c r="C135" s="80"/>
      <c r="D135" s="80"/>
      <c r="E135" s="80"/>
      <c r="F135" s="80"/>
      <c r="G135" s="80"/>
      <c r="H135" s="80"/>
    </row>
    <row r="136" spans="1:8" ht="14.25">
      <c r="A136" s="80"/>
      <c r="B136" s="80"/>
      <c r="C136" s="80"/>
      <c r="D136" s="80"/>
      <c r="E136" s="80"/>
      <c r="F136" s="80"/>
      <c r="G136" s="80"/>
      <c r="H136" s="80"/>
    </row>
    <row r="137" spans="1:8" ht="14.25">
      <c r="A137" s="80"/>
      <c r="B137" s="80"/>
      <c r="C137" s="80"/>
      <c r="D137" s="80"/>
      <c r="E137" s="80"/>
      <c r="F137" s="80"/>
      <c r="G137" s="80"/>
      <c r="H137" s="80"/>
    </row>
    <row r="138" spans="1:8" ht="14.25">
      <c r="A138" s="80"/>
      <c r="B138" s="80"/>
      <c r="C138" s="80"/>
      <c r="D138" s="80"/>
      <c r="E138" s="80"/>
      <c r="F138" s="80"/>
      <c r="G138" s="80"/>
      <c r="H138" s="80"/>
    </row>
    <row r="139" spans="1:8" ht="14.25">
      <c r="A139" s="80"/>
      <c r="B139" s="80"/>
      <c r="C139" s="80"/>
      <c r="D139" s="80"/>
      <c r="E139" s="80"/>
      <c r="F139" s="80"/>
      <c r="G139" s="80"/>
      <c r="H139" s="80"/>
    </row>
    <row r="140" spans="1:8" ht="14.25">
      <c r="A140" s="80"/>
      <c r="B140" s="80"/>
      <c r="C140" s="80"/>
      <c r="D140" s="80"/>
      <c r="E140" s="80"/>
      <c r="F140" s="80"/>
      <c r="G140" s="80"/>
      <c r="H140" s="80"/>
    </row>
    <row r="141" spans="1:8" ht="14.25">
      <c r="A141" s="80"/>
      <c r="B141" s="80"/>
      <c r="C141" s="80"/>
      <c r="D141" s="80"/>
      <c r="E141" s="80"/>
      <c r="F141" s="80"/>
      <c r="G141" s="80"/>
      <c r="H141" s="80"/>
    </row>
    <row r="142" spans="1:8" ht="14.25">
      <c r="A142" s="80"/>
      <c r="B142" s="80"/>
      <c r="C142" s="80"/>
      <c r="D142" s="80"/>
      <c r="E142" s="80"/>
      <c r="F142" s="80"/>
      <c r="G142" s="80"/>
      <c r="H142" s="80"/>
    </row>
    <row r="143" spans="1:8" ht="14.25">
      <c r="A143" s="80"/>
      <c r="B143" s="80"/>
      <c r="C143" s="80"/>
      <c r="D143" s="80"/>
      <c r="E143" s="80"/>
      <c r="F143" s="80"/>
      <c r="G143" s="80"/>
      <c r="H143" s="80"/>
    </row>
    <row r="144" spans="1:8" ht="14.25">
      <c r="A144" s="80"/>
      <c r="B144" s="80"/>
      <c r="C144" s="80"/>
      <c r="D144" s="80"/>
      <c r="E144" s="80"/>
      <c r="F144" s="80"/>
      <c r="G144" s="80"/>
      <c r="H144" s="80"/>
    </row>
    <row r="145" spans="1:8" ht="14.25">
      <c r="A145" s="80"/>
      <c r="B145" s="80"/>
      <c r="C145" s="80"/>
      <c r="D145" s="80"/>
      <c r="E145" s="80"/>
      <c r="F145" s="80"/>
      <c r="G145" s="80"/>
      <c r="H145" s="80"/>
    </row>
    <row r="146" spans="1:8" ht="14.25">
      <c r="A146" s="80"/>
      <c r="B146" s="80"/>
      <c r="C146" s="80"/>
      <c r="D146" s="80"/>
      <c r="E146" s="80"/>
      <c r="F146" s="80"/>
      <c r="G146" s="80"/>
      <c r="H146" s="80"/>
    </row>
    <row r="147" spans="1:8" ht="14.25">
      <c r="A147" s="80"/>
      <c r="B147" s="80"/>
      <c r="C147" s="80"/>
      <c r="D147" s="80"/>
      <c r="E147" s="80"/>
      <c r="F147" s="80"/>
      <c r="G147" s="80"/>
      <c r="H147" s="80"/>
    </row>
    <row r="148" spans="1:8" ht="14.25">
      <c r="A148" s="80"/>
      <c r="B148" s="80"/>
      <c r="C148" s="80"/>
      <c r="D148" s="80"/>
      <c r="E148" s="80"/>
      <c r="F148" s="80"/>
      <c r="G148" s="80"/>
      <c r="H148" s="80"/>
    </row>
    <row r="149" spans="1:8" ht="14.25">
      <c r="A149" s="80"/>
      <c r="B149" s="80"/>
      <c r="C149" s="80"/>
      <c r="D149" s="80"/>
      <c r="E149" s="80"/>
      <c r="F149" s="80"/>
      <c r="G149" s="80"/>
      <c r="H149" s="80"/>
    </row>
    <row r="150" spans="1:8" ht="14.25">
      <c r="A150" s="80"/>
      <c r="B150" s="80"/>
      <c r="C150" s="80"/>
      <c r="D150" s="80"/>
      <c r="E150" s="80"/>
      <c r="F150" s="80"/>
      <c r="G150" s="80"/>
      <c r="H150" s="80"/>
    </row>
    <row r="151" spans="1:8" ht="14.25">
      <c r="A151" s="80"/>
      <c r="B151" s="80"/>
      <c r="C151" s="80"/>
      <c r="D151" s="80"/>
      <c r="E151" s="80"/>
      <c r="F151" s="80"/>
      <c r="G151" s="80"/>
      <c r="H151" s="80"/>
    </row>
    <row r="152" spans="1:8" ht="14.25">
      <c r="A152" s="80"/>
      <c r="B152" s="80"/>
      <c r="C152" s="80"/>
      <c r="D152" s="80"/>
      <c r="E152" s="80"/>
      <c r="F152" s="80"/>
      <c r="G152" s="80"/>
      <c r="H152" s="80"/>
    </row>
    <row r="153" spans="1:8" ht="14.25">
      <c r="A153" s="80"/>
      <c r="B153" s="80"/>
      <c r="C153" s="80"/>
      <c r="D153" s="80"/>
      <c r="E153" s="80"/>
      <c r="F153" s="80"/>
      <c r="G153" s="80"/>
      <c r="H153" s="80"/>
    </row>
    <row r="154" spans="1:8" ht="14.25">
      <c r="A154" s="80"/>
      <c r="B154" s="80"/>
      <c r="C154" s="80"/>
      <c r="D154" s="80"/>
      <c r="E154" s="80"/>
      <c r="F154" s="80"/>
      <c r="G154" s="80"/>
      <c r="H154" s="80"/>
    </row>
    <row r="155" spans="1:8" ht="14.25">
      <c r="A155" s="80"/>
      <c r="B155" s="80"/>
      <c r="C155" s="80"/>
      <c r="D155" s="80"/>
      <c r="E155" s="80"/>
      <c r="F155" s="80"/>
      <c r="G155" s="80"/>
      <c r="H155" s="80"/>
    </row>
    <row r="156" spans="1:8" ht="14.25">
      <c r="A156" s="80"/>
      <c r="B156" s="80"/>
      <c r="C156" s="80"/>
      <c r="D156" s="80"/>
      <c r="E156" s="80"/>
      <c r="F156" s="80"/>
      <c r="G156" s="80"/>
      <c r="H156" s="80"/>
    </row>
    <row r="157" spans="1:8" ht="14.25">
      <c r="A157" s="80"/>
      <c r="B157" s="80"/>
      <c r="C157" s="80"/>
      <c r="D157" s="80"/>
      <c r="E157" s="80"/>
      <c r="F157" s="80"/>
      <c r="G157" s="80"/>
      <c r="H157" s="80"/>
    </row>
    <row r="158" spans="1:8" ht="14.25">
      <c r="A158" s="80"/>
      <c r="B158" s="80"/>
      <c r="C158" s="80"/>
      <c r="D158" s="80"/>
      <c r="E158" s="80"/>
      <c r="F158" s="80"/>
      <c r="G158" s="80"/>
      <c r="H158" s="80"/>
    </row>
    <row r="159" spans="1:8" ht="14.25">
      <c r="A159" s="80"/>
      <c r="B159" s="80"/>
      <c r="C159" s="80"/>
      <c r="D159" s="80"/>
      <c r="E159" s="80"/>
      <c r="F159" s="80"/>
      <c r="G159" s="80"/>
      <c r="H159" s="80"/>
    </row>
    <row r="160" spans="1:8" ht="14.25">
      <c r="A160" s="80"/>
      <c r="B160" s="80"/>
      <c r="C160" s="80"/>
      <c r="D160" s="80"/>
      <c r="E160" s="80"/>
      <c r="F160" s="80"/>
      <c r="G160" s="80"/>
      <c r="H160" s="80"/>
    </row>
    <row r="161" spans="1:8" ht="14.25">
      <c r="A161" s="80"/>
      <c r="B161" s="80"/>
      <c r="C161" s="80"/>
      <c r="D161" s="80"/>
      <c r="E161" s="80"/>
      <c r="F161" s="80"/>
      <c r="G161" s="80"/>
      <c r="H161" s="80"/>
    </row>
    <row r="162" spans="1:8" ht="14.25">
      <c r="A162" s="80"/>
      <c r="B162" s="80"/>
      <c r="C162" s="80"/>
      <c r="D162" s="80"/>
      <c r="E162" s="80"/>
      <c r="F162" s="80"/>
      <c r="G162" s="80"/>
      <c r="H162" s="80"/>
    </row>
    <row r="163" spans="1:8" ht="14.25">
      <c r="A163" s="80"/>
      <c r="B163" s="80"/>
      <c r="C163" s="80"/>
      <c r="D163" s="80"/>
      <c r="E163" s="80"/>
      <c r="F163" s="80"/>
      <c r="G163" s="80"/>
      <c r="H163" s="80"/>
    </row>
    <row r="164" spans="1:8" ht="14.25">
      <c r="A164" s="80"/>
      <c r="B164" s="80"/>
      <c r="C164" s="80"/>
      <c r="D164" s="80"/>
      <c r="E164" s="80"/>
      <c r="F164" s="80"/>
      <c r="G164" s="80"/>
      <c r="H164" s="80"/>
    </row>
    <row r="165" spans="1:8" ht="14.25">
      <c r="A165" s="80"/>
      <c r="B165" s="80"/>
      <c r="C165" s="80"/>
      <c r="D165" s="80"/>
      <c r="E165" s="80"/>
      <c r="F165" s="80"/>
      <c r="G165" s="80"/>
      <c r="H165" s="80"/>
    </row>
    <row r="166" spans="1:8" ht="14.25">
      <c r="A166" s="80"/>
      <c r="B166" s="80"/>
      <c r="C166" s="80"/>
      <c r="D166" s="80"/>
      <c r="E166" s="80"/>
      <c r="F166" s="80"/>
      <c r="G166" s="80"/>
      <c r="H166" s="80"/>
    </row>
    <row r="167" spans="1:8" ht="14.25">
      <c r="A167" s="80"/>
      <c r="B167" s="80"/>
      <c r="C167" s="80"/>
      <c r="D167" s="80"/>
      <c r="E167" s="80"/>
      <c r="F167" s="80"/>
      <c r="G167" s="80"/>
      <c r="H167" s="80"/>
    </row>
    <row r="168" spans="1:8" ht="14.25">
      <c r="A168" s="80"/>
      <c r="B168" s="80"/>
      <c r="C168" s="80"/>
      <c r="D168" s="80"/>
      <c r="E168" s="80"/>
      <c r="F168" s="80"/>
      <c r="G168" s="80"/>
      <c r="H168" s="80"/>
    </row>
    <row r="169" spans="1:8" ht="14.25">
      <c r="A169" s="80"/>
      <c r="B169" s="80"/>
      <c r="C169" s="80"/>
      <c r="D169" s="80"/>
      <c r="E169" s="80"/>
      <c r="F169" s="80"/>
      <c r="G169" s="80"/>
      <c r="H169" s="80"/>
    </row>
    <row r="170" spans="1:8" ht="14.25">
      <c r="A170" s="80"/>
      <c r="B170" s="80"/>
      <c r="C170" s="80"/>
      <c r="D170" s="80"/>
      <c r="E170" s="80"/>
      <c r="F170" s="80"/>
      <c r="G170" s="80"/>
      <c r="H170" s="80"/>
    </row>
    <row r="171" spans="1:8" ht="14.25">
      <c r="A171" s="80"/>
      <c r="B171" s="80"/>
      <c r="C171" s="80"/>
      <c r="D171" s="80"/>
      <c r="E171" s="80"/>
      <c r="F171" s="80"/>
      <c r="G171" s="80"/>
      <c r="H171" s="80"/>
    </row>
    <row r="172" spans="1:8" ht="14.25">
      <c r="A172" s="80"/>
      <c r="B172" s="80"/>
      <c r="C172" s="80"/>
      <c r="D172" s="80"/>
      <c r="E172" s="80"/>
      <c r="F172" s="80"/>
      <c r="G172" s="80"/>
      <c r="H172" s="80"/>
    </row>
    <row r="173" spans="1:8" ht="14.25">
      <c r="A173" s="80"/>
      <c r="B173" s="80"/>
      <c r="C173" s="80"/>
      <c r="D173" s="80"/>
      <c r="E173" s="80"/>
      <c r="F173" s="80"/>
      <c r="G173" s="80"/>
      <c r="H173" s="80"/>
    </row>
    <row r="174" spans="1:8" ht="14.25">
      <c r="A174" s="80"/>
      <c r="B174" s="80"/>
      <c r="C174" s="80"/>
      <c r="D174" s="80"/>
      <c r="E174" s="80"/>
      <c r="F174" s="80"/>
      <c r="G174" s="80"/>
      <c r="H174" s="80"/>
    </row>
    <row r="175" spans="1:8" ht="14.25">
      <c r="A175" s="80"/>
      <c r="B175" s="80"/>
      <c r="C175" s="80"/>
      <c r="D175" s="80"/>
      <c r="E175" s="80"/>
      <c r="F175" s="80"/>
      <c r="G175" s="80"/>
      <c r="H175" s="80"/>
    </row>
    <row r="176" spans="1:8" ht="14.25">
      <c r="A176" s="80"/>
      <c r="B176" s="80"/>
      <c r="C176" s="80"/>
      <c r="D176" s="80"/>
      <c r="E176" s="80"/>
      <c r="F176" s="80"/>
      <c r="G176" s="80"/>
      <c r="H176" s="80"/>
    </row>
    <row r="177" spans="1:8" ht="14.25">
      <c r="A177" s="80"/>
      <c r="B177" s="80"/>
      <c r="C177" s="80"/>
      <c r="D177" s="80"/>
      <c r="E177" s="80"/>
      <c r="F177" s="80"/>
      <c r="G177" s="80"/>
      <c r="H177" s="80"/>
    </row>
    <row r="178" spans="1:8" ht="14.25">
      <c r="A178" s="80"/>
      <c r="B178" s="80"/>
      <c r="C178" s="80"/>
      <c r="D178" s="80"/>
      <c r="E178" s="80"/>
      <c r="F178" s="80"/>
      <c r="G178" s="80"/>
      <c r="H178" s="80"/>
    </row>
    <row r="179" spans="1:8" ht="14.25">
      <c r="A179" s="80"/>
      <c r="B179" s="80"/>
      <c r="C179" s="80"/>
      <c r="D179" s="80"/>
      <c r="E179" s="80"/>
      <c r="F179" s="80"/>
      <c r="G179" s="80"/>
      <c r="H179" s="80"/>
    </row>
    <row r="180" spans="1:8" ht="14.25">
      <c r="A180" s="80"/>
      <c r="B180" s="80"/>
      <c r="C180" s="80"/>
      <c r="D180" s="80"/>
      <c r="E180" s="80"/>
      <c r="F180" s="80"/>
      <c r="G180" s="80"/>
      <c r="H180" s="80"/>
    </row>
    <row r="181" spans="1:8" ht="14.25">
      <c r="A181" s="80"/>
      <c r="B181" s="80"/>
      <c r="C181" s="80"/>
      <c r="D181" s="80"/>
      <c r="E181" s="80"/>
      <c r="F181" s="80"/>
      <c r="G181" s="80"/>
      <c r="H181" s="80"/>
    </row>
    <row r="182" spans="1:8" ht="14.25">
      <c r="A182" s="80"/>
      <c r="B182" s="80"/>
      <c r="C182" s="80"/>
      <c r="D182" s="80"/>
      <c r="E182" s="80"/>
      <c r="F182" s="80"/>
      <c r="G182" s="80"/>
      <c r="H182" s="80"/>
    </row>
    <row r="183" spans="1:8" ht="14.25">
      <c r="A183" s="80"/>
      <c r="B183" s="80"/>
      <c r="C183" s="80"/>
      <c r="D183" s="80"/>
      <c r="E183" s="80"/>
      <c r="F183" s="80"/>
      <c r="G183" s="80"/>
      <c r="H183" s="80"/>
    </row>
    <row r="184" spans="1:8" ht="14.25">
      <c r="A184" s="80"/>
      <c r="B184" s="80"/>
      <c r="C184" s="80"/>
      <c r="D184" s="80"/>
      <c r="E184" s="80"/>
      <c r="F184" s="80"/>
      <c r="G184" s="80"/>
      <c r="H184" s="80"/>
    </row>
    <row r="185" spans="1:8" ht="14.25">
      <c r="A185" s="80"/>
      <c r="B185" s="80"/>
      <c r="C185" s="80"/>
      <c r="D185" s="80"/>
      <c r="E185" s="80"/>
      <c r="F185" s="80"/>
      <c r="G185" s="80"/>
      <c r="H185" s="80"/>
    </row>
    <row r="186" spans="1:8" ht="14.25">
      <c r="A186" s="80"/>
      <c r="B186" s="80"/>
      <c r="C186" s="80"/>
      <c r="D186" s="80"/>
      <c r="E186" s="80"/>
      <c r="F186" s="80"/>
      <c r="G186" s="80"/>
      <c r="H186" s="80"/>
    </row>
    <row r="187" spans="1:8" ht="14.25">
      <c r="A187" s="80"/>
      <c r="B187" s="80"/>
      <c r="C187" s="80"/>
      <c r="D187" s="80"/>
      <c r="E187" s="80"/>
      <c r="F187" s="80"/>
      <c r="G187" s="80"/>
      <c r="H187" s="80"/>
    </row>
    <row r="188" spans="1:8" ht="14.25">
      <c r="A188" s="80"/>
      <c r="B188" s="80"/>
      <c r="C188" s="80"/>
      <c r="D188" s="80"/>
      <c r="E188" s="80"/>
      <c r="F188" s="80"/>
      <c r="G188" s="80"/>
      <c r="H188" s="80"/>
    </row>
    <row r="189" spans="1:8" ht="14.25">
      <c r="A189" s="80"/>
      <c r="B189" s="80"/>
      <c r="C189" s="80"/>
      <c r="D189" s="80"/>
      <c r="E189" s="80"/>
      <c r="F189" s="80"/>
      <c r="G189" s="80"/>
      <c r="H189" s="80"/>
    </row>
    <row r="190" spans="1:8" ht="14.25">
      <c r="A190" s="80"/>
      <c r="B190" s="80"/>
      <c r="C190" s="80"/>
      <c r="D190" s="80"/>
      <c r="E190" s="80"/>
      <c r="F190" s="80"/>
      <c r="G190" s="80"/>
      <c r="H190" s="80"/>
    </row>
    <row r="191" spans="1:8" ht="14.25">
      <c r="A191" s="80"/>
      <c r="B191" s="80"/>
      <c r="C191" s="80"/>
      <c r="D191" s="80"/>
      <c r="E191" s="80"/>
      <c r="F191" s="80"/>
      <c r="G191" s="80"/>
      <c r="H191" s="80"/>
    </row>
    <row r="192" spans="1:8" ht="14.25">
      <c r="A192" s="80"/>
      <c r="B192" s="80"/>
      <c r="C192" s="80"/>
      <c r="D192" s="80"/>
      <c r="E192" s="80"/>
      <c r="F192" s="80"/>
      <c r="G192" s="80"/>
      <c r="H192" s="80"/>
    </row>
    <row r="193" spans="1:8" ht="14.25">
      <c r="A193" s="80"/>
      <c r="B193" s="80"/>
      <c r="C193" s="80"/>
      <c r="D193" s="80"/>
      <c r="E193" s="80"/>
      <c r="F193" s="80"/>
      <c r="G193" s="80"/>
      <c r="H193" s="80"/>
    </row>
    <row r="194" spans="1:8" ht="14.25">
      <c r="A194" s="80"/>
      <c r="B194" s="80"/>
      <c r="C194" s="80"/>
      <c r="D194" s="80"/>
      <c r="E194" s="80"/>
      <c r="F194" s="80"/>
      <c r="G194" s="80"/>
      <c r="H194" s="80"/>
    </row>
    <row r="195" spans="1:8" ht="14.25">
      <c r="A195" s="80"/>
      <c r="B195" s="80"/>
      <c r="C195" s="80"/>
      <c r="D195" s="80"/>
      <c r="E195" s="80"/>
      <c r="F195" s="80"/>
      <c r="G195" s="80"/>
      <c r="H195" s="80"/>
    </row>
    <row r="196" spans="1:8" ht="14.25">
      <c r="A196" s="80"/>
      <c r="B196" s="80"/>
      <c r="C196" s="80"/>
      <c r="D196" s="80"/>
      <c r="E196" s="80"/>
      <c r="F196" s="80"/>
      <c r="G196" s="80"/>
      <c r="H196" s="80"/>
    </row>
    <row r="197" spans="1:8" ht="14.25">
      <c r="A197" s="80"/>
      <c r="B197" s="80"/>
      <c r="C197" s="80"/>
      <c r="D197" s="80"/>
      <c r="E197" s="80"/>
      <c r="F197" s="80"/>
      <c r="G197" s="80"/>
      <c r="H197" s="80"/>
    </row>
    <row r="198" spans="1:8" ht="14.25">
      <c r="A198" s="80"/>
      <c r="B198" s="80"/>
      <c r="C198" s="80"/>
      <c r="D198" s="80"/>
      <c r="E198" s="80"/>
      <c r="F198" s="80"/>
      <c r="G198" s="80"/>
      <c r="H198" s="80"/>
    </row>
    <row r="199" spans="1:8" ht="14.25">
      <c r="A199" s="80"/>
      <c r="B199" s="80"/>
      <c r="C199" s="80"/>
      <c r="D199" s="80"/>
      <c r="E199" s="80"/>
      <c r="F199" s="80"/>
      <c r="G199" s="80"/>
      <c r="H199" s="80"/>
    </row>
    <row r="200" spans="1:8" ht="14.25">
      <c r="A200" s="80"/>
      <c r="B200" s="80"/>
      <c r="C200" s="80"/>
      <c r="D200" s="80"/>
      <c r="E200" s="80"/>
      <c r="F200" s="80"/>
      <c r="G200" s="80"/>
      <c r="H200" s="80"/>
    </row>
    <row r="201" spans="1:8" ht="14.25">
      <c r="A201" s="80"/>
      <c r="B201" s="80"/>
      <c r="C201" s="80"/>
      <c r="D201" s="80"/>
      <c r="E201" s="80"/>
      <c r="F201" s="80"/>
      <c r="G201" s="80"/>
      <c r="H201" s="80"/>
    </row>
    <row r="202" spans="1:8" ht="14.25">
      <c r="A202" s="80"/>
      <c r="B202" s="80"/>
      <c r="C202" s="80"/>
      <c r="D202" s="80"/>
      <c r="E202" s="80"/>
      <c r="F202" s="80"/>
      <c r="G202" s="80"/>
      <c r="H202" s="80"/>
    </row>
    <row r="203" spans="1:8" ht="14.25">
      <c r="A203" s="80"/>
      <c r="B203" s="80"/>
      <c r="C203" s="80"/>
      <c r="D203" s="80"/>
      <c r="E203" s="80"/>
      <c r="F203" s="80"/>
      <c r="G203" s="80"/>
      <c r="H203" s="80"/>
    </row>
    <row r="204" spans="1:8" ht="14.25">
      <c r="A204" s="80"/>
      <c r="B204" s="80"/>
      <c r="C204" s="80"/>
      <c r="D204" s="80"/>
      <c r="E204" s="80"/>
      <c r="F204" s="80"/>
      <c r="G204" s="80"/>
      <c r="H204" s="80"/>
    </row>
    <row r="205" spans="1:8" ht="14.25">
      <c r="A205" s="80"/>
      <c r="B205" s="80"/>
      <c r="C205" s="80"/>
      <c r="D205" s="80"/>
      <c r="E205" s="80"/>
      <c r="F205" s="80"/>
      <c r="G205" s="80"/>
      <c r="H205" s="80"/>
    </row>
    <row r="206" spans="1:8" ht="14.25">
      <c r="A206" s="80"/>
      <c r="B206" s="80"/>
      <c r="C206" s="80"/>
      <c r="D206" s="80"/>
      <c r="E206" s="80"/>
      <c r="F206" s="80"/>
      <c r="G206" s="80"/>
      <c r="H206" s="80"/>
    </row>
    <row r="207" spans="1:8" ht="14.25">
      <c r="A207" s="80"/>
      <c r="B207" s="80"/>
      <c r="C207" s="80"/>
      <c r="D207" s="80"/>
      <c r="E207" s="80"/>
      <c r="F207" s="80"/>
      <c r="G207" s="80"/>
      <c r="H207" s="80"/>
    </row>
    <row r="208" spans="1:8" ht="14.25">
      <c r="A208" s="80"/>
      <c r="B208" s="80"/>
      <c r="C208" s="80"/>
      <c r="D208" s="80"/>
      <c r="E208" s="80"/>
      <c r="F208" s="80"/>
      <c r="G208" s="80"/>
      <c r="H208" s="80"/>
    </row>
    <row r="209" spans="1:8" ht="14.25">
      <c r="A209" s="80"/>
      <c r="B209" s="80"/>
      <c r="C209" s="80"/>
      <c r="D209" s="80"/>
      <c r="E209" s="80"/>
      <c r="F209" s="80"/>
      <c r="G209" s="80"/>
      <c r="H209" s="80"/>
    </row>
    <row r="210" spans="1:8" ht="14.25">
      <c r="A210" s="80"/>
      <c r="B210" s="80"/>
      <c r="C210" s="80"/>
      <c r="D210" s="80"/>
      <c r="E210" s="80"/>
      <c r="F210" s="80"/>
      <c r="G210" s="80"/>
      <c r="H210" s="80"/>
    </row>
    <row r="211" spans="1:8" ht="14.25">
      <c r="A211" s="80"/>
      <c r="B211" s="80"/>
      <c r="C211" s="80"/>
      <c r="D211" s="80"/>
      <c r="E211" s="80"/>
      <c r="F211" s="80"/>
      <c r="G211" s="80"/>
      <c r="H211" s="80"/>
    </row>
    <row r="212" spans="1:8" ht="14.25">
      <c r="A212" s="80"/>
      <c r="B212" s="80"/>
      <c r="C212" s="80"/>
      <c r="D212" s="80"/>
      <c r="E212" s="80"/>
      <c r="F212" s="80"/>
      <c r="G212" s="80"/>
      <c r="H212" s="80"/>
    </row>
    <row r="213" spans="1:8" ht="14.25">
      <c r="A213" s="80"/>
      <c r="B213" s="80"/>
      <c r="C213" s="80"/>
      <c r="D213" s="80"/>
      <c r="E213" s="80"/>
      <c r="F213" s="80"/>
      <c r="G213" s="80"/>
      <c r="H213" s="80"/>
    </row>
    <row r="214" spans="1:8" ht="14.25">
      <c r="A214" s="80"/>
      <c r="B214" s="80"/>
      <c r="C214" s="80"/>
      <c r="D214" s="80"/>
      <c r="E214" s="80"/>
      <c r="F214" s="80"/>
      <c r="G214" s="80"/>
      <c r="H214" s="80"/>
    </row>
    <row r="215" spans="1:8" ht="14.25">
      <c r="A215" s="80"/>
      <c r="B215" s="80"/>
      <c r="C215" s="80"/>
      <c r="D215" s="80"/>
      <c r="E215" s="80"/>
      <c r="F215" s="80"/>
      <c r="G215" s="80"/>
      <c r="H215" s="80"/>
    </row>
    <row r="216" spans="1:8" ht="14.25">
      <c r="A216" s="80"/>
      <c r="B216" s="80"/>
      <c r="C216" s="80"/>
      <c r="D216" s="80"/>
      <c r="E216" s="80"/>
      <c r="F216" s="80"/>
      <c r="G216" s="80"/>
      <c r="H216" s="80"/>
    </row>
    <row r="217" spans="1:8" ht="14.25">
      <c r="A217" s="80"/>
      <c r="B217" s="80"/>
      <c r="C217" s="80"/>
      <c r="D217" s="80"/>
      <c r="E217" s="80"/>
      <c r="F217" s="80"/>
      <c r="G217" s="80"/>
      <c r="H217" s="80"/>
    </row>
    <row r="218" spans="1:8" ht="14.25">
      <c r="A218" s="80"/>
      <c r="B218" s="80"/>
      <c r="C218" s="80"/>
      <c r="D218" s="80"/>
      <c r="E218" s="80"/>
      <c r="F218" s="80"/>
      <c r="G218" s="80"/>
      <c r="H218" s="80"/>
    </row>
    <row r="219" spans="1:8" ht="14.25">
      <c r="A219" s="80"/>
      <c r="B219" s="80"/>
      <c r="C219" s="80"/>
      <c r="D219" s="80"/>
      <c r="E219" s="80"/>
      <c r="F219" s="80"/>
      <c r="G219" s="80"/>
      <c r="H219" s="80"/>
    </row>
    <row r="220" spans="1:8" ht="14.25">
      <c r="A220" s="80"/>
      <c r="B220" s="80"/>
      <c r="C220" s="80"/>
      <c r="D220" s="80"/>
      <c r="E220" s="80"/>
      <c r="F220" s="80"/>
      <c r="G220" s="80"/>
      <c r="H220" s="80"/>
    </row>
    <row r="221" spans="1:8" ht="14.25">
      <c r="A221" s="80"/>
      <c r="B221" s="80"/>
      <c r="C221" s="80"/>
      <c r="D221" s="80"/>
      <c r="E221" s="80"/>
      <c r="F221" s="80"/>
      <c r="G221" s="80"/>
      <c r="H221" s="80"/>
    </row>
    <row r="222" spans="1:8" ht="14.25">
      <c r="A222" s="80"/>
      <c r="B222" s="80"/>
      <c r="C222" s="80"/>
      <c r="D222" s="80"/>
      <c r="E222" s="80"/>
      <c r="F222" s="80"/>
      <c r="G222" s="80"/>
      <c r="H222" s="80"/>
    </row>
    <row r="223" spans="1:8" ht="14.25">
      <c r="A223" s="80"/>
      <c r="B223" s="80"/>
      <c r="C223" s="80"/>
      <c r="D223" s="80"/>
      <c r="E223" s="80"/>
      <c r="F223" s="80"/>
      <c r="G223" s="80"/>
      <c r="H223" s="80"/>
    </row>
    <row r="224" spans="1:8" ht="14.25">
      <c r="A224" s="80"/>
      <c r="B224" s="80"/>
      <c r="C224" s="80"/>
      <c r="D224" s="80"/>
      <c r="E224" s="80"/>
      <c r="F224" s="80"/>
      <c r="G224" s="80"/>
      <c r="H224" s="80"/>
    </row>
    <row r="225" spans="1:8" ht="14.25">
      <c r="A225" s="80"/>
      <c r="B225" s="80"/>
      <c r="C225" s="80"/>
      <c r="D225" s="80"/>
      <c r="E225" s="80"/>
      <c r="F225" s="80"/>
      <c r="G225" s="80"/>
      <c r="H225" s="80"/>
    </row>
    <row r="226" spans="1:8" ht="14.25">
      <c r="A226" s="80"/>
      <c r="B226" s="80"/>
      <c r="C226" s="80"/>
      <c r="D226" s="80"/>
      <c r="E226" s="80"/>
      <c r="F226" s="80"/>
      <c r="G226" s="80"/>
      <c r="H226" s="80"/>
    </row>
    <row r="227" spans="1:8" ht="14.25">
      <c r="A227" s="80"/>
      <c r="B227" s="80"/>
      <c r="C227" s="80"/>
      <c r="D227" s="80"/>
      <c r="E227" s="80"/>
      <c r="F227" s="80"/>
      <c r="G227" s="80"/>
      <c r="H227" s="80"/>
    </row>
    <row r="228" spans="1:8" ht="14.25">
      <c r="A228" s="80"/>
      <c r="B228" s="80"/>
      <c r="C228" s="80"/>
      <c r="D228" s="80"/>
      <c r="E228" s="80"/>
      <c r="F228" s="80"/>
      <c r="G228" s="80"/>
      <c r="H228" s="80"/>
    </row>
    <row r="229" spans="1:8" ht="14.25">
      <c r="A229" s="80"/>
      <c r="B229" s="80"/>
      <c r="C229" s="80"/>
      <c r="D229" s="80"/>
      <c r="E229" s="80"/>
      <c r="F229" s="80"/>
      <c r="G229" s="80"/>
      <c r="H229" s="80"/>
    </row>
    <row r="230" spans="1:8" ht="14.25">
      <c r="A230" s="80"/>
      <c r="B230" s="80"/>
      <c r="C230" s="80"/>
      <c r="D230" s="80"/>
      <c r="E230" s="80"/>
      <c r="F230" s="80"/>
      <c r="G230" s="80"/>
      <c r="H230" s="80"/>
    </row>
    <row r="231" spans="1:8" ht="14.25">
      <c r="A231" s="80"/>
      <c r="B231" s="80"/>
      <c r="C231" s="80"/>
      <c r="D231" s="80"/>
      <c r="E231" s="80"/>
      <c r="F231" s="80"/>
      <c r="G231" s="80"/>
      <c r="H231" s="80"/>
    </row>
    <row r="232" spans="1:8" ht="14.25">
      <c r="A232" s="80"/>
      <c r="B232" s="80"/>
      <c r="C232" s="80"/>
      <c r="D232" s="80"/>
      <c r="E232" s="80"/>
      <c r="F232" s="80"/>
      <c r="G232" s="80"/>
      <c r="H232" s="80"/>
    </row>
    <row r="233" spans="1:8" ht="14.25">
      <c r="A233" s="80"/>
      <c r="B233" s="80"/>
      <c r="C233" s="80"/>
      <c r="D233" s="80"/>
      <c r="E233" s="80"/>
      <c r="F233" s="80"/>
      <c r="G233" s="80"/>
      <c r="H233" s="80"/>
    </row>
    <row r="234" spans="1:8" ht="14.25">
      <c r="A234" s="80"/>
      <c r="B234" s="80"/>
      <c r="C234" s="80"/>
      <c r="D234" s="80"/>
      <c r="E234" s="80"/>
      <c r="F234" s="80"/>
      <c r="G234" s="80"/>
      <c r="H234" s="80"/>
    </row>
    <row r="235" spans="1:8" ht="14.25">
      <c r="A235" s="80"/>
      <c r="B235" s="80"/>
      <c r="C235" s="80"/>
      <c r="D235" s="80"/>
      <c r="E235" s="80"/>
      <c r="F235" s="80"/>
      <c r="G235" s="80"/>
      <c r="H235" s="80"/>
    </row>
    <row r="236" spans="1:8" ht="14.25">
      <c r="A236" s="80"/>
      <c r="B236" s="80"/>
      <c r="C236" s="80"/>
      <c r="D236" s="80"/>
      <c r="E236" s="80"/>
      <c r="F236" s="80"/>
      <c r="G236" s="80"/>
      <c r="H236" s="80"/>
    </row>
    <row r="237" spans="1:8" ht="14.25">
      <c r="A237" s="80"/>
      <c r="B237" s="80"/>
      <c r="C237" s="80"/>
      <c r="D237" s="80"/>
      <c r="E237" s="80"/>
      <c r="F237" s="80"/>
      <c r="G237" s="80"/>
      <c r="H237" s="80"/>
    </row>
    <row r="238" spans="1:8" ht="14.25">
      <c r="A238" s="80"/>
      <c r="B238" s="80"/>
      <c r="C238" s="80"/>
      <c r="D238" s="80"/>
      <c r="E238" s="80"/>
      <c r="F238" s="80"/>
      <c r="G238" s="80"/>
      <c r="H238" s="80"/>
    </row>
    <row r="239" spans="1:8" ht="14.25">
      <c r="A239" s="80"/>
      <c r="B239" s="80"/>
      <c r="C239" s="80"/>
      <c r="D239" s="80"/>
      <c r="E239" s="80"/>
      <c r="F239" s="80"/>
      <c r="G239" s="80"/>
      <c r="H239" s="80"/>
    </row>
    <row r="240" spans="1:8" ht="14.25">
      <c r="A240" s="80"/>
      <c r="B240" s="80"/>
      <c r="C240" s="80"/>
      <c r="D240" s="80"/>
      <c r="E240" s="80"/>
      <c r="F240" s="80"/>
      <c r="G240" s="80"/>
      <c r="H240" s="80"/>
    </row>
    <row r="241" spans="1:8" ht="14.25">
      <c r="A241" s="80"/>
      <c r="B241" s="80"/>
      <c r="C241" s="80"/>
      <c r="D241" s="80"/>
      <c r="E241" s="80"/>
      <c r="F241" s="80"/>
      <c r="G241" s="80"/>
      <c r="H241" s="80"/>
    </row>
    <row r="242" spans="1:8" ht="14.25">
      <c r="A242" s="80"/>
      <c r="B242" s="80"/>
      <c r="C242" s="80"/>
      <c r="D242" s="80"/>
      <c r="E242" s="80"/>
      <c r="F242" s="80"/>
      <c r="G242" s="80"/>
      <c r="H242" s="80"/>
    </row>
    <row r="243" spans="1:8" ht="14.25">
      <c r="A243" s="80"/>
      <c r="B243" s="80"/>
      <c r="C243" s="80"/>
      <c r="D243" s="80"/>
      <c r="E243" s="80"/>
      <c r="F243" s="80"/>
      <c r="G243" s="80"/>
      <c r="H243" s="80"/>
    </row>
    <row r="244" spans="1:8" ht="14.25">
      <c r="A244" s="80"/>
      <c r="B244" s="80"/>
      <c r="C244" s="80"/>
      <c r="D244" s="80"/>
      <c r="E244" s="80"/>
      <c r="F244" s="80"/>
      <c r="G244" s="80"/>
      <c r="H244" s="80"/>
    </row>
    <row r="245" spans="1:8" ht="14.25">
      <c r="A245" s="80"/>
      <c r="B245" s="80"/>
      <c r="C245" s="80"/>
      <c r="D245" s="80"/>
      <c r="E245" s="80"/>
      <c r="F245" s="80"/>
      <c r="G245" s="80"/>
      <c r="H245" s="80"/>
    </row>
    <row r="246" spans="1:8" ht="14.25">
      <c r="A246" s="80"/>
      <c r="B246" s="80"/>
      <c r="C246" s="80"/>
      <c r="D246" s="80"/>
      <c r="E246" s="80"/>
      <c r="F246" s="80"/>
      <c r="G246" s="80"/>
      <c r="H246" s="80"/>
    </row>
    <row r="247" spans="1:8" ht="14.25">
      <c r="A247" s="80"/>
      <c r="B247" s="80"/>
      <c r="C247" s="80"/>
      <c r="D247" s="80"/>
      <c r="E247" s="80"/>
      <c r="F247" s="80"/>
      <c r="G247" s="80"/>
      <c r="H247" s="80"/>
    </row>
    <row r="248" spans="1:8" ht="14.25">
      <c r="A248" s="80"/>
      <c r="B248" s="80"/>
      <c r="C248" s="80"/>
      <c r="D248" s="80"/>
      <c r="E248" s="80"/>
      <c r="F248" s="80"/>
      <c r="G248" s="80"/>
      <c r="H248" s="80"/>
    </row>
    <row r="249" spans="1:8" ht="14.25">
      <c r="A249" s="80"/>
      <c r="B249" s="80"/>
      <c r="C249" s="80"/>
      <c r="D249" s="80"/>
      <c r="E249" s="80"/>
      <c r="F249" s="80"/>
      <c r="G249" s="80"/>
      <c r="H249" s="80"/>
    </row>
    <row r="250" spans="1:8" ht="14.25">
      <c r="A250" s="80"/>
      <c r="B250" s="80"/>
      <c r="C250" s="80"/>
      <c r="D250" s="80"/>
      <c r="E250" s="80"/>
      <c r="F250" s="80"/>
      <c r="G250" s="80"/>
      <c r="H250" s="80"/>
    </row>
    <row r="251" spans="1:8" ht="14.25">
      <c r="A251" s="80"/>
      <c r="B251" s="80"/>
      <c r="C251" s="80"/>
      <c r="D251" s="80"/>
      <c r="E251" s="80"/>
      <c r="F251" s="80"/>
      <c r="G251" s="80"/>
      <c r="H251" s="80"/>
    </row>
    <row r="252" spans="1:8" ht="14.25">
      <c r="A252" s="80"/>
      <c r="B252" s="80"/>
      <c r="C252" s="80"/>
      <c r="D252" s="80"/>
      <c r="E252" s="80"/>
      <c r="F252" s="80"/>
      <c r="G252" s="80"/>
      <c r="H252" s="80"/>
    </row>
    <row r="253" spans="1:8" ht="14.25">
      <c r="A253" s="80"/>
      <c r="B253" s="80"/>
      <c r="C253" s="80"/>
      <c r="D253" s="80"/>
      <c r="E253" s="80"/>
      <c r="F253" s="80"/>
      <c r="G253" s="80"/>
      <c r="H253" s="80"/>
    </row>
    <row r="254" spans="1:8" ht="14.25">
      <c r="A254" s="80"/>
      <c r="B254" s="80"/>
      <c r="C254" s="80"/>
      <c r="D254" s="80"/>
      <c r="E254" s="80"/>
      <c r="F254" s="80"/>
      <c r="G254" s="80"/>
      <c r="H254" s="80"/>
    </row>
    <row r="255" spans="1:8" ht="14.25">
      <c r="A255" s="80"/>
      <c r="B255" s="80"/>
      <c r="C255" s="80"/>
      <c r="D255" s="80"/>
      <c r="E255" s="80"/>
      <c r="F255" s="80"/>
      <c r="G255" s="80"/>
      <c r="H255" s="80"/>
    </row>
    <row r="256" spans="1:8" ht="14.25">
      <c r="A256" s="80"/>
      <c r="B256" s="80"/>
      <c r="C256" s="80"/>
      <c r="D256" s="80"/>
      <c r="E256" s="80"/>
      <c r="F256" s="80"/>
      <c r="G256" s="80"/>
      <c r="H256" s="80"/>
    </row>
    <row r="257" spans="1:8" ht="14.25">
      <c r="A257" s="80"/>
      <c r="B257" s="80"/>
      <c r="C257" s="80"/>
      <c r="D257" s="80"/>
      <c r="E257" s="80"/>
      <c r="F257" s="80"/>
      <c r="G257" s="80"/>
      <c r="H257" s="80"/>
    </row>
    <row r="258" spans="1:8" ht="14.25">
      <c r="A258" s="80"/>
      <c r="B258" s="80"/>
      <c r="C258" s="80"/>
      <c r="D258" s="80"/>
      <c r="E258" s="80"/>
      <c r="F258" s="80"/>
      <c r="G258" s="80"/>
      <c r="H258" s="80"/>
    </row>
    <row r="259" spans="1:8" ht="14.25">
      <c r="A259" s="80"/>
      <c r="B259" s="80"/>
      <c r="C259" s="80"/>
      <c r="D259" s="80"/>
      <c r="E259" s="80"/>
      <c r="F259" s="80"/>
      <c r="G259" s="80"/>
      <c r="H259" s="80"/>
    </row>
    <row r="260" spans="1:8" ht="14.25">
      <c r="A260" s="80"/>
      <c r="B260" s="80"/>
      <c r="C260" s="80"/>
      <c r="D260" s="80"/>
      <c r="E260" s="80"/>
      <c r="F260" s="80"/>
      <c r="G260" s="80"/>
      <c r="H260" s="80"/>
    </row>
    <row r="261" spans="1:8" ht="14.25">
      <c r="A261" s="80"/>
      <c r="B261" s="80"/>
      <c r="C261" s="80"/>
      <c r="D261" s="80"/>
      <c r="E261" s="80"/>
      <c r="F261" s="80"/>
      <c r="G261" s="80"/>
      <c r="H261" s="80"/>
    </row>
    <row r="262" spans="1:8" ht="14.25">
      <c r="A262" s="80"/>
      <c r="B262" s="80"/>
      <c r="C262" s="80"/>
      <c r="D262" s="80"/>
      <c r="E262" s="80"/>
      <c r="F262" s="80"/>
      <c r="G262" s="80"/>
      <c r="H262" s="80"/>
    </row>
    <row r="263" spans="1:8" ht="14.25">
      <c r="A263" s="80"/>
      <c r="B263" s="80"/>
      <c r="C263" s="80"/>
      <c r="D263" s="80"/>
      <c r="E263" s="80"/>
      <c r="F263" s="80"/>
      <c r="G263" s="80"/>
      <c r="H263" s="80"/>
    </row>
    <row r="264" spans="1:8" ht="14.25">
      <c r="A264" s="80"/>
      <c r="B264" s="80"/>
      <c r="C264" s="80"/>
      <c r="D264" s="80"/>
      <c r="E264" s="80"/>
      <c r="F264" s="80"/>
      <c r="G264" s="80"/>
      <c r="H264" s="80"/>
    </row>
    <row r="265" spans="1:8" ht="14.25">
      <c r="A265" s="80"/>
      <c r="B265" s="80"/>
      <c r="C265" s="80"/>
      <c r="D265" s="80"/>
      <c r="E265" s="80"/>
      <c r="F265" s="80"/>
      <c r="G265" s="80"/>
      <c r="H265" s="80"/>
    </row>
    <row r="266" spans="1:8" ht="14.25">
      <c r="A266" s="80"/>
      <c r="B266" s="80"/>
      <c r="C266" s="80"/>
      <c r="D266" s="80"/>
      <c r="E266" s="80"/>
      <c r="F266" s="80"/>
      <c r="G266" s="80"/>
      <c r="H266" s="80"/>
    </row>
    <row r="267" spans="1:8" ht="14.25">
      <c r="A267" s="80"/>
      <c r="B267" s="80"/>
      <c r="C267" s="80"/>
      <c r="D267" s="80"/>
      <c r="E267" s="80"/>
      <c r="F267" s="80"/>
      <c r="G267" s="80"/>
      <c r="H267" s="80"/>
    </row>
    <row r="268" spans="1:8" ht="14.25">
      <c r="A268" s="80"/>
      <c r="B268" s="80"/>
      <c r="C268" s="80"/>
      <c r="D268" s="80"/>
      <c r="E268" s="80"/>
      <c r="F268" s="80"/>
      <c r="G268" s="80"/>
      <c r="H268" s="80"/>
    </row>
    <row r="269" spans="1:8" ht="14.25">
      <c r="A269" s="80"/>
      <c r="B269" s="80"/>
      <c r="C269" s="80"/>
      <c r="D269" s="80"/>
      <c r="E269" s="80"/>
      <c r="F269" s="80"/>
      <c r="G269" s="80"/>
      <c r="H269" s="80"/>
    </row>
    <row r="270" spans="1:8" ht="14.25">
      <c r="A270" s="80"/>
      <c r="B270" s="80"/>
      <c r="C270" s="80"/>
      <c r="D270" s="80"/>
      <c r="E270" s="80"/>
      <c r="F270" s="80"/>
      <c r="G270" s="80"/>
      <c r="H270" s="80"/>
    </row>
    <row r="271" spans="1:8" ht="14.25">
      <c r="A271" s="80"/>
      <c r="B271" s="80"/>
      <c r="C271" s="80"/>
      <c r="D271" s="80"/>
      <c r="E271" s="80"/>
      <c r="F271" s="80"/>
      <c r="G271" s="80"/>
      <c r="H271" s="80"/>
    </row>
    <row r="272" spans="1:8" ht="14.25">
      <c r="A272" s="80"/>
      <c r="B272" s="80"/>
      <c r="C272" s="80"/>
      <c r="D272" s="80"/>
      <c r="E272" s="80"/>
      <c r="F272" s="80"/>
      <c r="G272" s="80"/>
      <c r="H272" s="80"/>
    </row>
    <row r="273" spans="1:8" ht="14.25">
      <c r="A273" s="80"/>
      <c r="B273" s="80"/>
      <c r="C273" s="80"/>
      <c r="D273" s="80"/>
      <c r="E273" s="80"/>
      <c r="F273" s="80"/>
      <c r="G273" s="80"/>
      <c r="H273" s="80"/>
    </row>
    <row r="274" spans="1:8" ht="14.25">
      <c r="A274" s="80"/>
      <c r="B274" s="80"/>
      <c r="C274" s="80"/>
      <c r="D274" s="80"/>
      <c r="E274" s="80"/>
      <c r="F274" s="80"/>
      <c r="G274" s="80"/>
      <c r="H274" s="80"/>
    </row>
    <row r="275" spans="1:8" ht="14.25">
      <c r="A275" s="80"/>
      <c r="B275" s="80"/>
      <c r="C275" s="80"/>
      <c r="D275" s="80"/>
      <c r="E275" s="80"/>
      <c r="F275" s="80"/>
      <c r="G275" s="80"/>
      <c r="H275" s="80"/>
    </row>
    <row r="276" spans="1:8" ht="14.25">
      <c r="A276" s="80"/>
      <c r="B276" s="80"/>
      <c r="C276" s="80"/>
      <c r="D276" s="80"/>
      <c r="E276" s="80"/>
      <c r="F276" s="80"/>
      <c r="G276" s="80"/>
      <c r="H276" s="80"/>
    </row>
    <row r="277" spans="1:8" ht="14.25">
      <c r="A277" s="80"/>
      <c r="B277" s="80"/>
      <c r="C277" s="80"/>
      <c r="D277" s="80"/>
      <c r="E277" s="80"/>
      <c r="F277" s="80"/>
      <c r="G277" s="80"/>
      <c r="H277" s="80"/>
    </row>
    <row r="278" spans="1:8" ht="14.25">
      <c r="A278" s="80"/>
      <c r="B278" s="80"/>
      <c r="C278" s="80"/>
      <c r="D278" s="80"/>
      <c r="E278" s="80"/>
      <c r="F278" s="80"/>
      <c r="G278" s="80"/>
      <c r="H278" s="80"/>
    </row>
    <row r="279" spans="1:8" ht="14.25">
      <c r="A279" s="80"/>
      <c r="B279" s="80"/>
      <c r="C279" s="80"/>
      <c r="D279" s="80"/>
      <c r="E279" s="80"/>
      <c r="F279" s="80"/>
      <c r="G279" s="80"/>
      <c r="H279" s="80"/>
    </row>
    <row r="280" spans="1:8" ht="14.25">
      <c r="A280" s="80"/>
      <c r="B280" s="80"/>
      <c r="C280" s="80"/>
      <c r="D280" s="80"/>
      <c r="E280" s="80"/>
      <c r="F280" s="80"/>
      <c r="G280" s="80"/>
      <c r="H280" s="80"/>
    </row>
    <row r="281" spans="1:8" ht="14.25">
      <c r="A281" s="80"/>
      <c r="B281" s="80"/>
      <c r="C281" s="80"/>
      <c r="D281" s="80"/>
      <c r="E281" s="80"/>
      <c r="F281" s="80"/>
      <c r="G281" s="80"/>
      <c r="H281" s="80"/>
    </row>
    <row r="282" spans="1:8" ht="14.25">
      <c r="A282" s="80"/>
      <c r="B282" s="80"/>
      <c r="C282" s="80"/>
      <c r="D282" s="80"/>
      <c r="E282" s="80"/>
      <c r="F282" s="80"/>
      <c r="G282" s="80"/>
      <c r="H282" s="80"/>
    </row>
    <row r="283" spans="1:8" ht="14.25">
      <c r="A283" s="80"/>
      <c r="B283" s="80"/>
      <c r="C283" s="80"/>
      <c r="D283" s="80"/>
      <c r="E283" s="80"/>
      <c r="F283" s="80"/>
      <c r="G283" s="80"/>
      <c r="H283" s="80"/>
    </row>
    <row r="284" spans="1:8" ht="14.25">
      <c r="A284" s="80"/>
      <c r="B284" s="80"/>
      <c r="C284" s="80"/>
      <c r="D284" s="80"/>
      <c r="E284" s="80"/>
      <c r="F284" s="80"/>
      <c r="G284" s="80"/>
      <c r="H284" s="80"/>
    </row>
    <row r="285" spans="1:8" ht="14.25">
      <c r="A285" s="80"/>
      <c r="B285" s="80"/>
      <c r="C285" s="80"/>
      <c r="D285" s="80"/>
      <c r="E285" s="80"/>
      <c r="F285" s="80"/>
      <c r="G285" s="80"/>
      <c r="H285" s="80"/>
    </row>
    <row r="286" spans="1:8" ht="14.25">
      <c r="A286" s="80"/>
      <c r="B286" s="80"/>
      <c r="C286" s="80"/>
      <c r="D286" s="80"/>
      <c r="E286" s="80"/>
      <c r="F286" s="80"/>
      <c r="G286" s="80"/>
      <c r="H286" s="80"/>
    </row>
    <row r="287" spans="1:8" ht="14.25">
      <c r="A287" s="80"/>
      <c r="B287" s="80"/>
      <c r="C287" s="80"/>
      <c r="D287" s="80"/>
      <c r="E287" s="80"/>
      <c r="F287" s="80"/>
      <c r="G287" s="80"/>
      <c r="H287" s="80"/>
    </row>
    <row r="288" spans="1:8" ht="14.25">
      <c r="A288" s="80"/>
      <c r="B288" s="80"/>
      <c r="C288" s="80"/>
      <c r="D288" s="80"/>
      <c r="E288" s="80"/>
      <c r="F288" s="80"/>
      <c r="G288" s="80"/>
      <c r="H288" s="80"/>
    </row>
    <row r="289" spans="1:8" ht="14.25">
      <c r="A289" s="80"/>
      <c r="B289" s="80"/>
      <c r="C289" s="80"/>
      <c r="D289" s="80"/>
      <c r="E289" s="80"/>
      <c r="F289" s="80"/>
      <c r="G289" s="80"/>
      <c r="H289" s="80"/>
    </row>
    <row r="290" spans="1:8" ht="14.25">
      <c r="A290" s="80"/>
      <c r="B290" s="80"/>
      <c r="C290" s="80"/>
      <c r="D290" s="80"/>
      <c r="E290" s="80"/>
      <c r="F290" s="80"/>
      <c r="G290" s="80"/>
      <c r="H290" s="80"/>
    </row>
    <row r="291" spans="1:8" ht="14.25">
      <c r="A291" s="80"/>
      <c r="B291" s="80"/>
      <c r="C291" s="80"/>
      <c r="D291" s="80"/>
      <c r="E291" s="80"/>
      <c r="F291" s="80"/>
      <c r="G291" s="80"/>
      <c r="H291" s="80"/>
    </row>
    <row r="292" spans="1:8" ht="14.25">
      <c r="A292" s="80"/>
      <c r="B292" s="80"/>
      <c r="C292" s="80"/>
      <c r="D292" s="80"/>
      <c r="E292" s="80"/>
      <c r="F292" s="80"/>
      <c r="G292" s="80"/>
      <c r="H292" s="80"/>
    </row>
    <row r="293" spans="1:8" ht="14.25">
      <c r="A293" s="80"/>
      <c r="B293" s="80"/>
      <c r="C293" s="80"/>
      <c r="D293" s="80"/>
      <c r="E293" s="80"/>
      <c r="F293" s="80"/>
      <c r="G293" s="80"/>
      <c r="H293" s="80"/>
    </row>
    <row r="294" spans="1:8" ht="14.25">
      <c r="A294" s="80"/>
      <c r="B294" s="80"/>
      <c r="C294" s="80"/>
      <c r="D294" s="80"/>
      <c r="E294" s="80"/>
      <c r="F294" s="80"/>
      <c r="G294" s="80"/>
      <c r="H294" s="80"/>
    </row>
    <row r="295" spans="1:8" ht="14.25">
      <c r="A295" s="80"/>
      <c r="B295" s="80"/>
      <c r="C295" s="80"/>
      <c r="D295" s="80"/>
      <c r="E295" s="80"/>
      <c r="F295" s="80"/>
      <c r="G295" s="80"/>
      <c r="H295" s="80"/>
    </row>
    <row r="296" spans="1:8" ht="14.25">
      <c r="A296" s="80"/>
      <c r="B296" s="80"/>
      <c r="C296" s="80"/>
      <c r="D296" s="80"/>
      <c r="E296" s="80"/>
      <c r="F296" s="80"/>
      <c r="G296" s="80"/>
      <c r="H296" s="80"/>
    </row>
    <row r="297" spans="1:8" ht="14.25">
      <c r="A297" s="80"/>
      <c r="B297" s="80"/>
      <c r="C297" s="80"/>
      <c r="D297" s="80"/>
      <c r="E297" s="80"/>
      <c r="F297" s="80"/>
      <c r="G297" s="80"/>
      <c r="H297" s="80"/>
    </row>
    <row r="298" spans="1:8" ht="14.25">
      <c r="A298" s="80"/>
      <c r="B298" s="80"/>
      <c r="C298" s="80"/>
      <c r="D298" s="80"/>
      <c r="E298" s="80"/>
      <c r="F298" s="80"/>
      <c r="G298" s="80"/>
      <c r="H298" s="80"/>
    </row>
    <row r="299" spans="1:8" ht="14.25">
      <c r="A299" s="80"/>
      <c r="B299" s="80"/>
      <c r="C299" s="80"/>
      <c r="D299" s="80"/>
      <c r="E299" s="80"/>
      <c r="F299" s="80"/>
      <c r="G299" s="80"/>
      <c r="H299" s="80"/>
    </row>
    <row r="300" spans="1:8" ht="14.25">
      <c r="A300" s="80"/>
      <c r="B300" s="80"/>
      <c r="C300" s="80"/>
      <c r="D300" s="80"/>
      <c r="E300" s="80"/>
      <c r="F300" s="80"/>
      <c r="G300" s="80"/>
      <c r="H300" s="80"/>
    </row>
    <row r="301" spans="1:8" ht="14.25">
      <c r="A301" s="80"/>
      <c r="B301" s="80"/>
      <c r="C301" s="80"/>
      <c r="D301" s="80"/>
      <c r="E301" s="80"/>
      <c r="F301" s="80"/>
      <c r="G301" s="80"/>
      <c r="H301" s="80"/>
    </row>
    <row r="302" spans="1:8" ht="14.25">
      <c r="A302" s="80"/>
      <c r="B302" s="80"/>
      <c r="C302" s="80"/>
      <c r="D302" s="80"/>
      <c r="E302" s="80"/>
      <c r="F302" s="80"/>
      <c r="G302" s="80"/>
      <c r="H302" s="80"/>
    </row>
    <row r="303" spans="1:8" ht="14.25">
      <c r="A303" s="80"/>
      <c r="B303" s="80"/>
      <c r="C303" s="80"/>
      <c r="D303" s="80"/>
      <c r="E303" s="80"/>
      <c r="F303" s="80"/>
      <c r="G303" s="80"/>
      <c r="H303" s="80"/>
    </row>
    <row r="304" spans="1:8" ht="14.25">
      <c r="A304" s="80"/>
      <c r="B304" s="80"/>
      <c r="C304" s="80"/>
      <c r="D304" s="80"/>
      <c r="E304" s="80"/>
      <c r="F304" s="80"/>
      <c r="G304" s="80"/>
      <c r="H304" s="80"/>
    </row>
    <row r="305" spans="1:8" ht="14.25">
      <c r="A305" s="80"/>
      <c r="B305" s="80"/>
      <c r="C305" s="80"/>
      <c r="D305" s="80"/>
      <c r="E305" s="80"/>
      <c r="F305" s="80"/>
      <c r="G305" s="80"/>
      <c r="H305" s="80"/>
    </row>
    <row r="306" spans="1:8" ht="14.25">
      <c r="A306" s="80"/>
      <c r="B306" s="80"/>
      <c r="C306" s="80"/>
      <c r="D306" s="80"/>
      <c r="E306" s="80"/>
      <c r="F306" s="80"/>
      <c r="G306" s="80"/>
      <c r="H306" s="80"/>
    </row>
    <row r="307" spans="1:8" ht="14.25">
      <c r="A307" s="80"/>
      <c r="B307" s="80"/>
      <c r="C307" s="80"/>
      <c r="D307" s="80"/>
      <c r="E307" s="80"/>
      <c r="F307" s="80"/>
      <c r="G307" s="80"/>
      <c r="H307" s="80"/>
    </row>
    <row r="308" spans="1:8" ht="14.25">
      <c r="A308" s="80"/>
      <c r="B308" s="80"/>
      <c r="C308" s="80"/>
      <c r="D308" s="80"/>
      <c r="E308" s="80"/>
      <c r="F308" s="80"/>
      <c r="G308" s="80"/>
      <c r="H308" s="80"/>
    </row>
    <row r="309" spans="1:8" ht="14.25">
      <c r="A309" s="80"/>
      <c r="B309" s="80"/>
      <c r="C309" s="80"/>
      <c r="D309" s="80"/>
      <c r="E309" s="80"/>
      <c r="F309" s="80"/>
      <c r="G309" s="80"/>
      <c r="H309" s="80"/>
    </row>
    <row r="310" spans="1:8" ht="14.25">
      <c r="A310" s="80"/>
      <c r="B310" s="80"/>
      <c r="C310" s="80"/>
      <c r="D310" s="80"/>
      <c r="E310" s="80"/>
      <c r="F310" s="80"/>
      <c r="G310" s="80"/>
      <c r="H310" s="80"/>
    </row>
    <row r="311" spans="1:8" ht="14.25">
      <c r="A311" s="80"/>
      <c r="B311" s="80"/>
      <c r="C311" s="80"/>
      <c r="D311" s="80"/>
      <c r="E311" s="80"/>
      <c r="F311" s="80"/>
      <c r="G311" s="80"/>
      <c r="H311" s="80"/>
    </row>
    <row r="312" spans="1:8" ht="14.25">
      <c r="A312" s="80"/>
      <c r="B312" s="80"/>
      <c r="C312" s="80"/>
      <c r="D312" s="80"/>
      <c r="E312" s="80"/>
      <c r="F312" s="80"/>
      <c r="G312" s="80"/>
      <c r="H312" s="80"/>
    </row>
    <row r="313" spans="1:8" ht="14.25">
      <c r="A313" s="80"/>
      <c r="B313" s="80"/>
      <c r="C313" s="80"/>
      <c r="D313" s="80"/>
      <c r="E313" s="80"/>
      <c r="F313" s="80"/>
      <c r="G313" s="80"/>
      <c r="H313" s="80"/>
    </row>
    <row r="314" spans="1:8" ht="14.25">
      <c r="A314" s="80"/>
      <c r="B314" s="80"/>
      <c r="C314" s="80"/>
      <c r="D314" s="80"/>
      <c r="E314" s="80"/>
      <c r="F314" s="80"/>
      <c r="G314" s="80"/>
      <c r="H314" s="80"/>
    </row>
    <row r="315" spans="1:8" ht="14.25">
      <c r="A315" s="80"/>
      <c r="B315" s="80"/>
      <c r="C315" s="80"/>
      <c r="D315" s="80"/>
      <c r="E315" s="80"/>
      <c r="F315" s="80"/>
      <c r="G315" s="80"/>
      <c r="H315" s="80"/>
    </row>
    <row r="316" spans="1:8" ht="14.25">
      <c r="A316" s="80"/>
      <c r="B316" s="80"/>
      <c r="C316" s="80"/>
      <c r="D316" s="80"/>
      <c r="E316" s="80"/>
      <c r="F316" s="80"/>
      <c r="G316" s="80"/>
      <c r="H316" s="80"/>
    </row>
    <row r="317" spans="1:8" ht="14.25">
      <c r="A317" s="80"/>
      <c r="B317" s="80"/>
      <c r="C317" s="80"/>
      <c r="D317" s="80"/>
      <c r="E317" s="80"/>
      <c r="F317" s="80"/>
      <c r="G317" s="80"/>
      <c r="H317" s="80"/>
    </row>
    <row r="318" spans="1:8" ht="14.25">
      <c r="A318" s="80"/>
      <c r="B318" s="80"/>
      <c r="C318" s="80"/>
      <c r="D318" s="80"/>
      <c r="E318" s="80"/>
      <c r="F318" s="80"/>
      <c r="G318" s="80"/>
      <c r="H318" s="80"/>
    </row>
    <row r="319" spans="1:8" ht="14.25">
      <c r="A319" s="80"/>
      <c r="B319" s="80"/>
      <c r="C319" s="80"/>
      <c r="D319" s="80"/>
      <c r="E319" s="80"/>
      <c r="F319" s="80"/>
      <c r="G319" s="80"/>
      <c r="H319" s="80"/>
    </row>
    <row r="320" spans="1:8" ht="14.25">
      <c r="A320" s="80"/>
      <c r="B320" s="80"/>
      <c r="C320" s="80"/>
      <c r="D320" s="80"/>
      <c r="E320" s="80"/>
      <c r="F320" s="80"/>
      <c r="G320" s="80"/>
      <c r="H320" s="80"/>
    </row>
    <row r="321" spans="1:8" ht="14.25">
      <c r="A321" s="80"/>
      <c r="B321" s="80"/>
      <c r="C321" s="80"/>
      <c r="D321" s="80"/>
      <c r="E321" s="80"/>
      <c r="F321" s="80"/>
      <c r="G321" s="80"/>
      <c r="H321" s="80"/>
    </row>
    <row r="322" spans="1:8" ht="14.25">
      <c r="A322" s="80"/>
      <c r="B322" s="80"/>
      <c r="C322" s="80"/>
      <c r="D322" s="80"/>
      <c r="E322" s="80"/>
      <c r="F322" s="80"/>
      <c r="G322" s="80"/>
      <c r="H322" s="80"/>
    </row>
    <row r="323" spans="1:8" ht="14.25">
      <c r="A323" s="80"/>
      <c r="B323" s="80"/>
      <c r="C323" s="80"/>
      <c r="D323" s="80"/>
      <c r="E323" s="80"/>
      <c r="F323" s="80"/>
      <c r="G323" s="80"/>
      <c r="H323" s="80"/>
    </row>
    <row r="324" spans="1:8" ht="14.25">
      <c r="A324" s="80"/>
      <c r="B324" s="80"/>
      <c r="C324" s="80"/>
      <c r="D324" s="80"/>
      <c r="E324" s="80"/>
      <c r="F324" s="80"/>
      <c r="G324" s="80"/>
      <c r="H324" s="80"/>
    </row>
    <row r="325" spans="1:8" ht="14.25">
      <c r="A325" s="80"/>
      <c r="B325" s="80"/>
      <c r="C325" s="80"/>
      <c r="D325" s="80"/>
      <c r="E325" s="80"/>
      <c r="F325" s="80"/>
      <c r="G325" s="80"/>
      <c r="H325" s="80"/>
    </row>
    <row r="326" spans="1:8" ht="14.25">
      <c r="A326" s="80"/>
      <c r="B326" s="80"/>
      <c r="C326" s="80"/>
      <c r="D326" s="80"/>
      <c r="E326" s="80"/>
      <c r="F326" s="80"/>
      <c r="G326" s="80"/>
      <c r="H326" s="80"/>
    </row>
    <row r="327" spans="1:8" ht="14.25">
      <c r="A327" s="80"/>
      <c r="B327" s="80"/>
      <c r="C327" s="80"/>
      <c r="D327" s="80"/>
      <c r="E327" s="80"/>
      <c r="F327" s="80"/>
      <c r="G327" s="80"/>
      <c r="H327" s="80"/>
    </row>
    <row r="328" spans="1:8" ht="14.25">
      <c r="A328" s="80"/>
      <c r="B328" s="80"/>
      <c r="C328" s="80"/>
      <c r="D328" s="80"/>
      <c r="E328" s="80"/>
      <c r="F328" s="80"/>
      <c r="G328" s="80"/>
      <c r="H328" s="80"/>
    </row>
    <row r="329" spans="1:8" ht="14.25">
      <c r="A329" s="80"/>
      <c r="B329" s="80"/>
      <c r="C329" s="80"/>
      <c r="D329" s="80"/>
      <c r="E329" s="80"/>
      <c r="F329" s="80"/>
      <c r="G329" s="80"/>
      <c r="H329" s="80"/>
    </row>
    <row r="330" spans="1:8" ht="14.25">
      <c r="A330" s="80"/>
      <c r="B330" s="80"/>
      <c r="C330" s="80"/>
      <c r="D330" s="80"/>
      <c r="E330" s="80"/>
      <c r="F330" s="80"/>
      <c r="G330" s="80"/>
      <c r="H330" s="80"/>
    </row>
    <row r="331" spans="1:8" ht="14.25">
      <c r="A331" s="80"/>
      <c r="B331" s="80"/>
      <c r="C331" s="80"/>
      <c r="D331" s="80"/>
      <c r="E331" s="80"/>
      <c r="F331" s="80"/>
      <c r="G331" s="80"/>
      <c r="H331" s="80"/>
    </row>
    <row r="332" spans="1:8" ht="14.25">
      <c r="A332" s="80"/>
      <c r="B332" s="80"/>
      <c r="C332" s="80"/>
      <c r="D332" s="80"/>
      <c r="E332" s="80"/>
      <c r="F332" s="80"/>
      <c r="G332" s="80"/>
      <c r="H332" s="80"/>
    </row>
    <row r="333" spans="1:8" ht="14.25">
      <c r="A333" s="80"/>
      <c r="B333" s="80"/>
      <c r="C333" s="80"/>
      <c r="D333" s="80"/>
      <c r="E333" s="80"/>
      <c r="F333" s="80"/>
      <c r="G333" s="80"/>
      <c r="H333" s="80"/>
    </row>
    <row r="334" spans="1:8" ht="14.25">
      <c r="A334" s="80"/>
      <c r="B334" s="80"/>
      <c r="C334" s="80"/>
      <c r="D334" s="80"/>
      <c r="E334" s="80"/>
      <c r="F334" s="80"/>
      <c r="G334" s="80"/>
      <c r="H334" s="80"/>
    </row>
    <row r="335" spans="1:8" ht="14.25">
      <c r="A335" s="80"/>
      <c r="B335" s="80"/>
      <c r="C335" s="80"/>
      <c r="D335" s="80"/>
      <c r="E335" s="80"/>
      <c r="F335" s="80"/>
      <c r="G335" s="80"/>
      <c r="H335" s="80"/>
    </row>
    <row r="336" spans="1:8" ht="14.25">
      <c r="A336" s="80"/>
      <c r="B336" s="80"/>
      <c r="C336" s="80"/>
      <c r="D336" s="80"/>
      <c r="E336" s="80"/>
      <c r="F336" s="80"/>
      <c r="G336" s="80"/>
      <c r="H336" s="80"/>
    </row>
    <row r="337" spans="1:8" ht="14.25">
      <c r="A337" s="80"/>
      <c r="B337" s="80"/>
      <c r="C337" s="80"/>
      <c r="D337" s="80"/>
      <c r="E337" s="80"/>
      <c r="F337" s="80"/>
      <c r="G337" s="80"/>
      <c r="H337" s="80"/>
    </row>
    <row r="338" spans="1:8" ht="14.25">
      <c r="A338" s="80"/>
      <c r="B338" s="80"/>
      <c r="C338" s="80"/>
      <c r="D338" s="80"/>
      <c r="E338" s="80"/>
      <c r="F338" s="80"/>
      <c r="G338" s="80"/>
      <c r="H338" s="80"/>
    </row>
    <row r="339" spans="1:8" ht="14.25">
      <c r="A339" s="80"/>
      <c r="B339" s="80"/>
      <c r="C339" s="80"/>
      <c r="D339" s="80"/>
      <c r="E339" s="80"/>
      <c r="F339" s="80"/>
      <c r="G339" s="80"/>
      <c r="H339" s="80"/>
    </row>
    <row r="340" spans="1:8" ht="14.25">
      <c r="A340" s="80"/>
      <c r="B340" s="80"/>
      <c r="C340" s="80"/>
      <c r="D340" s="80"/>
      <c r="E340" s="80"/>
      <c r="F340" s="80"/>
      <c r="G340" s="80"/>
      <c r="H340" s="80"/>
    </row>
    <row r="341" spans="1:8" ht="14.25">
      <c r="A341" s="80"/>
      <c r="B341" s="80"/>
      <c r="C341" s="80"/>
      <c r="D341" s="80"/>
      <c r="E341" s="80"/>
      <c r="F341" s="80"/>
      <c r="G341" s="80"/>
      <c r="H341" s="80"/>
    </row>
    <row r="342" spans="1:8" ht="14.25">
      <c r="A342" s="80"/>
      <c r="B342" s="80"/>
      <c r="C342" s="80"/>
      <c r="D342" s="80"/>
      <c r="E342" s="80"/>
      <c r="F342" s="80"/>
      <c r="G342" s="80"/>
      <c r="H342" s="80"/>
    </row>
    <row r="343" spans="1:8" ht="14.25">
      <c r="A343" s="80"/>
      <c r="B343" s="80"/>
      <c r="C343" s="80"/>
      <c r="D343" s="80"/>
      <c r="E343" s="80"/>
      <c r="F343" s="80"/>
      <c r="G343" s="80"/>
      <c r="H343" s="80"/>
    </row>
    <row r="344" spans="1:8" ht="14.25">
      <c r="A344" s="80"/>
      <c r="B344" s="80"/>
      <c r="C344" s="80"/>
      <c r="D344" s="80"/>
      <c r="E344" s="80"/>
      <c r="F344" s="80"/>
      <c r="G344" s="80"/>
      <c r="H344" s="80"/>
    </row>
    <row r="345" spans="1:8" ht="14.25">
      <c r="A345" s="80"/>
      <c r="B345" s="80"/>
      <c r="C345" s="80"/>
      <c r="D345" s="80"/>
      <c r="E345" s="80"/>
      <c r="F345" s="80"/>
      <c r="G345" s="80"/>
      <c r="H345" s="80"/>
    </row>
    <row r="346" spans="1:8" ht="14.25">
      <c r="A346" s="80"/>
      <c r="B346" s="80"/>
      <c r="C346" s="80"/>
      <c r="D346" s="80"/>
      <c r="E346" s="80"/>
      <c r="F346" s="80"/>
      <c r="G346" s="80"/>
      <c r="H346" s="80"/>
    </row>
    <row r="347" spans="1:8" ht="14.25">
      <c r="A347" s="80"/>
      <c r="B347" s="80"/>
      <c r="C347" s="80"/>
      <c r="D347" s="80"/>
      <c r="E347" s="80"/>
      <c r="F347" s="80"/>
      <c r="G347" s="80"/>
      <c r="H347" s="80"/>
    </row>
    <row r="348" spans="1:8" ht="14.25">
      <c r="A348" s="80"/>
      <c r="B348" s="80"/>
      <c r="C348" s="80"/>
      <c r="D348" s="80"/>
      <c r="E348" s="80"/>
      <c r="F348" s="80"/>
      <c r="G348" s="80"/>
      <c r="H348" s="80"/>
    </row>
    <row r="349" spans="1:8" ht="14.25">
      <c r="A349" s="80"/>
      <c r="B349" s="80"/>
      <c r="C349" s="80"/>
      <c r="D349" s="80"/>
      <c r="E349" s="80"/>
      <c r="F349" s="80"/>
      <c r="G349" s="80"/>
      <c r="H349" s="80"/>
    </row>
    <row r="350" spans="1:8" ht="14.25">
      <c r="A350" s="80"/>
      <c r="B350" s="80"/>
      <c r="C350" s="80"/>
      <c r="D350" s="80"/>
      <c r="E350" s="80"/>
      <c r="F350" s="80"/>
      <c r="G350" s="80"/>
      <c r="H350" s="80"/>
    </row>
    <row r="351" spans="1:8" ht="14.25">
      <c r="A351" s="80"/>
      <c r="B351" s="80"/>
      <c r="C351" s="80"/>
      <c r="D351" s="80"/>
      <c r="E351" s="80"/>
      <c r="F351" s="80"/>
      <c r="G351" s="80"/>
      <c r="H351" s="80"/>
    </row>
    <row r="352" spans="1:8" ht="14.25">
      <c r="A352" s="80"/>
      <c r="B352" s="80"/>
      <c r="C352" s="80"/>
      <c r="D352" s="80"/>
      <c r="E352" s="80"/>
      <c r="F352" s="80"/>
      <c r="G352" s="80"/>
      <c r="H352" s="80"/>
    </row>
    <row r="353" spans="1:8" ht="14.25">
      <c r="A353" s="80"/>
      <c r="B353" s="80"/>
      <c r="C353" s="80"/>
      <c r="D353" s="80"/>
      <c r="E353" s="80"/>
      <c r="F353" s="80"/>
      <c r="G353" s="80"/>
      <c r="H353" s="80"/>
    </row>
    <row r="354" spans="1:8" ht="14.25">
      <c r="A354" s="80"/>
      <c r="B354" s="80"/>
      <c r="C354" s="80"/>
      <c r="D354" s="80"/>
      <c r="E354" s="80"/>
      <c r="F354" s="80"/>
      <c r="G354" s="80"/>
      <c r="H354" s="80"/>
    </row>
    <row r="355" spans="1:8" ht="14.25">
      <c r="A355" s="80"/>
      <c r="B355" s="80"/>
      <c r="C355" s="80"/>
      <c r="D355" s="80"/>
      <c r="E355" s="80"/>
      <c r="F355" s="80"/>
      <c r="G355" s="80"/>
      <c r="H355" s="80"/>
    </row>
    <row r="356" spans="1:8" ht="14.25">
      <c r="A356" s="80"/>
      <c r="B356" s="80"/>
      <c r="C356" s="80"/>
      <c r="D356" s="80"/>
      <c r="E356" s="80"/>
      <c r="F356" s="80"/>
      <c r="G356" s="80"/>
      <c r="H356" s="80"/>
    </row>
    <row r="357" spans="1:8" ht="14.25">
      <c r="A357" s="80"/>
      <c r="B357" s="80"/>
      <c r="C357" s="80"/>
      <c r="D357" s="80"/>
      <c r="E357" s="80"/>
      <c r="F357" s="80"/>
      <c r="G357" s="80"/>
      <c r="H357" s="80"/>
    </row>
    <row r="358" spans="1:8" ht="14.25">
      <c r="A358" s="80"/>
      <c r="B358" s="80"/>
      <c r="C358" s="80"/>
      <c r="D358" s="80"/>
      <c r="E358" s="80"/>
      <c r="F358" s="80"/>
      <c r="G358" s="80"/>
      <c r="H358" s="80"/>
    </row>
    <row r="359" spans="1:8" ht="14.25">
      <c r="A359" s="80"/>
      <c r="B359" s="80"/>
      <c r="C359" s="80"/>
      <c r="D359" s="80"/>
      <c r="E359" s="80"/>
      <c r="F359" s="80"/>
      <c r="G359" s="80"/>
      <c r="H359" s="80"/>
    </row>
    <row r="360" spans="1:8" ht="14.25">
      <c r="A360" s="80"/>
      <c r="B360" s="80"/>
      <c r="C360" s="80"/>
      <c r="D360" s="80"/>
      <c r="E360" s="80"/>
      <c r="F360" s="80"/>
      <c r="G360" s="80"/>
      <c r="H360" s="80"/>
    </row>
    <row r="361" spans="1:8" ht="14.25">
      <c r="A361" s="80"/>
      <c r="B361" s="80"/>
      <c r="C361" s="80"/>
      <c r="D361" s="80"/>
      <c r="E361" s="80"/>
      <c r="F361" s="80"/>
      <c r="G361" s="80"/>
      <c r="H361" s="80"/>
    </row>
    <row r="362" spans="1:8" ht="14.25">
      <c r="A362" s="80"/>
      <c r="B362" s="80"/>
      <c r="C362" s="80"/>
      <c r="D362" s="80"/>
      <c r="E362" s="80"/>
      <c r="F362" s="80"/>
      <c r="G362" s="80"/>
      <c r="H362" s="80"/>
    </row>
    <row r="363" spans="1:8" ht="14.25">
      <c r="A363" s="80"/>
      <c r="B363" s="80"/>
      <c r="C363" s="80"/>
      <c r="D363" s="80"/>
      <c r="E363" s="80"/>
      <c r="F363" s="80"/>
      <c r="G363" s="80"/>
      <c r="H363" s="80"/>
    </row>
    <row r="364" spans="1:8" ht="14.25">
      <c r="A364" s="80"/>
      <c r="B364" s="80"/>
      <c r="C364" s="80"/>
      <c r="D364" s="80"/>
      <c r="E364" s="80"/>
      <c r="F364" s="80"/>
      <c r="G364" s="80"/>
      <c r="H364" s="80"/>
    </row>
    <row r="365" spans="1:8" ht="14.25">
      <c r="A365" s="80"/>
      <c r="B365" s="80"/>
      <c r="C365" s="80"/>
      <c r="D365" s="80"/>
      <c r="E365" s="80"/>
      <c r="F365" s="80"/>
      <c r="G365" s="80"/>
      <c r="H365" s="80"/>
    </row>
    <row r="366" spans="1:8" ht="14.25">
      <c r="A366" s="80"/>
      <c r="B366" s="80"/>
      <c r="C366" s="80"/>
      <c r="D366" s="80"/>
      <c r="E366" s="80"/>
      <c r="F366" s="80"/>
      <c r="G366" s="80"/>
      <c r="H366" s="80"/>
    </row>
    <row r="367" spans="1:8" ht="14.25">
      <c r="A367" s="80"/>
      <c r="B367" s="80"/>
      <c r="C367" s="80"/>
      <c r="D367" s="80"/>
      <c r="E367" s="80"/>
      <c r="F367" s="80"/>
      <c r="G367" s="80"/>
      <c r="H367" s="80"/>
    </row>
    <row r="368" spans="1:8" ht="14.25">
      <c r="A368" s="80"/>
      <c r="B368" s="80"/>
      <c r="C368" s="80"/>
      <c r="D368" s="80"/>
      <c r="E368" s="80"/>
      <c r="F368" s="80"/>
      <c r="G368" s="80"/>
      <c r="H368" s="80"/>
    </row>
    <row r="369" spans="1:8" ht="14.25">
      <c r="A369" s="80"/>
      <c r="B369" s="80"/>
      <c r="C369" s="80"/>
      <c r="D369" s="80"/>
      <c r="E369" s="80"/>
      <c r="F369" s="80"/>
      <c r="G369" s="80"/>
      <c r="H369" s="80"/>
    </row>
    <row r="370" spans="1:8" ht="14.25">
      <c r="A370" s="80"/>
      <c r="B370" s="80"/>
      <c r="C370" s="80"/>
      <c r="D370" s="80"/>
      <c r="E370" s="80"/>
      <c r="F370" s="80"/>
      <c r="G370" s="80"/>
      <c r="H370" s="80"/>
    </row>
    <row r="371" spans="1:8" ht="14.25">
      <c r="A371" s="80"/>
      <c r="B371" s="80"/>
      <c r="C371" s="80"/>
      <c r="D371" s="80"/>
      <c r="E371" s="80"/>
      <c r="F371" s="80"/>
      <c r="G371" s="80"/>
      <c r="H371" s="80"/>
    </row>
    <row r="372" spans="1:8" ht="14.25">
      <c r="A372" s="80"/>
      <c r="B372" s="80"/>
      <c r="C372" s="80"/>
      <c r="D372" s="80"/>
      <c r="E372" s="80"/>
      <c r="F372" s="80"/>
      <c r="G372" s="80"/>
      <c r="H372" s="80"/>
    </row>
    <row r="373" spans="1:8" ht="14.25">
      <c r="A373" s="80"/>
      <c r="B373" s="80"/>
      <c r="C373" s="80"/>
      <c r="D373" s="80"/>
      <c r="E373" s="80"/>
      <c r="F373" s="80"/>
      <c r="G373" s="80"/>
      <c r="H373" s="80"/>
    </row>
    <row r="374" spans="1:8" ht="14.25">
      <c r="A374" s="80"/>
      <c r="B374" s="80"/>
      <c r="C374" s="80"/>
      <c r="D374" s="80"/>
      <c r="E374" s="80"/>
      <c r="F374" s="80"/>
      <c r="G374" s="80"/>
      <c r="H374" s="80"/>
    </row>
    <row r="375" spans="1:8" ht="14.25">
      <c r="A375" s="80"/>
      <c r="B375" s="80"/>
      <c r="C375" s="80"/>
      <c r="D375" s="80"/>
      <c r="E375" s="80"/>
      <c r="F375" s="80"/>
      <c r="G375" s="80"/>
      <c r="H375" s="80"/>
    </row>
    <row r="376" spans="1:8" ht="14.25">
      <c r="A376" s="80"/>
      <c r="B376" s="80"/>
      <c r="C376" s="80"/>
      <c r="D376" s="80"/>
      <c r="E376" s="80"/>
      <c r="F376" s="80"/>
      <c r="G376" s="80"/>
      <c r="H376" s="80"/>
    </row>
    <row r="377" spans="1:8" ht="14.25">
      <c r="A377" s="80"/>
      <c r="B377" s="80"/>
      <c r="C377" s="80"/>
      <c r="D377" s="80"/>
      <c r="E377" s="80"/>
      <c r="F377" s="80"/>
      <c r="G377" s="80"/>
      <c r="H377" s="80"/>
    </row>
    <row r="378" spans="1:8" ht="14.25">
      <c r="A378" s="80"/>
      <c r="B378" s="80"/>
      <c r="C378" s="80"/>
      <c r="D378" s="80"/>
      <c r="E378" s="80"/>
      <c r="F378" s="80"/>
      <c r="G378" s="80"/>
      <c r="H378" s="80"/>
    </row>
    <row r="379" spans="1:8" ht="14.25">
      <c r="A379" s="80"/>
      <c r="B379" s="80"/>
      <c r="C379" s="80"/>
      <c r="D379" s="80"/>
      <c r="E379" s="80"/>
      <c r="F379" s="80"/>
      <c r="G379" s="80"/>
      <c r="H379" s="80"/>
    </row>
    <row r="380" spans="1:8" ht="14.25">
      <c r="A380" s="80"/>
      <c r="B380" s="80"/>
      <c r="C380" s="80"/>
      <c r="D380" s="80"/>
      <c r="E380" s="80"/>
      <c r="F380" s="80"/>
      <c r="G380" s="80"/>
      <c r="H380" s="80"/>
    </row>
    <row r="381" spans="1:8" ht="14.25">
      <c r="A381" s="80"/>
      <c r="B381" s="80"/>
      <c r="C381" s="80"/>
      <c r="D381" s="80"/>
      <c r="E381" s="80"/>
      <c r="F381" s="80"/>
      <c r="G381" s="80"/>
      <c r="H381" s="80"/>
    </row>
    <row r="382" spans="1:8" ht="14.25">
      <c r="A382" s="80"/>
      <c r="B382" s="80"/>
      <c r="C382" s="80"/>
      <c r="D382" s="80"/>
      <c r="E382" s="80"/>
      <c r="F382" s="80"/>
      <c r="G382" s="80"/>
      <c r="H382" s="80"/>
    </row>
    <row r="383" spans="1:8" ht="14.25">
      <c r="A383" s="80"/>
      <c r="B383" s="80"/>
      <c r="C383" s="80"/>
      <c r="D383" s="80"/>
      <c r="E383" s="80"/>
      <c r="F383" s="80"/>
      <c r="G383" s="80"/>
      <c r="H383" s="80"/>
    </row>
    <row r="384" spans="1:8" ht="14.25">
      <c r="A384" s="80"/>
      <c r="B384" s="80"/>
      <c r="C384" s="80"/>
      <c r="D384" s="80"/>
      <c r="E384" s="80"/>
      <c r="F384" s="80"/>
      <c r="G384" s="80"/>
      <c r="H384" s="80"/>
    </row>
    <row r="385" spans="1:8" ht="14.25">
      <c r="A385" s="80"/>
      <c r="B385" s="80"/>
      <c r="C385" s="80"/>
      <c r="D385" s="80"/>
      <c r="E385" s="80"/>
      <c r="F385" s="80"/>
      <c r="G385" s="80"/>
      <c r="H385" s="80"/>
    </row>
    <row r="386" spans="1:8" ht="14.25">
      <c r="A386" s="80"/>
      <c r="B386" s="80"/>
      <c r="C386" s="80"/>
      <c r="D386" s="80"/>
      <c r="E386" s="80"/>
      <c r="F386" s="80"/>
      <c r="G386" s="80"/>
      <c r="H386" s="80"/>
    </row>
    <row r="387" spans="1:8" ht="14.25">
      <c r="A387" s="80"/>
      <c r="B387" s="80"/>
      <c r="C387" s="80"/>
      <c r="D387" s="80"/>
      <c r="E387" s="80"/>
      <c r="F387" s="80"/>
      <c r="G387" s="80"/>
      <c r="H387" s="80"/>
    </row>
    <row r="388" spans="1:8" ht="14.25">
      <c r="A388" s="80"/>
      <c r="B388" s="80"/>
      <c r="C388" s="80"/>
      <c r="D388" s="80"/>
      <c r="E388" s="80"/>
      <c r="F388" s="80"/>
      <c r="G388" s="80"/>
      <c r="H388" s="80"/>
    </row>
    <row r="389" spans="1:8" ht="14.25">
      <c r="A389" s="80"/>
      <c r="B389" s="80"/>
      <c r="C389" s="80"/>
      <c r="D389" s="80"/>
      <c r="E389" s="80"/>
      <c r="F389" s="80"/>
      <c r="G389" s="80"/>
      <c r="H389" s="80"/>
    </row>
    <row r="390" spans="1:8" ht="14.25">
      <c r="A390" s="80"/>
      <c r="B390" s="80"/>
      <c r="C390" s="80"/>
      <c r="D390" s="80"/>
      <c r="E390" s="80"/>
      <c r="F390" s="80"/>
      <c r="G390" s="80"/>
      <c r="H390" s="80"/>
    </row>
    <row r="391" spans="1:8" ht="14.25">
      <c r="A391" s="80"/>
      <c r="B391" s="80"/>
      <c r="C391" s="80"/>
      <c r="D391" s="80"/>
      <c r="E391" s="80"/>
      <c r="F391" s="80"/>
      <c r="G391" s="80"/>
      <c r="H391" s="80"/>
    </row>
    <row r="392" spans="1:8" ht="14.25">
      <c r="A392" s="80"/>
      <c r="B392" s="80"/>
      <c r="C392" s="80"/>
      <c r="D392" s="80"/>
      <c r="E392" s="80"/>
      <c r="F392" s="80"/>
      <c r="G392" s="80"/>
      <c r="H392" s="80"/>
    </row>
    <row r="393" spans="1:8" ht="14.25">
      <c r="A393" s="80"/>
      <c r="B393" s="80"/>
      <c r="C393" s="80"/>
      <c r="D393" s="80"/>
      <c r="E393" s="80"/>
      <c r="F393" s="80"/>
      <c r="G393" s="80"/>
      <c r="H393" s="80"/>
    </row>
    <row r="394" spans="1:8" ht="14.25">
      <c r="A394" s="80"/>
      <c r="B394" s="80"/>
      <c r="C394" s="80"/>
      <c r="D394" s="80"/>
      <c r="E394" s="80"/>
      <c r="F394" s="80"/>
      <c r="G394" s="80"/>
      <c r="H394" s="80"/>
    </row>
    <row r="395" spans="1:8" ht="14.25">
      <c r="A395" s="80"/>
      <c r="B395" s="80"/>
      <c r="C395" s="80"/>
      <c r="D395" s="80"/>
      <c r="E395" s="80"/>
      <c r="F395" s="80"/>
      <c r="G395" s="80"/>
      <c r="H395" s="80"/>
    </row>
    <row r="396" spans="1:8" ht="14.25">
      <c r="A396" s="80"/>
      <c r="B396" s="80"/>
      <c r="C396" s="80"/>
      <c r="D396" s="80"/>
      <c r="E396" s="80"/>
      <c r="F396" s="80"/>
      <c r="G396" s="80"/>
      <c r="H396" s="80"/>
    </row>
    <row r="397" spans="1:8" ht="14.25">
      <c r="A397" s="80"/>
      <c r="B397" s="80"/>
      <c r="C397" s="80"/>
      <c r="D397" s="80"/>
      <c r="E397" s="80"/>
      <c r="F397" s="80"/>
      <c r="G397" s="80"/>
      <c r="H397" s="80"/>
    </row>
    <row r="398" spans="1:8" ht="14.25">
      <c r="A398" s="80"/>
      <c r="B398" s="80"/>
      <c r="C398" s="80"/>
      <c r="D398" s="80"/>
      <c r="E398" s="80"/>
      <c r="F398" s="80"/>
      <c r="G398" s="80"/>
      <c r="H398" s="80"/>
    </row>
    <row r="399" spans="1:8" ht="14.25">
      <c r="A399" s="80"/>
      <c r="B399" s="80"/>
      <c r="C399" s="80"/>
      <c r="D399" s="80"/>
      <c r="E399" s="80"/>
      <c r="F399" s="80"/>
      <c r="G399" s="80"/>
      <c r="H399" s="80"/>
    </row>
    <row r="400" spans="1:8" ht="14.25">
      <c r="A400" s="80"/>
      <c r="B400" s="80"/>
      <c r="C400" s="80"/>
      <c r="D400" s="80"/>
      <c r="E400" s="80"/>
      <c r="F400" s="80"/>
      <c r="G400" s="80"/>
      <c r="H400" s="80"/>
    </row>
    <row r="401" spans="1:8" ht="14.25">
      <c r="A401" s="80"/>
      <c r="B401" s="80"/>
      <c r="C401" s="80"/>
      <c r="D401" s="80"/>
      <c r="E401" s="80"/>
      <c r="F401" s="80"/>
      <c r="G401" s="80"/>
      <c r="H401" s="80"/>
    </row>
    <row r="402" spans="1:8" ht="14.25">
      <c r="A402" s="80"/>
      <c r="B402" s="80"/>
      <c r="C402" s="80"/>
      <c r="D402" s="80"/>
      <c r="E402" s="80"/>
      <c r="F402" s="80"/>
      <c r="G402" s="80"/>
      <c r="H402" s="80"/>
    </row>
    <row r="403" spans="1:8" ht="14.25">
      <c r="A403" s="80"/>
      <c r="B403" s="80"/>
      <c r="C403" s="80"/>
      <c r="D403" s="80"/>
      <c r="E403" s="80"/>
      <c r="F403" s="80"/>
      <c r="G403" s="80"/>
      <c r="H403" s="80"/>
    </row>
    <row r="404" spans="1:8" ht="14.25">
      <c r="A404" s="80"/>
      <c r="B404" s="80"/>
      <c r="C404" s="80"/>
      <c r="D404" s="80"/>
      <c r="E404" s="80"/>
      <c r="F404" s="80"/>
      <c r="G404" s="80"/>
      <c r="H404" s="80"/>
    </row>
    <row r="405" spans="1:8" ht="14.25">
      <c r="A405" s="80"/>
      <c r="B405" s="80"/>
      <c r="C405" s="80"/>
      <c r="D405" s="80"/>
      <c r="E405" s="80"/>
      <c r="F405" s="80"/>
      <c r="G405" s="80"/>
      <c r="H405" s="80"/>
    </row>
    <row r="406" spans="1:8" ht="14.25">
      <c r="A406" s="80"/>
      <c r="B406" s="80"/>
      <c r="C406" s="80"/>
      <c r="D406" s="80"/>
      <c r="E406" s="80"/>
      <c r="F406" s="80"/>
      <c r="G406" s="80"/>
      <c r="H406" s="80"/>
    </row>
    <row r="407" spans="1:8" ht="14.25">
      <c r="A407" s="80"/>
      <c r="B407" s="80"/>
      <c r="C407" s="80"/>
      <c r="D407" s="80"/>
      <c r="E407" s="80"/>
      <c r="F407" s="80"/>
      <c r="G407" s="80"/>
      <c r="H407" s="80"/>
    </row>
    <row r="408" spans="1:8" ht="14.25">
      <c r="A408" s="80"/>
      <c r="B408" s="80"/>
      <c r="C408" s="80"/>
      <c r="D408" s="80"/>
      <c r="E408" s="80"/>
      <c r="F408" s="80"/>
      <c r="G408" s="80"/>
      <c r="H408" s="80"/>
    </row>
    <row r="409" spans="1:8" ht="14.25">
      <c r="A409" s="80"/>
      <c r="B409" s="80"/>
      <c r="C409" s="80"/>
      <c r="D409" s="80"/>
      <c r="E409" s="80"/>
      <c r="F409" s="80"/>
      <c r="G409" s="80"/>
      <c r="H409" s="80"/>
    </row>
    <row r="410" spans="1:8" ht="14.25">
      <c r="A410" s="80"/>
      <c r="B410" s="80"/>
      <c r="C410" s="80"/>
      <c r="D410" s="80"/>
      <c r="E410" s="80"/>
      <c r="F410" s="80"/>
      <c r="G410" s="80"/>
      <c r="H410" s="80"/>
    </row>
    <row r="411" spans="1:8" ht="14.25">
      <c r="A411" s="80"/>
      <c r="B411" s="80"/>
      <c r="C411" s="80"/>
      <c r="D411" s="80"/>
      <c r="E411" s="80"/>
      <c r="F411" s="80"/>
      <c r="G411" s="80"/>
      <c r="H411" s="80"/>
    </row>
    <row r="412" spans="1:8" ht="14.25">
      <c r="A412" s="80"/>
      <c r="B412" s="80"/>
      <c r="C412" s="80"/>
      <c r="D412" s="80"/>
      <c r="E412" s="80"/>
      <c r="F412" s="80"/>
      <c r="G412" s="80"/>
      <c r="H412" s="80"/>
    </row>
    <row r="413" spans="1:8" ht="14.25">
      <c r="A413" s="80"/>
      <c r="B413" s="80"/>
      <c r="C413" s="80"/>
      <c r="D413" s="80"/>
      <c r="E413" s="80"/>
      <c r="F413" s="80"/>
      <c r="G413" s="80"/>
      <c r="H413" s="80"/>
    </row>
    <row r="414" spans="1:8" ht="14.25">
      <c r="A414" s="80"/>
      <c r="B414" s="80"/>
      <c r="C414" s="80"/>
      <c r="D414" s="80"/>
      <c r="E414" s="80"/>
      <c r="F414" s="80"/>
      <c r="G414" s="80"/>
      <c r="H414" s="80"/>
    </row>
    <row r="415" spans="1:8" ht="14.25">
      <c r="A415" s="80"/>
      <c r="B415" s="80"/>
      <c r="C415" s="80"/>
      <c r="D415" s="80"/>
      <c r="E415" s="80"/>
      <c r="F415" s="80"/>
      <c r="G415" s="80"/>
      <c r="H415" s="80"/>
    </row>
    <row r="416" spans="1:8" ht="14.25">
      <c r="A416" s="80"/>
      <c r="B416" s="80"/>
      <c r="C416" s="80"/>
      <c r="D416" s="80"/>
      <c r="E416" s="80"/>
      <c r="F416" s="80"/>
      <c r="G416" s="80"/>
      <c r="H416" s="80"/>
    </row>
    <row r="417" spans="1:8" ht="14.25">
      <c r="A417" s="80"/>
      <c r="B417" s="80"/>
      <c r="C417" s="80"/>
      <c r="D417" s="80"/>
      <c r="E417" s="80"/>
      <c r="F417" s="80"/>
      <c r="G417" s="80"/>
      <c r="H417" s="80"/>
    </row>
    <row r="418" spans="1:8" ht="14.25">
      <c r="A418" s="80"/>
      <c r="B418" s="80"/>
      <c r="C418" s="80"/>
      <c r="D418" s="80"/>
      <c r="E418" s="80"/>
      <c r="F418" s="80"/>
      <c r="G418" s="80"/>
      <c r="H418" s="80"/>
    </row>
    <row r="419" spans="1:8" ht="14.25">
      <c r="A419" s="80"/>
      <c r="B419" s="80"/>
      <c r="C419" s="80"/>
      <c r="D419" s="80"/>
      <c r="E419" s="80"/>
      <c r="F419" s="80"/>
      <c r="G419" s="80"/>
      <c r="H419" s="80"/>
    </row>
    <row r="420" spans="1:8" ht="14.25">
      <c r="A420" s="80"/>
      <c r="B420" s="80"/>
      <c r="C420" s="80"/>
      <c r="D420" s="80"/>
      <c r="E420" s="80"/>
      <c r="F420" s="80"/>
      <c r="G420" s="80"/>
      <c r="H420" s="80"/>
    </row>
    <row r="421" spans="1:8" ht="14.25">
      <c r="A421" s="80"/>
      <c r="B421" s="80"/>
      <c r="C421" s="80"/>
      <c r="D421" s="80"/>
      <c r="E421" s="80"/>
      <c r="F421" s="80"/>
      <c r="G421" s="80"/>
      <c r="H421" s="80"/>
    </row>
    <row r="422" spans="1:8" ht="14.25">
      <c r="A422" s="80"/>
      <c r="B422" s="80"/>
      <c r="C422" s="80"/>
      <c r="D422" s="80"/>
      <c r="E422" s="80"/>
      <c r="F422" s="80"/>
      <c r="G422" s="80"/>
      <c r="H422" s="80"/>
    </row>
    <row r="423" spans="1:8" ht="14.25">
      <c r="A423" s="80"/>
      <c r="B423" s="80"/>
      <c r="C423" s="80"/>
      <c r="D423" s="80"/>
      <c r="E423" s="80"/>
      <c r="F423" s="80"/>
      <c r="G423" s="80"/>
      <c r="H423" s="80"/>
    </row>
    <row r="424" spans="1:8" ht="14.25">
      <c r="A424" s="80"/>
      <c r="B424" s="80"/>
      <c r="C424" s="80"/>
      <c r="D424" s="80"/>
      <c r="E424" s="80"/>
      <c r="F424" s="80"/>
      <c r="G424" s="80"/>
      <c r="H424" s="80"/>
    </row>
    <row r="425" spans="1:8" ht="14.25">
      <c r="A425" s="80"/>
      <c r="B425" s="80"/>
      <c r="C425" s="80"/>
      <c r="D425" s="80"/>
      <c r="E425" s="80"/>
      <c r="F425" s="80"/>
      <c r="G425" s="80"/>
      <c r="H425" s="80"/>
    </row>
    <row r="426" spans="1:8" ht="14.25">
      <c r="A426" s="80"/>
      <c r="B426" s="80"/>
      <c r="C426" s="80"/>
      <c r="D426" s="80"/>
      <c r="E426" s="80"/>
      <c r="F426" s="80"/>
      <c r="G426" s="80"/>
      <c r="H426" s="80"/>
    </row>
    <row r="427" spans="1:8" ht="14.25">
      <c r="A427" s="80"/>
      <c r="B427" s="80"/>
      <c r="C427" s="80"/>
      <c r="D427" s="80"/>
      <c r="E427" s="80"/>
      <c r="F427" s="80"/>
      <c r="G427" s="80"/>
      <c r="H427" s="80"/>
    </row>
    <row r="428" spans="1:8" ht="14.25">
      <c r="A428" s="80"/>
      <c r="B428" s="80"/>
      <c r="C428" s="80"/>
      <c r="D428" s="80"/>
      <c r="E428" s="80"/>
      <c r="F428" s="80"/>
      <c r="G428" s="80"/>
      <c r="H428" s="80"/>
    </row>
    <row r="429" spans="1:8" ht="14.25">
      <c r="A429" s="80"/>
      <c r="B429" s="80"/>
      <c r="C429" s="80"/>
      <c r="D429" s="80"/>
      <c r="E429" s="80"/>
      <c r="F429" s="80"/>
      <c r="G429" s="80"/>
      <c r="H429" s="80"/>
    </row>
    <row r="430" spans="1:8" ht="14.25">
      <c r="A430" s="80"/>
      <c r="B430" s="80"/>
      <c r="C430" s="80"/>
      <c r="D430" s="80"/>
      <c r="E430" s="80"/>
      <c r="F430" s="80"/>
      <c r="G430" s="80"/>
      <c r="H430" s="80"/>
    </row>
    <row r="431" spans="1:8" ht="14.25">
      <c r="A431" s="80"/>
      <c r="B431" s="80"/>
      <c r="C431" s="80"/>
      <c r="D431" s="80"/>
      <c r="E431" s="80"/>
      <c r="F431" s="80"/>
      <c r="G431" s="80"/>
      <c r="H431" s="80"/>
    </row>
    <row r="432" spans="1:8" ht="14.25">
      <c r="A432" s="80"/>
      <c r="B432" s="80"/>
      <c r="C432" s="80"/>
      <c r="D432" s="80"/>
      <c r="E432" s="80"/>
      <c r="F432" s="80"/>
      <c r="G432" s="80"/>
      <c r="H432" s="80"/>
    </row>
    <row r="433" spans="1:8" ht="14.25">
      <c r="A433" s="80"/>
      <c r="B433" s="80"/>
      <c r="C433" s="80"/>
      <c r="D433" s="80"/>
      <c r="E433" s="80"/>
      <c r="F433" s="80"/>
      <c r="G433" s="80"/>
      <c r="H433" s="80"/>
    </row>
    <row r="434" spans="1:8" ht="14.25">
      <c r="A434" s="80"/>
      <c r="B434" s="80"/>
      <c r="C434" s="80"/>
      <c r="D434" s="80"/>
      <c r="E434" s="80"/>
      <c r="F434" s="80"/>
      <c r="G434" s="80"/>
      <c r="H434" s="80"/>
    </row>
    <row r="435" spans="1:8" ht="14.25">
      <c r="A435" s="80"/>
      <c r="B435" s="80"/>
      <c r="C435" s="80"/>
      <c r="D435" s="80"/>
      <c r="E435" s="80"/>
      <c r="F435" s="80"/>
      <c r="G435" s="80"/>
      <c r="H435" s="80"/>
    </row>
    <row r="436" spans="1:8" ht="14.25">
      <c r="A436" s="80"/>
      <c r="B436" s="80"/>
      <c r="C436" s="80"/>
      <c r="D436" s="80"/>
      <c r="E436" s="80"/>
      <c r="F436" s="80"/>
      <c r="G436" s="80"/>
      <c r="H436" s="80"/>
    </row>
    <row r="437" spans="1:8" ht="14.25">
      <c r="A437" s="80"/>
      <c r="B437" s="80"/>
      <c r="C437" s="80"/>
      <c r="D437" s="80"/>
      <c r="E437" s="80"/>
      <c r="F437" s="80"/>
      <c r="G437" s="80"/>
      <c r="H437" s="80"/>
    </row>
    <row r="438" spans="1:8" ht="14.25">
      <c r="A438" s="80"/>
      <c r="B438" s="80"/>
      <c r="C438" s="80"/>
      <c r="D438" s="80"/>
      <c r="E438" s="80"/>
      <c r="F438" s="80"/>
      <c r="G438" s="80"/>
      <c r="H438" s="80"/>
    </row>
    <row r="439" spans="1:8" ht="14.25">
      <c r="A439" s="80"/>
      <c r="B439" s="80"/>
      <c r="C439" s="80"/>
      <c r="D439" s="80"/>
      <c r="E439" s="80"/>
      <c r="F439" s="80"/>
      <c r="G439" s="80"/>
      <c r="H439" s="80"/>
    </row>
    <row r="440" spans="1:8" ht="14.25">
      <c r="A440" s="80"/>
      <c r="B440" s="80"/>
      <c r="C440" s="80"/>
      <c r="D440" s="80"/>
      <c r="E440" s="80"/>
      <c r="F440" s="80"/>
      <c r="G440" s="80"/>
      <c r="H440" s="80"/>
    </row>
    <row r="441" spans="1:8" ht="14.25">
      <c r="A441" s="80"/>
      <c r="B441" s="80"/>
      <c r="C441" s="80"/>
      <c r="D441" s="80"/>
      <c r="E441" s="80"/>
      <c r="F441" s="80"/>
      <c r="G441" s="80"/>
      <c r="H441" s="80"/>
    </row>
    <row r="442" spans="1:8" ht="14.25">
      <c r="A442" s="80"/>
      <c r="B442" s="80"/>
      <c r="C442" s="80"/>
      <c r="D442" s="80"/>
      <c r="E442" s="80"/>
      <c r="F442" s="80"/>
      <c r="G442" s="80"/>
      <c r="H442" s="80"/>
    </row>
    <row r="443" spans="1:8" ht="14.25">
      <c r="A443" s="80"/>
      <c r="B443" s="80"/>
      <c r="C443" s="80"/>
      <c r="D443" s="80"/>
      <c r="E443" s="80"/>
      <c r="F443" s="80"/>
      <c r="G443" s="80"/>
      <c r="H443" s="80"/>
    </row>
    <row r="444" spans="1:8" ht="14.25">
      <c r="A444" s="80"/>
      <c r="B444" s="80"/>
      <c r="C444" s="80"/>
      <c r="D444" s="80"/>
      <c r="E444" s="80"/>
      <c r="F444" s="80"/>
      <c r="G444" s="80"/>
      <c r="H444" s="80"/>
    </row>
    <row r="445" spans="1:8" ht="14.25">
      <c r="A445" s="80"/>
      <c r="B445" s="80"/>
      <c r="C445" s="80"/>
      <c r="D445" s="80"/>
      <c r="E445" s="80"/>
      <c r="F445" s="80"/>
      <c r="G445" s="80"/>
      <c r="H445" s="80"/>
    </row>
    <row r="446" spans="1:8" ht="14.25">
      <c r="A446" s="80"/>
      <c r="B446" s="80"/>
      <c r="C446" s="80"/>
      <c r="D446" s="80"/>
      <c r="E446" s="80"/>
      <c r="F446" s="80"/>
      <c r="G446" s="80"/>
      <c r="H446" s="80"/>
    </row>
    <row r="447" spans="1:8" ht="14.25">
      <c r="A447" s="80"/>
      <c r="B447" s="80"/>
      <c r="C447" s="80"/>
      <c r="D447" s="80"/>
      <c r="E447" s="80"/>
      <c r="F447" s="80"/>
      <c r="G447" s="80"/>
      <c r="H447" s="80"/>
    </row>
    <row r="448" spans="1:8" ht="14.25">
      <c r="A448" s="80"/>
      <c r="B448" s="80"/>
      <c r="C448" s="80"/>
      <c r="D448" s="80"/>
      <c r="E448" s="80"/>
      <c r="F448" s="80"/>
      <c r="G448" s="80"/>
      <c r="H448" s="80"/>
    </row>
    <row r="449" spans="1:8" ht="14.25">
      <c r="A449" s="80"/>
      <c r="B449" s="80"/>
      <c r="C449" s="80"/>
      <c r="D449" s="80"/>
      <c r="E449" s="80"/>
      <c r="F449" s="80"/>
      <c r="G449" s="80"/>
      <c r="H449" s="80"/>
    </row>
    <row r="450" spans="1:8" ht="14.25">
      <c r="A450" s="80"/>
      <c r="B450" s="80"/>
      <c r="C450" s="80"/>
      <c r="D450" s="80"/>
      <c r="E450" s="80"/>
      <c r="F450" s="80"/>
      <c r="G450" s="80"/>
      <c r="H450" s="80"/>
    </row>
    <row r="451" spans="1:8" ht="14.25">
      <c r="A451" s="80"/>
      <c r="B451" s="80"/>
      <c r="C451" s="80"/>
      <c r="D451" s="80"/>
      <c r="E451" s="80"/>
      <c r="F451" s="80"/>
      <c r="G451" s="80"/>
      <c r="H451" s="80"/>
    </row>
    <row r="452" spans="1:8" ht="14.25">
      <c r="A452" s="80"/>
      <c r="B452" s="80"/>
      <c r="C452" s="80"/>
      <c r="D452" s="80"/>
      <c r="E452" s="80"/>
      <c r="F452" s="80"/>
      <c r="G452" s="80"/>
      <c r="H452" s="80"/>
    </row>
    <row r="453" spans="1:8" ht="14.25">
      <c r="A453" s="80"/>
      <c r="B453" s="80"/>
      <c r="C453" s="80"/>
      <c r="D453" s="80"/>
      <c r="E453" s="80"/>
      <c r="F453" s="80"/>
      <c r="G453" s="80"/>
      <c r="H453" s="80"/>
    </row>
    <row r="454" spans="1:8" ht="14.25">
      <c r="A454" s="80"/>
      <c r="B454" s="80"/>
      <c r="C454" s="80"/>
      <c r="D454" s="80"/>
      <c r="E454" s="80"/>
      <c r="F454" s="80"/>
      <c r="G454" s="80"/>
      <c r="H454" s="80"/>
    </row>
    <row r="455" spans="1:8" ht="14.25">
      <c r="A455" s="80"/>
      <c r="B455" s="80"/>
      <c r="C455" s="80"/>
      <c r="D455" s="80"/>
      <c r="E455" s="80"/>
      <c r="F455" s="80"/>
      <c r="G455" s="80"/>
      <c r="H455" s="80"/>
    </row>
    <row r="456" spans="1:8" ht="14.25">
      <c r="A456" s="80"/>
      <c r="B456" s="80"/>
      <c r="C456" s="80"/>
      <c r="D456" s="80"/>
      <c r="E456" s="80"/>
      <c r="F456" s="80"/>
      <c r="G456" s="80"/>
      <c r="H456" s="80"/>
    </row>
    <row r="457" spans="1:8" ht="14.25">
      <c r="A457" s="80"/>
      <c r="B457" s="80"/>
      <c r="C457" s="80"/>
      <c r="D457" s="80"/>
      <c r="E457" s="80"/>
      <c r="F457" s="80"/>
      <c r="G457" s="80"/>
      <c r="H457" s="80"/>
    </row>
    <row r="458" spans="1:8" ht="14.25">
      <c r="A458" s="80"/>
      <c r="B458" s="80"/>
      <c r="C458" s="80"/>
      <c r="D458" s="80"/>
      <c r="E458" s="80"/>
      <c r="F458" s="80"/>
      <c r="G458" s="80"/>
      <c r="H458" s="80"/>
    </row>
    <row r="459" spans="1:8" ht="14.25">
      <c r="A459" s="80"/>
      <c r="B459" s="80"/>
      <c r="C459" s="80"/>
      <c r="D459" s="80"/>
      <c r="E459" s="80"/>
      <c r="F459" s="80"/>
      <c r="G459" s="80"/>
      <c r="H459" s="80"/>
    </row>
    <row r="460" spans="1:8" ht="14.25">
      <c r="A460" s="80"/>
      <c r="B460" s="80"/>
      <c r="C460" s="80"/>
      <c r="D460" s="80"/>
      <c r="E460" s="80"/>
      <c r="F460" s="80"/>
      <c r="G460" s="80"/>
      <c r="H460" s="80"/>
    </row>
    <row r="461" spans="1:8" ht="14.25">
      <c r="A461" s="80"/>
      <c r="B461" s="80"/>
      <c r="C461" s="80"/>
      <c r="D461" s="80"/>
      <c r="E461" s="80"/>
      <c r="F461" s="80"/>
      <c r="G461" s="80"/>
      <c r="H461" s="80"/>
    </row>
    <row r="462" spans="1:8" ht="14.25">
      <c r="A462" s="80"/>
      <c r="B462" s="80"/>
      <c r="C462" s="80"/>
      <c r="D462" s="80"/>
      <c r="E462" s="80"/>
      <c r="F462" s="80"/>
      <c r="G462" s="80"/>
      <c r="H462" s="80"/>
    </row>
    <row r="463" spans="1:8" ht="14.25">
      <c r="A463" s="80"/>
      <c r="B463" s="80"/>
      <c r="C463" s="80"/>
      <c r="D463" s="80"/>
      <c r="E463" s="80"/>
      <c r="F463" s="80"/>
      <c r="G463" s="80"/>
      <c r="H463" s="80"/>
    </row>
    <row r="464" spans="1:8" ht="14.25">
      <c r="A464" s="80"/>
      <c r="B464" s="80"/>
      <c r="C464" s="80"/>
      <c r="D464" s="80"/>
      <c r="E464" s="80"/>
      <c r="F464" s="80"/>
      <c r="G464" s="80"/>
      <c r="H464" s="80"/>
    </row>
    <row r="465" spans="1:8" ht="14.25">
      <c r="A465" s="80"/>
      <c r="B465" s="80"/>
      <c r="C465" s="80"/>
      <c r="D465" s="80"/>
      <c r="E465" s="80"/>
      <c r="F465" s="80"/>
      <c r="G465" s="80"/>
      <c r="H465" s="80"/>
    </row>
    <row r="466" spans="1:8" ht="14.25">
      <c r="A466" s="80"/>
      <c r="B466" s="80"/>
      <c r="C466" s="80"/>
      <c r="D466" s="80"/>
      <c r="E466" s="80"/>
      <c r="F466" s="80"/>
      <c r="G466" s="80"/>
      <c r="H466" s="80"/>
    </row>
    <row r="467" spans="1:8" ht="14.25">
      <c r="A467" s="80"/>
      <c r="B467" s="80"/>
      <c r="C467" s="80"/>
      <c r="D467" s="80"/>
      <c r="E467" s="80"/>
      <c r="F467" s="80"/>
      <c r="G467" s="80"/>
      <c r="H467" s="80"/>
    </row>
    <row r="468" spans="1:8" ht="14.25">
      <c r="A468" s="80"/>
      <c r="B468" s="80"/>
      <c r="C468" s="80"/>
      <c r="D468" s="80"/>
      <c r="E468" s="80"/>
      <c r="F468" s="80"/>
      <c r="G468" s="80"/>
      <c r="H468" s="80"/>
    </row>
    <row r="469" spans="1:8" ht="14.25">
      <c r="A469" s="80"/>
      <c r="B469" s="80"/>
      <c r="C469" s="80"/>
      <c r="D469" s="80"/>
      <c r="E469" s="80"/>
      <c r="F469" s="80"/>
      <c r="G469" s="80"/>
      <c r="H469" s="80"/>
    </row>
    <row r="470" spans="1:8" ht="14.25">
      <c r="A470" s="80"/>
      <c r="B470" s="80"/>
      <c r="C470" s="80"/>
      <c r="D470" s="80"/>
      <c r="E470" s="80"/>
      <c r="F470" s="80"/>
      <c r="G470" s="80"/>
      <c r="H470" s="80"/>
    </row>
    <row r="471" spans="1:8" ht="14.25">
      <c r="A471" s="80"/>
      <c r="B471" s="80"/>
      <c r="C471" s="80"/>
      <c r="D471" s="80"/>
      <c r="E471" s="80"/>
      <c r="F471" s="80"/>
      <c r="G471" s="80"/>
      <c r="H471" s="80"/>
    </row>
    <row r="472" spans="1:8" ht="14.25">
      <c r="A472" s="80"/>
      <c r="B472" s="80"/>
      <c r="C472" s="80"/>
      <c r="D472" s="80"/>
      <c r="E472" s="80"/>
      <c r="F472" s="80"/>
      <c r="G472" s="80"/>
      <c r="H472" s="80"/>
    </row>
    <row r="473" spans="1:8" ht="14.25">
      <c r="A473" s="80"/>
      <c r="B473" s="80"/>
      <c r="C473" s="80"/>
      <c r="D473" s="80"/>
      <c r="E473" s="80"/>
      <c r="F473" s="80"/>
      <c r="G473" s="80"/>
      <c r="H473" s="80"/>
    </row>
    <row r="474" spans="1:8" ht="14.25">
      <c r="A474" s="80"/>
      <c r="B474" s="80"/>
      <c r="C474" s="80"/>
      <c r="D474" s="80"/>
      <c r="E474" s="80"/>
      <c r="F474" s="80"/>
      <c r="G474" s="80"/>
      <c r="H474" s="80"/>
    </row>
    <row r="475" spans="1:8" ht="14.25">
      <c r="A475" s="80"/>
      <c r="B475" s="80"/>
      <c r="C475" s="80"/>
      <c r="D475" s="80"/>
      <c r="E475" s="80"/>
      <c r="F475" s="80"/>
      <c r="G475" s="80"/>
      <c r="H475" s="80"/>
    </row>
    <row r="476" spans="1:8" ht="14.25">
      <c r="A476" s="80"/>
      <c r="B476" s="80"/>
      <c r="C476" s="80"/>
      <c r="D476" s="80"/>
      <c r="E476" s="80"/>
      <c r="F476" s="80"/>
      <c r="G476" s="80"/>
      <c r="H476" s="80"/>
    </row>
    <row r="477" spans="1:8" ht="14.25">
      <c r="A477" s="80"/>
      <c r="B477" s="80"/>
      <c r="C477" s="80"/>
      <c r="D477" s="80"/>
      <c r="E477" s="80"/>
      <c r="F477" s="80"/>
      <c r="G477" s="80"/>
      <c r="H477" s="80"/>
    </row>
    <row r="478" spans="1:8" ht="14.25">
      <c r="A478" s="80"/>
      <c r="B478" s="80"/>
      <c r="C478" s="80"/>
      <c r="D478" s="80"/>
      <c r="E478" s="80"/>
      <c r="F478" s="80"/>
      <c r="G478" s="80"/>
      <c r="H478" s="80"/>
    </row>
    <row r="479" spans="1:8" ht="14.25">
      <c r="A479" s="80"/>
      <c r="B479" s="80"/>
      <c r="C479" s="80"/>
      <c r="D479" s="80"/>
      <c r="E479" s="80"/>
      <c r="F479" s="80"/>
      <c r="G479" s="80"/>
      <c r="H479" s="80"/>
    </row>
    <row r="480" spans="1:8" ht="14.25">
      <c r="A480" s="80"/>
      <c r="B480" s="80"/>
      <c r="C480" s="80"/>
      <c r="D480" s="80"/>
      <c r="E480" s="80"/>
      <c r="F480" s="80"/>
      <c r="G480" s="80"/>
      <c r="H480" s="80"/>
    </row>
    <row r="481" spans="1:8" ht="14.25">
      <c r="A481" s="80"/>
      <c r="B481" s="80"/>
      <c r="C481" s="80"/>
      <c r="D481" s="80"/>
      <c r="E481" s="80"/>
      <c r="F481" s="80"/>
      <c r="G481" s="80"/>
      <c r="H481" s="80"/>
    </row>
    <row r="482" spans="1:8" ht="14.25">
      <c r="A482" s="80"/>
      <c r="B482" s="80"/>
      <c r="C482" s="80"/>
      <c r="D482" s="80"/>
      <c r="E482" s="80"/>
      <c r="F482" s="80"/>
      <c r="G482" s="80"/>
      <c r="H482" s="80"/>
    </row>
    <row r="483" spans="1:8" ht="14.25">
      <c r="A483" s="80"/>
      <c r="B483" s="80"/>
      <c r="C483" s="80"/>
      <c r="D483" s="80"/>
      <c r="E483" s="80"/>
      <c r="F483" s="80"/>
      <c r="G483" s="80"/>
      <c r="H483" s="80"/>
    </row>
    <row r="484" spans="1:8" ht="14.25">
      <c r="A484" s="80"/>
      <c r="B484" s="80"/>
      <c r="C484" s="80"/>
      <c r="D484" s="80"/>
      <c r="E484" s="80"/>
      <c r="F484" s="80"/>
      <c r="G484" s="80"/>
      <c r="H484" s="80"/>
    </row>
    <row r="485" spans="1:8" ht="14.25">
      <c r="A485" s="80"/>
      <c r="B485" s="80"/>
      <c r="C485" s="80"/>
      <c r="D485" s="80"/>
      <c r="E485" s="80"/>
      <c r="F485" s="80"/>
      <c r="G485" s="80"/>
      <c r="H485" s="80"/>
    </row>
    <row r="486" spans="1:8" ht="14.25">
      <c r="A486" s="80"/>
      <c r="B486" s="80"/>
      <c r="C486" s="80"/>
      <c r="D486" s="80"/>
      <c r="E486" s="80"/>
      <c r="F486" s="80"/>
      <c r="G486" s="80"/>
      <c r="H486" s="80"/>
    </row>
    <row r="487" spans="1:8" ht="14.25">
      <c r="A487" s="80"/>
      <c r="B487" s="80"/>
      <c r="C487" s="80"/>
      <c r="D487" s="80"/>
      <c r="E487" s="80"/>
      <c r="F487" s="80"/>
      <c r="G487" s="80"/>
      <c r="H487" s="80"/>
    </row>
    <row r="488" spans="1:8" ht="14.25">
      <c r="A488" s="80"/>
      <c r="B488" s="80"/>
      <c r="C488" s="80"/>
      <c r="D488" s="80"/>
      <c r="E488" s="80"/>
      <c r="F488" s="80"/>
      <c r="G488" s="80"/>
      <c r="H488" s="80"/>
    </row>
    <row r="489" spans="1:8" ht="14.25">
      <c r="A489" s="80"/>
      <c r="B489" s="80"/>
      <c r="C489" s="80"/>
      <c r="D489" s="80"/>
      <c r="E489" s="80"/>
      <c r="F489" s="80"/>
      <c r="G489" s="80"/>
      <c r="H489" s="80"/>
    </row>
    <row r="490" spans="1:8" ht="14.25">
      <c r="A490" s="80"/>
      <c r="B490" s="80"/>
      <c r="C490" s="80"/>
      <c r="D490" s="80"/>
      <c r="E490" s="80"/>
      <c r="F490" s="80"/>
      <c r="G490" s="80"/>
      <c r="H490" s="80"/>
    </row>
    <row r="491" spans="1:8" ht="14.25">
      <c r="A491" s="80"/>
      <c r="B491" s="80"/>
      <c r="C491" s="80"/>
      <c r="D491" s="80"/>
      <c r="E491" s="80"/>
      <c r="F491" s="80"/>
      <c r="G491" s="80"/>
      <c r="H491" s="80"/>
    </row>
    <row r="492" spans="1:8" ht="14.25">
      <c r="A492" s="80"/>
      <c r="B492" s="80"/>
      <c r="C492" s="80"/>
      <c r="D492" s="80"/>
      <c r="E492" s="80"/>
      <c r="F492" s="80"/>
      <c r="G492" s="80"/>
      <c r="H492" s="80"/>
    </row>
    <row r="493" spans="1:8" ht="14.25">
      <c r="A493" s="80"/>
      <c r="B493" s="80"/>
      <c r="C493" s="80"/>
      <c r="D493" s="80"/>
      <c r="E493" s="80"/>
      <c r="F493" s="80"/>
      <c r="G493" s="80"/>
      <c r="H493" s="80"/>
    </row>
    <row r="494" spans="1:8" ht="14.25">
      <c r="A494" s="80"/>
      <c r="B494" s="80"/>
      <c r="C494" s="80"/>
      <c r="D494" s="80"/>
      <c r="E494" s="80"/>
      <c r="F494" s="80"/>
      <c r="G494" s="80"/>
      <c r="H494" s="80"/>
    </row>
    <row r="495" spans="1:8" ht="14.25">
      <c r="A495" s="80"/>
      <c r="B495" s="80"/>
      <c r="C495" s="80"/>
      <c r="D495" s="80"/>
      <c r="E495" s="80"/>
      <c r="F495" s="80"/>
      <c r="G495" s="80"/>
      <c r="H495" s="80"/>
    </row>
    <row r="496" spans="1:8" ht="14.25">
      <c r="A496" s="80"/>
      <c r="B496" s="80"/>
      <c r="C496" s="80"/>
      <c r="D496" s="80"/>
      <c r="E496" s="80"/>
      <c r="F496" s="80"/>
      <c r="G496" s="80"/>
      <c r="H496" s="80"/>
    </row>
    <row r="497" spans="1:8" ht="14.25">
      <c r="A497" s="80"/>
      <c r="B497" s="80"/>
      <c r="C497" s="80"/>
      <c r="D497" s="80"/>
      <c r="E497" s="80"/>
      <c r="F497" s="80"/>
      <c r="G497" s="80"/>
      <c r="H497" s="80"/>
    </row>
    <row r="498" spans="1:8" ht="14.25">
      <c r="A498" s="80"/>
      <c r="B498" s="80"/>
      <c r="C498" s="80"/>
      <c r="D498" s="80"/>
      <c r="E498" s="80"/>
      <c r="F498" s="80"/>
      <c r="G498" s="80"/>
      <c r="H498" s="80"/>
    </row>
    <row r="499" spans="1:8" ht="14.25">
      <c r="A499" s="80"/>
      <c r="B499" s="80"/>
      <c r="C499" s="80"/>
      <c r="D499" s="80"/>
      <c r="E499" s="80"/>
      <c r="F499" s="80"/>
      <c r="G499" s="80"/>
      <c r="H499" s="80"/>
    </row>
    <row r="500" spans="1:8" ht="14.25">
      <c r="A500" s="80"/>
      <c r="B500" s="80"/>
      <c r="C500" s="80"/>
      <c r="D500" s="80"/>
      <c r="E500" s="80"/>
      <c r="F500" s="80"/>
      <c r="G500" s="80"/>
      <c r="H500" s="80"/>
    </row>
    <row r="501" spans="1:8" ht="14.25">
      <c r="A501" s="80"/>
      <c r="B501" s="80"/>
      <c r="C501" s="80"/>
      <c r="D501" s="80"/>
      <c r="E501" s="80"/>
      <c r="F501" s="80"/>
      <c r="G501" s="80"/>
      <c r="H501" s="80"/>
    </row>
    <row r="502" spans="1:8" ht="14.25">
      <c r="A502" s="80"/>
      <c r="B502" s="80"/>
      <c r="C502" s="80"/>
      <c r="D502" s="80"/>
      <c r="E502" s="80"/>
      <c r="F502" s="80"/>
      <c r="G502" s="80"/>
      <c r="H502" s="80"/>
    </row>
    <row r="503" spans="1:8" ht="14.25">
      <c r="A503" s="80"/>
      <c r="B503" s="80"/>
      <c r="C503" s="80"/>
      <c r="D503" s="80"/>
      <c r="E503" s="80"/>
      <c r="F503" s="80"/>
      <c r="G503" s="80"/>
      <c r="H503" s="80"/>
    </row>
    <row r="504" spans="1:8" ht="14.25">
      <c r="A504" s="80"/>
      <c r="B504" s="80"/>
      <c r="C504" s="80"/>
      <c r="D504" s="80"/>
      <c r="E504" s="80"/>
      <c r="F504" s="80"/>
      <c r="G504" s="80"/>
      <c r="H504" s="80"/>
    </row>
    <row r="505" spans="1:8" ht="14.25">
      <c r="A505" s="80"/>
      <c r="B505" s="80"/>
      <c r="C505" s="80"/>
      <c r="D505" s="80"/>
      <c r="E505" s="80"/>
      <c r="F505" s="80"/>
      <c r="G505" s="80"/>
      <c r="H505" s="80"/>
    </row>
    <row r="506" spans="1:8" ht="14.25">
      <c r="A506" s="80"/>
      <c r="B506" s="80"/>
      <c r="C506" s="80"/>
      <c r="D506" s="80"/>
      <c r="E506" s="80"/>
      <c r="F506" s="80"/>
      <c r="G506" s="80"/>
      <c r="H506" s="80"/>
    </row>
    <row r="507" spans="1:8" ht="14.25">
      <c r="A507" s="80"/>
      <c r="B507" s="80"/>
      <c r="C507" s="80"/>
      <c r="D507" s="80"/>
      <c r="E507" s="80"/>
      <c r="F507" s="80"/>
      <c r="G507" s="80"/>
      <c r="H507" s="80"/>
    </row>
    <row r="508" spans="1:8" ht="14.25">
      <c r="A508" s="80"/>
      <c r="B508" s="80"/>
      <c r="C508" s="80"/>
      <c r="D508" s="80"/>
      <c r="E508" s="80"/>
      <c r="F508" s="80"/>
      <c r="G508" s="80"/>
      <c r="H508" s="80"/>
    </row>
    <row r="509" spans="1:8" ht="14.25">
      <c r="A509" s="80"/>
      <c r="B509" s="80"/>
      <c r="C509" s="80"/>
      <c r="D509" s="80"/>
      <c r="E509" s="80"/>
      <c r="F509" s="80"/>
      <c r="G509" s="80"/>
      <c r="H509" s="80"/>
    </row>
    <row r="510" spans="1:8" ht="14.25">
      <c r="A510" s="80"/>
      <c r="B510" s="80"/>
      <c r="C510" s="80"/>
      <c r="D510" s="80"/>
      <c r="E510" s="80"/>
      <c r="F510" s="80"/>
      <c r="G510" s="80"/>
      <c r="H510" s="80"/>
    </row>
    <row r="511" spans="1:8" ht="14.25">
      <c r="A511" s="80"/>
      <c r="B511" s="80"/>
      <c r="C511" s="80"/>
      <c r="D511" s="80"/>
      <c r="E511" s="80"/>
      <c r="F511" s="80"/>
      <c r="G511" s="80"/>
      <c r="H511" s="80"/>
    </row>
    <row r="512" spans="1:8" ht="14.25">
      <c r="A512" s="80"/>
      <c r="B512" s="80"/>
      <c r="C512" s="80"/>
      <c r="D512" s="80"/>
      <c r="E512" s="80"/>
      <c r="F512" s="80"/>
      <c r="G512" s="80"/>
      <c r="H512" s="80"/>
    </row>
    <row r="513" spans="1:8" ht="14.25">
      <c r="A513" s="80"/>
      <c r="B513" s="80"/>
      <c r="C513" s="80"/>
      <c r="D513" s="80"/>
      <c r="E513" s="80"/>
      <c r="F513" s="80"/>
      <c r="G513" s="80"/>
      <c r="H513" s="80"/>
    </row>
    <row r="514" spans="1:8" ht="14.25">
      <c r="A514" s="80"/>
      <c r="B514" s="80"/>
      <c r="C514" s="80"/>
      <c r="D514" s="80"/>
      <c r="E514" s="80"/>
      <c r="F514" s="80"/>
      <c r="G514" s="80"/>
      <c r="H514" s="80"/>
    </row>
    <row r="515" spans="1:8" ht="14.25">
      <c r="A515" s="80"/>
      <c r="B515" s="80"/>
      <c r="C515" s="80"/>
      <c r="D515" s="80"/>
      <c r="E515" s="80"/>
      <c r="F515" s="80"/>
      <c r="G515" s="80"/>
      <c r="H515" s="80"/>
    </row>
    <row r="516" spans="1:8" ht="14.25">
      <c r="A516" s="80"/>
      <c r="B516" s="80"/>
      <c r="C516" s="80"/>
      <c r="D516" s="80"/>
      <c r="E516" s="80"/>
      <c r="F516" s="80"/>
      <c r="G516" s="80"/>
      <c r="H516" s="80"/>
    </row>
    <row r="517" spans="1:8" ht="14.25">
      <c r="A517" s="80"/>
      <c r="B517" s="80"/>
      <c r="C517" s="80"/>
      <c r="D517" s="80"/>
      <c r="E517" s="80"/>
      <c r="F517" s="80"/>
      <c r="G517" s="80"/>
      <c r="H517" s="80"/>
    </row>
    <row r="518" spans="1:8" ht="14.25">
      <c r="A518" s="80"/>
      <c r="B518" s="80"/>
      <c r="C518" s="80"/>
      <c r="D518" s="80"/>
      <c r="E518" s="80"/>
      <c r="F518" s="80"/>
      <c r="G518" s="80"/>
      <c r="H518" s="80"/>
    </row>
    <row r="519" spans="1:8" ht="14.25">
      <c r="A519" s="80"/>
      <c r="B519" s="80"/>
      <c r="C519" s="80"/>
      <c r="D519" s="80"/>
      <c r="E519" s="80"/>
      <c r="F519" s="80"/>
      <c r="G519" s="80"/>
      <c r="H519" s="80"/>
    </row>
    <row r="520" spans="1:8" ht="14.25">
      <c r="A520" s="80"/>
      <c r="B520" s="80"/>
      <c r="C520" s="80"/>
      <c r="D520" s="80"/>
      <c r="E520" s="80"/>
      <c r="F520" s="80"/>
      <c r="G520" s="80"/>
      <c r="H520" s="80"/>
    </row>
    <row r="521" spans="1:8" ht="14.25">
      <c r="A521" s="80"/>
      <c r="B521" s="80"/>
      <c r="C521" s="80"/>
      <c r="D521" s="80"/>
      <c r="E521" s="80"/>
      <c r="F521" s="80"/>
      <c r="G521" s="80"/>
      <c r="H521" s="80"/>
    </row>
    <row r="522" spans="1:8" ht="14.25">
      <c r="A522" s="80"/>
      <c r="B522" s="80"/>
      <c r="C522" s="80"/>
      <c r="D522" s="80"/>
      <c r="E522" s="80"/>
      <c r="F522" s="80"/>
      <c r="G522" s="80"/>
      <c r="H522" s="80"/>
    </row>
    <row r="523" spans="1:8" ht="14.25">
      <c r="A523" s="80"/>
      <c r="B523" s="80"/>
      <c r="C523" s="80"/>
      <c r="D523" s="80"/>
      <c r="E523" s="80"/>
      <c r="F523" s="80"/>
      <c r="G523" s="80"/>
      <c r="H523" s="80"/>
    </row>
    <row r="524" spans="1:8" ht="14.25">
      <c r="A524" s="80"/>
      <c r="B524" s="80"/>
      <c r="C524" s="80"/>
      <c r="D524" s="80"/>
      <c r="E524" s="80"/>
      <c r="F524" s="80"/>
      <c r="G524" s="80"/>
      <c r="H524" s="80"/>
    </row>
    <row r="525" spans="1:8" ht="14.25">
      <c r="A525" s="80"/>
      <c r="B525" s="80"/>
      <c r="C525" s="80"/>
      <c r="D525" s="80"/>
      <c r="E525" s="80"/>
      <c r="F525" s="80"/>
      <c r="G525" s="80"/>
      <c r="H525" s="80"/>
    </row>
    <row r="526" spans="1:8" ht="14.25">
      <c r="A526" s="80"/>
      <c r="B526" s="80"/>
      <c r="C526" s="80"/>
      <c r="D526" s="80"/>
      <c r="E526" s="80"/>
      <c r="F526" s="80"/>
      <c r="G526" s="80"/>
      <c r="H526" s="80"/>
    </row>
  </sheetData>
  <mergeCells count="5">
    <mergeCell ref="A6:A8"/>
    <mergeCell ref="B6:H6"/>
    <mergeCell ref="B7:E7"/>
    <mergeCell ref="F7:H7"/>
    <mergeCell ref="A85:H85"/>
  </mergeCells>
  <pageMargins left="0.70866141732283472" right="0.70866141732283472" top="0.74803149606299213" bottom="0.74803149606299213" header="0.31496062992125984" footer="0.31496062992125984"/>
  <pageSetup scale="78" orientation="portrait" r:id="rId1"/>
  <rowBreaks count="1" manualBreakCount="1">
    <brk id="46" max="7" man="1"/>
  </rowBreaks>
  <colBreaks count="1" manualBreakCount="1">
    <brk id="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5CEEF-9BA5-410F-AEF7-DE3ABD6A8ACD}">
  <dimension ref="A2:L525"/>
  <sheetViews>
    <sheetView showGridLines="0" zoomScale="90" zoomScaleNormal="90" workbookViewId="0"/>
  </sheetViews>
  <sheetFormatPr baseColWidth="10" defaultColWidth="11" defaultRowHeight="12.75"/>
  <cols>
    <col min="1" max="1" width="29.5703125" style="8" customWidth="1"/>
    <col min="2" max="4" width="15.28515625" style="8" customWidth="1"/>
    <col min="5" max="5" width="1.85546875" style="8" customWidth="1"/>
    <col min="6" max="6" width="16.140625" style="8" customWidth="1"/>
    <col min="7" max="8" width="14.140625" style="8" bestFit="1" customWidth="1"/>
    <col min="9" max="254" width="11" style="8"/>
    <col min="255" max="255" width="29.5703125" style="8" customWidth="1"/>
    <col min="256" max="258" width="15.28515625" style="8" customWidth="1"/>
    <col min="259" max="259" width="1.85546875" style="8" customWidth="1"/>
    <col min="260" max="260" width="16.140625" style="8" customWidth="1"/>
    <col min="261" max="262" width="14.140625" style="8" bestFit="1" customWidth="1"/>
    <col min="263" max="263" width="12.5703125" style="8" bestFit="1" customWidth="1"/>
    <col min="264" max="264" width="11.140625" style="8" bestFit="1" customWidth="1"/>
    <col min="265" max="510" width="11" style="8"/>
    <col min="511" max="511" width="29.5703125" style="8" customWidth="1"/>
    <col min="512" max="514" width="15.28515625" style="8" customWidth="1"/>
    <col min="515" max="515" width="1.85546875" style="8" customWidth="1"/>
    <col min="516" max="516" width="16.140625" style="8" customWidth="1"/>
    <col min="517" max="518" width="14.140625" style="8" bestFit="1" customWidth="1"/>
    <col min="519" max="519" width="12.5703125" style="8" bestFit="1" customWidth="1"/>
    <col min="520" max="520" width="11.140625" style="8" bestFit="1" customWidth="1"/>
    <col min="521" max="766" width="11" style="8"/>
    <col min="767" max="767" width="29.5703125" style="8" customWidth="1"/>
    <col min="768" max="770" width="15.28515625" style="8" customWidth="1"/>
    <col min="771" max="771" width="1.85546875" style="8" customWidth="1"/>
    <col min="772" max="772" width="16.140625" style="8" customWidth="1"/>
    <col min="773" max="774" width="14.140625" style="8" bestFit="1" customWidth="1"/>
    <col min="775" max="775" width="12.5703125" style="8" bestFit="1" customWidth="1"/>
    <col min="776" max="776" width="11.140625" style="8" bestFit="1" customWidth="1"/>
    <col min="777" max="1022" width="11" style="8"/>
    <col min="1023" max="1023" width="29.5703125" style="8" customWidth="1"/>
    <col min="1024" max="1026" width="15.28515625" style="8" customWidth="1"/>
    <col min="1027" max="1027" width="1.85546875" style="8" customWidth="1"/>
    <col min="1028" max="1028" width="16.140625" style="8" customWidth="1"/>
    <col min="1029" max="1030" width="14.140625" style="8" bestFit="1" customWidth="1"/>
    <col min="1031" max="1031" width="12.5703125" style="8" bestFit="1" customWidth="1"/>
    <col min="1032" max="1032" width="11.140625" style="8" bestFit="1" customWidth="1"/>
    <col min="1033" max="1278" width="11" style="8"/>
    <col min="1279" max="1279" width="29.5703125" style="8" customWidth="1"/>
    <col min="1280" max="1282" width="15.28515625" style="8" customWidth="1"/>
    <col min="1283" max="1283" width="1.85546875" style="8" customWidth="1"/>
    <col min="1284" max="1284" width="16.140625" style="8" customWidth="1"/>
    <col min="1285" max="1286" width="14.140625" style="8" bestFit="1" customWidth="1"/>
    <col min="1287" max="1287" width="12.5703125" style="8" bestFit="1" customWidth="1"/>
    <col min="1288" max="1288" width="11.140625" style="8" bestFit="1" customWidth="1"/>
    <col min="1289" max="1534" width="11" style="8"/>
    <col min="1535" max="1535" width="29.5703125" style="8" customWidth="1"/>
    <col min="1536" max="1538" width="15.28515625" style="8" customWidth="1"/>
    <col min="1539" max="1539" width="1.85546875" style="8" customWidth="1"/>
    <col min="1540" max="1540" width="16.140625" style="8" customWidth="1"/>
    <col min="1541" max="1542" width="14.140625" style="8" bestFit="1" customWidth="1"/>
    <col min="1543" max="1543" width="12.5703125" style="8" bestFit="1" customWidth="1"/>
    <col min="1544" max="1544" width="11.140625" style="8" bestFit="1" customWidth="1"/>
    <col min="1545" max="1790" width="11" style="8"/>
    <col min="1791" max="1791" width="29.5703125" style="8" customWidth="1"/>
    <col min="1792" max="1794" width="15.28515625" style="8" customWidth="1"/>
    <col min="1795" max="1795" width="1.85546875" style="8" customWidth="1"/>
    <col min="1796" max="1796" width="16.140625" style="8" customWidth="1"/>
    <col min="1797" max="1798" width="14.140625" style="8" bestFit="1" customWidth="1"/>
    <col min="1799" max="1799" width="12.5703125" style="8" bestFit="1" customWidth="1"/>
    <col min="1800" max="1800" width="11.140625" style="8" bestFit="1" customWidth="1"/>
    <col min="1801" max="2046" width="11" style="8"/>
    <col min="2047" max="2047" width="29.5703125" style="8" customWidth="1"/>
    <col min="2048" max="2050" width="15.28515625" style="8" customWidth="1"/>
    <col min="2051" max="2051" width="1.85546875" style="8" customWidth="1"/>
    <col min="2052" max="2052" width="16.140625" style="8" customWidth="1"/>
    <col min="2053" max="2054" width="14.140625" style="8" bestFit="1" customWidth="1"/>
    <col min="2055" max="2055" width="12.5703125" style="8" bestFit="1" customWidth="1"/>
    <col min="2056" max="2056" width="11.140625" style="8" bestFit="1" customWidth="1"/>
    <col min="2057" max="2302" width="11" style="8"/>
    <col min="2303" max="2303" width="29.5703125" style="8" customWidth="1"/>
    <col min="2304" max="2306" width="15.28515625" style="8" customWidth="1"/>
    <col min="2307" max="2307" width="1.85546875" style="8" customWidth="1"/>
    <col min="2308" max="2308" width="16.140625" style="8" customWidth="1"/>
    <col min="2309" max="2310" width="14.140625" style="8" bestFit="1" customWidth="1"/>
    <col min="2311" max="2311" width="12.5703125" style="8" bestFit="1" customWidth="1"/>
    <col min="2312" max="2312" width="11.140625" style="8" bestFit="1" customWidth="1"/>
    <col min="2313" max="2558" width="11" style="8"/>
    <col min="2559" max="2559" width="29.5703125" style="8" customWidth="1"/>
    <col min="2560" max="2562" width="15.28515625" style="8" customWidth="1"/>
    <col min="2563" max="2563" width="1.85546875" style="8" customWidth="1"/>
    <col min="2564" max="2564" width="16.140625" style="8" customWidth="1"/>
    <col min="2565" max="2566" width="14.140625" style="8" bestFit="1" customWidth="1"/>
    <col min="2567" max="2567" width="12.5703125" style="8" bestFit="1" customWidth="1"/>
    <col min="2568" max="2568" width="11.140625" style="8" bestFit="1" customWidth="1"/>
    <col min="2569" max="2814" width="11" style="8"/>
    <col min="2815" max="2815" width="29.5703125" style="8" customWidth="1"/>
    <col min="2816" max="2818" width="15.28515625" style="8" customWidth="1"/>
    <col min="2819" max="2819" width="1.85546875" style="8" customWidth="1"/>
    <col min="2820" max="2820" width="16.140625" style="8" customWidth="1"/>
    <col min="2821" max="2822" width="14.140625" style="8" bestFit="1" customWidth="1"/>
    <col min="2823" max="2823" width="12.5703125" style="8" bestFit="1" customWidth="1"/>
    <col min="2824" max="2824" width="11.140625" style="8" bestFit="1" customWidth="1"/>
    <col min="2825" max="3070" width="11" style="8"/>
    <col min="3071" max="3071" width="29.5703125" style="8" customWidth="1"/>
    <col min="3072" max="3074" width="15.28515625" style="8" customWidth="1"/>
    <col min="3075" max="3075" width="1.85546875" style="8" customWidth="1"/>
    <col min="3076" max="3076" width="16.140625" style="8" customWidth="1"/>
    <col min="3077" max="3078" width="14.140625" style="8" bestFit="1" customWidth="1"/>
    <col min="3079" max="3079" width="12.5703125" style="8" bestFit="1" customWidth="1"/>
    <col min="3080" max="3080" width="11.140625" style="8" bestFit="1" customWidth="1"/>
    <col min="3081" max="3326" width="11" style="8"/>
    <col min="3327" max="3327" width="29.5703125" style="8" customWidth="1"/>
    <col min="3328" max="3330" width="15.28515625" style="8" customWidth="1"/>
    <col min="3331" max="3331" width="1.85546875" style="8" customWidth="1"/>
    <col min="3332" max="3332" width="16.140625" style="8" customWidth="1"/>
    <col min="3333" max="3334" width="14.140625" style="8" bestFit="1" customWidth="1"/>
    <col min="3335" max="3335" width="12.5703125" style="8" bestFit="1" customWidth="1"/>
    <col min="3336" max="3336" width="11.140625" style="8" bestFit="1" customWidth="1"/>
    <col min="3337" max="3582" width="11" style="8"/>
    <col min="3583" max="3583" width="29.5703125" style="8" customWidth="1"/>
    <col min="3584" max="3586" width="15.28515625" style="8" customWidth="1"/>
    <col min="3587" max="3587" width="1.85546875" style="8" customWidth="1"/>
    <col min="3588" max="3588" width="16.140625" style="8" customWidth="1"/>
    <col min="3589" max="3590" width="14.140625" style="8" bestFit="1" customWidth="1"/>
    <col min="3591" max="3591" width="12.5703125" style="8" bestFit="1" customWidth="1"/>
    <col min="3592" max="3592" width="11.140625" style="8" bestFit="1" customWidth="1"/>
    <col min="3593" max="3838" width="11" style="8"/>
    <col min="3839" max="3839" width="29.5703125" style="8" customWidth="1"/>
    <col min="3840" max="3842" width="15.28515625" style="8" customWidth="1"/>
    <col min="3843" max="3843" width="1.85546875" style="8" customWidth="1"/>
    <col min="3844" max="3844" width="16.140625" style="8" customWidth="1"/>
    <col min="3845" max="3846" width="14.140625" style="8" bestFit="1" customWidth="1"/>
    <col min="3847" max="3847" width="12.5703125" style="8" bestFit="1" customWidth="1"/>
    <col min="3848" max="3848" width="11.140625" style="8" bestFit="1" customWidth="1"/>
    <col min="3849" max="4094" width="11" style="8"/>
    <col min="4095" max="4095" width="29.5703125" style="8" customWidth="1"/>
    <col min="4096" max="4098" width="15.28515625" style="8" customWidth="1"/>
    <col min="4099" max="4099" width="1.85546875" style="8" customWidth="1"/>
    <col min="4100" max="4100" width="16.140625" style="8" customWidth="1"/>
    <col min="4101" max="4102" width="14.140625" style="8" bestFit="1" customWidth="1"/>
    <col min="4103" max="4103" width="12.5703125" style="8" bestFit="1" customWidth="1"/>
    <col min="4104" max="4104" width="11.140625" style="8" bestFit="1" customWidth="1"/>
    <col min="4105" max="4350" width="11" style="8"/>
    <col min="4351" max="4351" width="29.5703125" style="8" customWidth="1"/>
    <col min="4352" max="4354" width="15.28515625" style="8" customWidth="1"/>
    <col min="4355" max="4355" width="1.85546875" style="8" customWidth="1"/>
    <col min="4356" max="4356" width="16.140625" style="8" customWidth="1"/>
    <col min="4357" max="4358" width="14.140625" style="8" bestFit="1" customWidth="1"/>
    <col min="4359" max="4359" width="12.5703125" style="8" bestFit="1" customWidth="1"/>
    <col min="4360" max="4360" width="11.140625" style="8" bestFit="1" customWidth="1"/>
    <col min="4361" max="4606" width="11" style="8"/>
    <col min="4607" max="4607" width="29.5703125" style="8" customWidth="1"/>
    <col min="4608" max="4610" width="15.28515625" style="8" customWidth="1"/>
    <col min="4611" max="4611" width="1.85546875" style="8" customWidth="1"/>
    <col min="4612" max="4612" width="16.140625" style="8" customWidth="1"/>
    <col min="4613" max="4614" width="14.140625" style="8" bestFit="1" customWidth="1"/>
    <col min="4615" max="4615" width="12.5703125" style="8" bestFit="1" customWidth="1"/>
    <col min="4616" max="4616" width="11.140625" style="8" bestFit="1" customWidth="1"/>
    <col min="4617" max="4862" width="11" style="8"/>
    <col min="4863" max="4863" width="29.5703125" style="8" customWidth="1"/>
    <col min="4864" max="4866" width="15.28515625" style="8" customWidth="1"/>
    <col min="4867" max="4867" width="1.85546875" style="8" customWidth="1"/>
    <col min="4868" max="4868" width="16.140625" style="8" customWidth="1"/>
    <col min="4869" max="4870" width="14.140625" style="8" bestFit="1" customWidth="1"/>
    <col min="4871" max="4871" width="12.5703125" style="8" bestFit="1" customWidth="1"/>
    <col min="4872" max="4872" width="11.140625" style="8" bestFit="1" customWidth="1"/>
    <col min="4873" max="5118" width="11" style="8"/>
    <col min="5119" max="5119" width="29.5703125" style="8" customWidth="1"/>
    <col min="5120" max="5122" width="15.28515625" style="8" customWidth="1"/>
    <col min="5123" max="5123" width="1.85546875" style="8" customWidth="1"/>
    <col min="5124" max="5124" width="16.140625" style="8" customWidth="1"/>
    <col min="5125" max="5126" width="14.140625" style="8" bestFit="1" customWidth="1"/>
    <col min="5127" max="5127" width="12.5703125" style="8" bestFit="1" customWidth="1"/>
    <col min="5128" max="5128" width="11.140625" style="8" bestFit="1" customWidth="1"/>
    <col min="5129" max="5374" width="11" style="8"/>
    <col min="5375" max="5375" width="29.5703125" style="8" customWidth="1"/>
    <col min="5376" max="5378" width="15.28515625" style="8" customWidth="1"/>
    <col min="5379" max="5379" width="1.85546875" style="8" customWidth="1"/>
    <col min="5380" max="5380" width="16.140625" style="8" customWidth="1"/>
    <col min="5381" max="5382" width="14.140625" style="8" bestFit="1" customWidth="1"/>
    <col min="5383" max="5383" width="12.5703125" style="8" bestFit="1" customWidth="1"/>
    <col min="5384" max="5384" width="11.140625" style="8" bestFit="1" customWidth="1"/>
    <col min="5385" max="5630" width="11" style="8"/>
    <col min="5631" max="5631" width="29.5703125" style="8" customWidth="1"/>
    <col min="5632" max="5634" width="15.28515625" style="8" customWidth="1"/>
    <col min="5635" max="5635" width="1.85546875" style="8" customWidth="1"/>
    <col min="5636" max="5636" width="16.140625" style="8" customWidth="1"/>
    <col min="5637" max="5638" width="14.140625" style="8" bestFit="1" customWidth="1"/>
    <col min="5639" max="5639" width="12.5703125" style="8" bestFit="1" customWidth="1"/>
    <col min="5640" max="5640" width="11.140625" style="8" bestFit="1" customWidth="1"/>
    <col min="5641" max="5886" width="11" style="8"/>
    <col min="5887" max="5887" width="29.5703125" style="8" customWidth="1"/>
    <col min="5888" max="5890" width="15.28515625" style="8" customWidth="1"/>
    <col min="5891" max="5891" width="1.85546875" style="8" customWidth="1"/>
    <col min="5892" max="5892" width="16.140625" style="8" customWidth="1"/>
    <col min="5893" max="5894" width="14.140625" style="8" bestFit="1" customWidth="1"/>
    <col min="5895" max="5895" width="12.5703125" style="8" bestFit="1" customWidth="1"/>
    <col min="5896" max="5896" width="11.140625" style="8" bestFit="1" customWidth="1"/>
    <col min="5897" max="6142" width="11" style="8"/>
    <col min="6143" max="6143" width="29.5703125" style="8" customWidth="1"/>
    <col min="6144" max="6146" width="15.28515625" style="8" customWidth="1"/>
    <col min="6147" max="6147" width="1.85546875" style="8" customWidth="1"/>
    <col min="6148" max="6148" width="16.140625" style="8" customWidth="1"/>
    <col min="6149" max="6150" width="14.140625" style="8" bestFit="1" customWidth="1"/>
    <col min="6151" max="6151" width="12.5703125" style="8" bestFit="1" customWidth="1"/>
    <col min="6152" max="6152" width="11.140625" style="8" bestFit="1" customWidth="1"/>
    <col min="6153" max="6398" width="11" style="8"/>
    <col min="6399" max="6399" width="29.5703125" style="8" customWidth="1"/>
    <col min="6400" max="6402" width="15.28515625" style="8" customWidth="1"/>
    <col min="6403" max="6403" width="1.85546875" style="8" customWidth="1"/>
    <col min="6404" max="6404" width="16.140625" style="8" customWidth="1"/>
    <col min="6405" max="6406" width="14.140625" style="8" bestFit="1" customWidth="1"/>
    <col min="6407" max="6407" width="12.5703125" style="8" bestFit="1" customWidth="1"/>
    <col min="6408" max="6408" width="11.140625" style="8" bestFit="1" customWidth="1"/>
    <col min="6409" max="6654" width="11" style="8"/>
    <col min="6655" max="6655" width="29.5703125" style="8" customWidth="1"/>
    <col min="6656" max="6658" width="15.28515625" style="8" customWidth="1"/>
    <col min="6659" max="6659" width="1.85546875" style="8" customWidth="1"/>
    <col min="6660" max="6660" width="16.140625" style="8" customWidth="1"/>
    <col min="6661" max="6662" width="14.140625" style="8" bestFit="1" customWidth="1"/>
    <col min="6663" max="6663" width="12.5703125" style="8" bestFit="1" customWidth="1"/>
    <col min="6664" max="6664" width="11.140625" style="8" bestFit="1" customWidth="1"/>
    <col min="6665" max="6910" width="11" style="8"/>
    <col min="6911" max="6911" width="29.5703125" style="8" customWidth="1"/>
    <col min="6912" max="6914" width="15.28515625" style="8" customWidth="1"/>
    <col min="6915" max="6915" width="1.85546875" style="8" customWidth="1"/>
    <col min="6916" max="6916" width="16.140625" style="8" customWidth="1"/>
    <col min="6917" max="6918" width="14.140625" style="8" bestFit="1" customWidth="1"/>
    <col min="6919" max="6919" width="12.5703125" style="8" bestFit="1" customWidth="1"/>
    <col min="6920" max="6920" width="11.140625" style="8" bestFit="1" customWidth="1"/>
    <col min="6921" max="7166" width="11" style="8"/>
    <col min="7167" max="7167" width="29.5703125" style="8" customWidth="1"/>
    <col min="7168" max="7170" width="15.28515625" style="8" customWidth="1"/>
    <col min="7171" max="7171" width="1.85546875" style="8" customWidth="1"/>
    <col min="7172" max="7172" width="16.140625" style="8" customWidth="1"/>
    <col min="7173" max="7174" width="14.140625" style="8" bestFit="1" customWidth="1"/>
    <col min="7175" max="7175" width="12.5703125" style="8" bestFit="1" customWidth="1"/>
    <col min="7176" max="7176" width="11.140625" style="8" bestFit="1" customWidth="1"/>
    <col min="7177" max="7422" width="11" style="8"/>
    <col min="7423" max="7423" width="29.5703125" style="8" customWidth="1"/>
    <col min="7424" max="7426" width="15.28515625" style="8" customWidth="1"/>
    <col min="7427" max="7427" width="1.85546875" style="8" customWidth="1"/>
    <col min="7428" max="7428" width="16.140625" style="8" customWidth="1"/>
    <col min="7429" max="7430" width="14.140625" style="8" bestFit="1" customWidth="1"/>
    <col min="7431" max="7431" width="12.5703125" style="8" bestFit="1" customWidth="1"/>
    <col min="7432" max="7432" width="11.140625" style="8" bestFit="1" customWidth="1"/>
    <col min="7433" max="7678" width="11" style="8"/>
    <col min="7679" max="7679" width="29.5703125" style="8" customWidth="1"/>
    <col min="7680" max="7682" width="15.28515625" style="8" customWidth="1"/>
    <col min="7683" max="7683" width="1.85546875" style="8" customWidth="1"/>
    <col min="7684" max="7684" width="16.140625" style="8" customWidth="1"/>
    <col min="7685" max="7686" width="14.140625" style="8" bestFit="1" customWidth="1"/>
    <col min="7687" max="7687" width="12.5703125" style="8" bestFit="1" customWidth="1"/>
    <col min="7688" max="7688" width="11.140625" style="8" bestFit="1" customWidth="1"/>
    <col min="7689" max="7934" width="11" style="8"/>
    <col min="7935" max="7935" width="29.5703125" style="8" customWidth="1"/>
    <col min="7936" max="7938" width="15.28515625" style="8" customWidth="1"/>
    <col min="7939" max="7939" width="1.85546875" style="8" customWidth="1"/>
    <col min="7940" max="7940" width="16.140625" style="8" customWidth="1"/>
    <col min="7941" max="7942" width="14.140625" style="8" bestFit="1" customWidth="1"/>
    <col min="7943" max="7943" width="12.5703125" style="8" bestFit="1" customWidth="1"/>
    <col min="7944" max="7944" width="11.140625" style="8" bestFit="1" customWidth="1"/>
    <col min="7945" max="8190" width="11" style="8"/>
    <col min="8191" max="8191" width="29.5703125" style="8" customWidth="1"/>
    <col min="8192" max="8194" width="15.28515625" style="8" customWidth="1"/>
    <col min="8195" max="8195" width="1.85546875" style="8" customWidth="1"/>
    <col min="8196" max="8196" width="16.140625" style="8" customWidth="1"/>
    <col min="8197" max="8198" width="14.140625" style="8" bestFit="1" customWidth="1"/>
    <col min="8199" max="8199" width="12.5703125" style="8" bestFit="1" customWidth="1"/>
    <col min="8200" max="8200" width="11.140625" style="8" bestFit="1" customWidth="1"/>
    <col min="8201" max="8446" width="11" style="8"/>
    <col min="8447" max="8447" width="29.5703125" style="8" customWidth="1"/>
    <col min="8448" max="8450" width="15.28515625" style="8" customWidth="1"/>
    <col min="8451" max="8451" width="1.85546875" style="8" customWidth="1"/>
    <col min="8452" max="8452" width="16.140625" style="8" customWidth="1"/>
    <col min="8453" max="8454" width="14.140625" style="8" bestFit="1" customWidth="1"/>
    <col min="8455" max="8455" width="12.5703125" style="8" bestFit="1" customWidth="1"/>
    <col min="8456" max="8456" width="11.140625" style="8" bestFit="1" customWidth="1"/>
    <col min="8457" max="8702" width="11" style="8"/>
    <col min="8703" max="8703" width="29.5703125" style="8" customWidth="1"/>
    <col min="8704" max="8706" width="15.28515625" style="8" customWidth="1"/>
    <col min="8707" max="8707" width="1.85546875" style="8" customWidth="1"/>
    <col min="8708" max="8708" width="16.140625" style="8" customWidth="1"/>
    <col min="8709" max="8710" width="14.140625" style="8" bestFit="1" customWidth="1"/>
    <col min="8711" max="8711" width="12.5703125" style="8" bestFit="1" customWidth="1"/>
    <col min="8712" max="8712" width="11.140625" style="8" bestFit="1" customWidth="1"/>
    <col min="8713" max="8958" width="11" style="8"/>
    <col min="8959" max="8959" width="29.5703125" style="8" customWidth="1"/>
    <col min="8960" max="8962" width="15.28515625" style="8" customWidth="1"/>
    <col min="8963" max="8963" width="1.85546875" style="8" customWidth="1"/>
    <col min="8964" max="8964" width="16.140625" style="8" customWidth="1"/>
    <col min="8965" max="8966" width="14.140625" style="8" bestFit="1" customWidth="1"/>
    <col min="8967" max="8967" width="12.5703125" style="8" bestFit="1" customWidth="1"/>
    <col min="8968" max="8968" width="11.140625" style="8" bestFit="1" customWidth="1"/>
    <col min="8969" max="9214" width="11" style="8"/>
    <col min="9215" max="9215" width="29.5703125" style="8" customWidth="1"/>
    <col min="9216" max="9218" width="15.28515625" style="8" customWidth="1"/>
    <col min="9219" max="9219" width="1.85546875" style="8" customWidth="1"/>
    <col min="9220" max="9220" width="16.140625" style="8" customWidth="1"/>
    <col min="9221" max="9222" width="14.140625" style="8" bestFit="1" customWidth="1"/>
    <col min="9223" max="9223" width="12.5703125" style="8" bestFit="1" customWidth="1"/>
    <col min="9224" max="9224" width="11.140625" style="8" bestFit="1" customWidth="1"/>
    <col min="9225" max="9470" width="11" style="8"/>
    <col min="9471" max="9471" width="29.5703125" style="8" customWidth="1"/>
    <col min="9472" max="9474" width="15.28515625" style="8" customWidth="1"/>
    <col min="9475" max="9475" width="1.85546875" style="8" customWidth="1"/>
    <col min="9476" max="9476" width="16.140625" style="8" customWidth="1"/>
    <col min="9477" max="9478" width="14.140625" style="8" bestFit="1" customWidth="1"/>
    <col min="9479" max="9479" width="12.5703125" style="8" bestFit="1" customWidth="1"/>
    <col min="9480" max="9480" width="11.140625" style="8" bestFit="1" customWidth="1"/>
    <col min="9481" max="9726" width="11" style="8"/>
    <col min="9727" max="9727" width="29.5703125" style="8" customWidth="1"/>
    <col min="9728" max="9730" width="15.28515625" style="8" customWidth="1"/>
    <col min="9731" max="9731" width="1.85546875" style="8" customWidth="1"/>
    <col min="9732" max="9732" width="16.140625" style="8" customWidth="1"/>
    <col min="9733" max="9734" width="14.140625" style="8" bestFit="1" customWidth="1"/>
    <col min="9735" max="9735" width="12.5703125" style="8" bestFit="1" customWidth="1"/>
    <col min="9736" max="9736" width="11.140625" style="8" bestFit="1" customWidth="1"/>
    <col min="9737" max="9982" width="11" style="8"/>
    <col min="9983" max="9983" width="29.5703125" style="8" customWidth="1"/>
    <col min="9984" max="9986" width="15.28515625" style="8" customWidth="1"/>
    <col min="9987" max="9987" width="1.85546875" style="8" customWidth="1"/>
    <col min="9988" max="9988" width="16.140625" style="8" customWidth="1"/>
    <col min="9989" max="9990" width="14.140625" style="8" bestFit="1" customWidth="1"/>
    <col min="9991" max="9991" width="12.5703125" style="8" bestFit="1" customWidth="1"/>
    <col min="9992" max="9992" width="11.140625" style="8" bestFit="1" customWidth="1"/>
    <col min="9993" max="10238" width="11" style="8"/>
    <col min="10239" max="10239" width="29.5703125" style="8" customWidth="1"/>
    <col min="10240" max="10242" width="15.28515625" style="8" customWidth="1"/>
    <col min="10243" max="10243" width="1.85546875" style="8" customWidth="1"/>
    <col min="10244" max="10244" width="16.140625" style="8" customWidth="1"/>
    <col min="10245" max="10246" width="14.140625" style="8" bestFit="1" customWidth="1"/>
    <col min="10247" max="10247" width="12.5703125" style="8" bestFit="1" customWidth="1"/>
    <col min="10248" max="10248" width="11.140625" style="8" bestFit="1" customWidth="1"/>
    <col min="10249" max="10494" width="11" style="8"/>
    <col min="10495" max="10495" width="29.5703125" style="8" customWidth="1"/>
    <col min="10496" max="10498" width="15.28515625" style="8" customWidth="1"/>
    <col min="10499" max="10499" width="1.85546875" style="8" customWidth="1"/>
    <col min="10500" max="10500" width="16.140625" style="8" customWidth="1"/>
    <col min="10501" max="10502" width="14.140625" style="8" bestFit="1" customWidth="1"/>
    <col min="10503" max="10503" width="12.5703125" style="8" bestFit="1" customWidth="1"/>
    <col min="10504" max="10504" width="11.140625" style="8" bestFit="1" customWidth="1"/>
    <col min="10505" max="10750" width="11" style="8"/>
    <col min="10751" max="10751" width="29.5703125" style="8" customWidth="1"/>
    <col min="10752" max="10754" width="15.28515625" style="8" customWidth="1"/>
    <col min="10755" max="10755" width="1.85546875" style="8" customWidth="1"/>
    <col min="10756" max="10756" width="16.140625" style="8" customWidth="1"/>
    <col min="10757" max="10758" width="14.140625" style="8" bestFit="1" customWidth="1"/>
    <col min="10759" max="10759" width="12.5703125" style="8" bestFit="1" customWidth="1"/>
    <col min="10760" max="10760" width="11.140625" style="8" bestFit="1" customWidth="1"/>
    <col min="10761" max="11006" width="11" style="8"/>
    <col min="11007" max="11007" width="29.5703125" style="8" customWidth="1"/>
    <col min="11008" max="11010" width="15.28515625" style="8" customWidth="1"/>
    <col min="11011" max="11011" width="1.85546875" style="8" customWidth="1"/>
    <col min="11012" max="11012" width="16.140625" style="8" customWidth="1"/>
    <col min="11013" max="11014" width="14.140625" style="8" bestFit="1" customWidth="1"/>
    <col min="11015" max="11015" width="12.5703125" style="8" bestFit="1" customWidth="1"/>
    <col min="11016" max="11016" width="11.140625" style="8" bestFit="1" customWidth="1"/>
    <col min="11017" max="11262" width="11" style="8"/>
    <col min="11263" max="11263" width="29.5703125" style="8" customWidth="1"/>
    <col min="11264" max="11266" width="15.28515625" style="8" customWidth="1"/>
    <col min="11267" max="11267" width="1.85546875" style="8" customWidth="1"/>
    <col min="11268" max="11268" width="16.140625" style="8" customWidth="1"/>
    <col min="11269" max="11270" width="14.140625" style="8" bestFit="1" customWidth="1"/>
    <col min="11271" max="11271" width="12.5703125" style="8" bestFit="1" customWidth="1"/>
    <col min="11272" max="11272" width="11.140625" style="8" bestFit="1" customWidth="1"/>
    <col min="11273" max="11518" width="11" style="8"/>
    <col min="11519" max="11519" width="29.5703125" style="8" customWidth="1"/>
    <col min="11520" max="11522" width="15.28515625" style="8" customWidth="1"/>
    <col min="11523" max="11523" width="1.85546875" style="8" customWidth="1"/>
    <col min="11524" max="11524" width="16.140625" style="8" customWidth="1"/>
    <col min="11525" max="11526" width="14.140625" style="8" bestFit="1" customWidth="1"/>
    <col min="11527" max="11527" width="12.5703125" style="8" bestFit="1" customWidth="1"/>
    <col min="11528" max="11528" width="11.140625" style="8" bestFit="1" customWidth="1"/>
    <col min="11529" max="11774" width="11" style="8"/>
    <col min="11775" max="11775" width="29.5703125" style="8" customWidth="1"/>
    <col min="11776" max="11778" width="15.28515625" style="8" customWidth="1"/>
    <col min="11779" max="11779" width="1.85546875" style="8" customWidth="1"/>
    <col min="11780" max="11780" width="16.140625" style="8" customWidth="1"/>
    <col min="11781" max="11782" width="14.140625" style="8" bestFit="1" customWidth="1"/>
    <col min="11783" max="11783" width="12.5703125" style="8" bestFit="1" customWidth="1"/>
    <col min="11784" max="11784" width="11.140625" style="8" bestFit="1" customWidth="1"/>
    <col min="11785" max="12030" width="11" style="8"/>
    <col min="12031" max="12031" width="29.5703125" style="8" customWidth="1"/>
    <col min="12032" max="12034" width="15.28515625" style="8" customWidth="1"/>
    <col min="12035" max="12035" width="1.85546875" style="8" customWidth="1"/>
    <col min="12036" max="12036" width="16.140625" style="8" customWidth="1"/>
    <col min="12037" max="12038" width="14.140625" style="8" bestFit="1" customWidth="1"/>
    <col min="12039" max="12039" width="12.5703125" style="8" bestFit="1" customWidth="1"/>
    <col min="12040" max="12040" width="11.140625" style="8" bestFit="1" customWidth="1"/>
    <col min="12041" max="12286" width="11" style="8"/>
    <col min="12287" max="12287" width="29.5703125" style="8" customWidth="1"/>
    <col min="12288" max="12290" width="15.28515625" style="8" customWidth="1"/>
    <col min="12291" max="12291" width="1.85546875" style="8" customWidth="1"/>
    <col min="12292" max="12292" width="16.140625" style="8" customWidth="1"/>
    <col min="12293" max="12294" width="14.140625" style="8" bestFit="1" customWidth="1"/>
    <col min="12295" max="12295" width="12.5703125" style="8" bestFit="1" customWidth="1"/>
    <col min="12296" max="12296" width="11.140625" style="8" bestFit="1" customWidth="1"/>
    <col min="12297" max="12542" width="11" style="8"/>
    <col min="12543" max="12543" width="29.5703125" style="8" customWidth="1"/>
    <col min="12544" max="12546" width="15.28515625" style="8" customWidth="1"/>
    <col min="12547" max="12547" width="1.85546875" style="8" customWidth="1"/>
    <col min="12548" max="12548" width="16.140625" style="8" customWidth="1"/>
    <col min="12549" max="12550" width="14.140625" style="8" bestFit="1" customWidth="1"/>
    <col min="12551" max="12551" width="12.5703125" style="8" bestFit="1" customWidth="1"/>
    <col min="12552" max="12552" width="11.140625" style="8" bestFit="1" customWidth="1"/>
    <col min="12553" max="12798" width="11" style="8"/>
    <col min="12799" max="12799" width="29.5703125" style="8" customWidth="1"/>
    <col min="12800" max="12802" width="15.28515625" style="8" customWidth="1"/>
    <col min="12803" max="12803" width="1.85546875" style="8" customWidth="1"/>
    <col min="12804" max="12804" width="16.140625" style="8" customWidth="1"/>
    <col min="12805" max="12806" width="14.140625" style="8" bestFit="1" customWidth="1"/>
    <col min="12807" max="12807" width="12.5703125" style="8" bestFit="1" customWidth="1"/>
    <col min="12808" max="12808" width="11.140625" style="8" bestFit="1" customWidth="1"/>
    <col min="12809" max="13054" width="11" style="8"/>
    <col min="13055" max="13055" width="29.5703125" style="8" customWidth="1"/>
    <col min="13056" max="13058" width="15.28515625" style="8" customWidth="1"/>
    <col min="13059" max="13059" width="1.85546875" style="8" customWidth="1"/>
    <col min="13060" max="13060" width="16.140625" style="8" customWidth="1"/>
    <col min="13061" max="13062" width="14.140625" style="8" bestFit="1" customWidth="1"/>
    <col min="13063" max="13063" width="12.5703125" style="8" bestFit="1" customWidth="1"/>
    <col min="13064" max="13064" width="11.140625" style="8" bestFit="1" customWidth="1"/>
    <col min="13065" max="13310" width="11" style="8"/>
    <col min="13311" max="13311" width="29.5703125" style="8" customWidth="1"/>
    <col min="13312" max="13314" width="15.28515625" style="8" customWidth="1"/>
    <col min="13315" max="13315" width="1.85546875" style="8" customWidth="1"/>
    <col min="13316" max="13316" width="16.140625" style="8" customWidth="1"/>
    <col min="13317" max="13318" width="14.140625" style="8" bestFit="1" customWidth="1"/>
    <col min="13319" max="13319" width="12.5703125" style="8" bestFit="1" customWidth="1"/>
    <col min="13320" max="13320" width="11.140625" style="8" bestFit="1" customWidth="1"/>
    <col min="13321" max="13566" width="11" style="8"/>
    <col min="13567" max="13567" width="29.5703125" style="8" customWidth="1"/>
    <col min="13568" max="13570" width="15.28515625" style="8" customWidth="1"/>
    <col min="13571" max="13571" width="1.85546875" style="8" customWidth="1"/>
    <col min="13572" max="13572" width="16.140625" style="8" customWidth="1"/>
    <col min="13573" max="13574" width="14.140625" style="8" bestFit="1" customWidth="1"/>
    <col min="13575" max="13575" width="12.5703125" style="8" bestFit="1" customWidth="1"/>
    <col min="13576" max="13576" width="11.140625" style="8" bestFit="1" customWidth="1"/>
    <col min="13577" max="13822" width="11" style="8"/>
    <col min="13823" max="13823" width="29.5703125" style="8" customWidth="1"/>
    <col min="13824" max="13826" width="15.28515625" style="8" customWidth="1"/>
    <col min="13827" max="13827" width="1.85546875" style="8" customWidth="1"/>
    <col min="13828" max="13828" width="16.140625" style="8" customWidth="1"/>
    <col min="13829" max="13830" width="14.140625" style="8" bestFit="1" customWidth="1"/>
    <col min="13831" max="13831" width="12.5703125" style="8" bestFit="1" customWidth="1"/>
    <col min="13832" max="13832" width="11.140625" style="8" bestFit="1" customWidth="1"/>
    <col min="13833" max="14078" width="11" style="8"/>
    <col min="14079" max="14079" width="29.5703125" style="8" customWidth="1"/>
    <col min="14080" max="14082" width="15.28515625" style="8" customWidth="1"/>
    <col min="14083" max="14083" width="1.85546875" style="8" customWidth="1"/>
    <col min="14084" max="14084" width="16.140625" style="8" customWidth="1"/>
    <col min="14085" max="14086" width="14.140625" style="8" bestFit="1" customWidth="1"/>
    <col min="14087" max="14087" width="12.5703125" style="8" bestFit="1" customWidth="1"/>
    <col min="14088" max="14088" width="11.140625" style="8" bestFit="1" customWidth="1"/>
    <col min="14089" max="14334" width="11" style="8"/>
    <col min="14335" max="14335" width="29.5703125" style="8" customWidth="1"/>
    <col min="14336" max="14338" width="15.28515625" style="8" customWidth="1"/>
    <col min="14339" max="14339" width="1.85546875" style="8" customWidth="1"/>
    <col min="14340" max="14340" width="16.140625" style="8" customWidth="1"/>
    <col min="14341" max="14342" width="14.140625" style="8" bestFit="1" customWidth="1"/>
    <col min="14343" max="14343" width="12.5703125" style="8" bestFit="1" customWidth="1"/>
    <col min="14344" max="14344" width="11.140625" style="8" bestFit="1" customWidth="1"/>
    <col min="14345" max="14590" width="11" style="8"/>
    <col min="14591" max="14591" width="29.5703125" style="8" customWidth="1"/>
    <col min="14592" max="14594" width="15.28515625" style="8" customWidth="1"/>
    <col min="14595" max="14595" width="1.85546875" style="8" customWidth="1"/>
    <col min="14596" max="14596" width="16.140625" style="8" customWidth="1"/>
    <col min="14597" max="14598" width="14.140625" style="8" bestFit="1" customWidth="1"/>
    <col min="14599" max="14599" width="12.5703125" style="8" bestFit="1" customWidth="1"/>
    <col min="14600" max="14600" width="11.140625" style="8" bestFit="1" customWidth="1"/>
    <col min="14601" max="14846" width="11" style="8"/>
    <col min="14847" max="14847" width="29.5703125" style="8" customWidth="1"/>
    <col min="14848" max="14850" width="15.28515625" style="8" customWidth="1"/>
    <col min="14851" max="14851" width="1.85546875" style="8" customWidth="1"/>
    <col min="14852" max="14852" width="16.140625" style="8" customWidth="1"/>
    <col min="14853" max="14854" width="14.140625" style="8" bestFit="1" customWidth="1"/>
    <col min="14855" max="14855" width="12.5703125" style="8" bestFit="1" customWidth="1"/>
    <col min="14856" max="14856" width="11.140625" style="8" bestFit="1" customWidth="1"/>
    <col min="14857" max="15102" width="11" style="8"/>
    <col min="15103" max="15103" width="29.5703125" style="8" customWidth="1"/>
    <col min="15104" max="15106" width="15.28515625" style="8" customWidth="1"/>
    <col min="15107" max="15107" width="1.85546875" style="8" customWidth="1"/>
    <col min="15108" max="15108" width="16.140625" style="8" customWidth="1"/>
    <col min="15109" max="15110" width="14.140625" style="8" bestFit="1" customWidth="1"/>
    <col min="15111" max="15111" width="12.5703125" style="8" bestFit="1" customWidth="1"/>
    <col min="15112" max="15112" width="11.140625" style="8" bestFit="1" customWidth="1"/>
    <col min="15113" max="15358" width="11" style="8"/>
    <col min="15359" max="15359" width="29.5703125" style="8" customWidth="1"/>
    <col min="15360" max="15362" width="15.28515625" style="8" customWidth="1"/>
    <col min="15363" max="15363" width="1.85546875" style="8" customWidth="1"/>
    <col min="15364" max="15364" width="16.140625" style="8" customWidth="1"/>
    <col min="15365" max="15366" width="14.140625" style="8" bestFit="1" customWidth="1"/>
    <col min="15367" max="15367" width="12.5703125" style="8" bestFit="1" customWidth="1"/>
    <col min="15368" max="15368" width="11.140625" style="8" bestFit="1" customWidth="1"/>
    <col min="15369" max="15614" width="11" style="8"/>
    <col min="15615" max="15615" width="29.5703125" style="8" customWidth="1"/>
    <col min="15616" max="15618" width="15.28515625" style="8" customWidth="1"/>
    <col min="15619" max="15619" width="1.85546875" style="8" customWidth="1"/>
    <col min="15620" max="15620" width="16.140625" style="8" customWidth="1"/>
    <col min="15621" max="15622" width="14.140625" style="8" bestFit="1" customWidth="1"/>
    <col min="15623" max="15623" width="12.5703125" style="8" bestFit="1" customWidth="1"/>
    <col min="15624" max="15624" width="11.140625" style="8" bestFit="1" customWidth="1"/>
    <col min="15625" max="15870" width="11" style="8"/>
    <col min="15871" max="15871" width="29.5703125" style="8" customWidth="1"/>
    <col min="15872" max="15874" width="15.28515625" style="8" customWidth="1"/>
    <col min="15875" max="15875" width="1.85546875" style="8" customWidth="1"/>
    <col min="15876" max="15876" width="16.140625" style="8" customWidth="1"/>
    <col min="15877" max="15878" width="14.140625" style="8" bestFit="1" customWidth="1"/>
    <col min="15879" max="15879" width="12.5703125" style="8" bestFit="1" customWidth="1"/>
    <col min="15880" max="15880" width="11.140625" style="8" bestFit="1" customWidth="1"/>
    <col min="15881" max="16126" width="11" style="8"/>
    <col min="16127" max="16127" width="29.5703125" style="8" customWidth="1"/>
    <col min="16128" max="16130" width="15.28515625" style="8" customWidth="1"/>
    <col min="16131" max="16131" width="1.85546875" style="8" customWidth="1"/>
    <col min="16132" max="16132" width="16.140625" style="8" customWidth="1"/>
    <col min="16133" max="16134" width="14.140625" style="8" bestFit="1" customWidth="1"/>
    <col min="16135" max="16135" width="12.5703125" style="8" bestFit="1" customWidth="1"/>
    <col min="16136" max="16136" width="11.140625" style="8" bestFit="1" customWidth="1"/>
    <col min="16137" max="16384" width="11" style="8"/>
  </cols>
  <sheetData>
    <row r="2" spans="1:12" ht="18" customHeight="1">
      <c r="A2" s="7" t="s">
        <v>537</v>
      </c>
      <c r="B2" s="7"/>
      <c r="C2" s="7"/>
      <c r="D2" s="7"/>
      <c r="E2" s="7"/>
      <c r="F2" s="7"/>
      <c r="G2" s="7"/>
      <c r="H2" s="7"/>
    </row>
    <row r="3" spans="1:12" ht="18" customHeight="1">
      <c r="A3" s="38" t="s">
        <v>538</v>
      </c>
      <c r="B3" s="38"/>
      <c r="C3" s="38"/>
      <c r="D3" s="38"/>
      <c r="E3" s="38"/>
      <c r="F3" s="38"/>
      <c r="G3" s="38"/>
      <c r="H3" s="38"/>
    </row>
    <row r="4" spans="1:12" s="39" customFormat="1" ht="18" customHeight="1">
      <c r="A4" s="38" t="s">
        <v>31</v>
      </c>
      <c r="B4" s="38"/>
      <c r="C4" s="38"/>
      <c r="D4" s="38"/>
      <c r="E4" s="38"/>
      <c r="F4" s="38"/>
      <c r="G4" s="38"/>
      <c r="H4" s="38"/>
      <c r="I4" s="53"/>
      <c r="J4" s="53"/>
      <c r="K4" s="53"/>
      <c r="L4" s="53"/>
    </row>
    <row r="5" spans="1:12" s="39" customFormat="1" ht="18" customHeight="1">
      <c r="A5" s="38" t="s">
        <v>117</v>
      </c>
      <c r="B5" s="38"/>
      <c r="C5" s="38"/>
      <c r="D5" s="38"/>
      <c r="E5" s="38"/>
      <c r="F5" s="38"/>
      <c r="G5" s="38"/>
      <c r="H5" s="38"/>
      <c r="I5" s="53"/>
      <c r="J5" s="53"/>
      <c r="K5" s="53"/>
      <c r="L5" s="53"/>
    </row>
    <row r="6" spans="1:12" s="42" customFormat="1" ht="20.25" customHeight="1">
      <c r="A6" s="40" t="s">
        <v>118</v>
      </c>
      <c r="B6" s="89" t="s">
        <v>10</v>
      </c>
      <c r="C6" s="89"/>
      <c r="D6" s="89"/>
      <c r="E6" s="89"/>
      <c r="F6" s="89"/>
      <c r="G6" s="89"/>
      <c r="H6" s="89"/>
    </row>
    <row r="7" spans="1:12" s="42" customFormat="1" ht="16.5" customHeight="1">
      <c r="A7" s="43"/>
      <c r="B7" s="95" t="s">
        <v>12</v>
      </c>
      <c r="C7" s="95"/>
      <c r="D7" s="95"/>
      <c r="E7" s="95"/>
      <c r="F7" s="95" t="s">
        <v>13</v>
      </c>
      <c r="G7" s="95"/>
      <c r="H7" s="95"/>
    </row>
    <row r="8" spans="1:12" s="42" customFormat="1" ht="20.25" customHeight="1">
      <c r="A8" s="45"/>
      <c r="B8" s="96" t="s">
        <v>34</v>
      </c>
      <c r="C8" s="96" t="s">
        <v>17</v>
      </c>
      <c r="D8" s="96" t="s">
        <v>18</v>
      </c>
      <c r="E8" s="97"/>
      <c r="F8" s="96" t="s">
        <v>34</v>
      </c>
      <c r="G8" s="96" t="s">
        <v>17</v>
      </c>
      <c r="H8" s="96" t="s">
        <v>18</v>
      </c>
    </row>
    <row r="9" spans="1:12" ht="23.25" customHeight="1">
      <c r="A9" s="91" t="s">
        <v>539</v>
      </c>
      <c r="B9" s="92">
        <f>B10+B15+B23+B31+B36+B40</f>
        <v>309716</v>
      </c>
      <c r="C9" s="92">
        <f>C10+C15+C23+C31+C36+C40</f>
        <v>157879</v>
      </c>
      <c r="D9" s="92">
        <f>D10+D15+D23+D31+D36+D40</f>
        <v>151837</v>
      </c>
      <c r="E9" s="94"/>
      <c r="F9" s="92">
        <f>F10+F15+F23+F31+F36+F40</f>
        <v>312461</v>
      </c>
      <c r="G9" s="92">
        <f>G10+G15+G23+G31+G36+G40</f>
        <v>159165</v>
      </c>
      <c r="H9" s="92">
        <f>H10+H15+H23+H31+H36+H40</f>
        <v>153296</v>
      </c>
    </row>
    <row r="10" spans="1:12" ht="18.75" customHeight="1">
      <c r="A10" s="75" t="s">
        <v>540</v>
      </c>
      <c r="B10" s="76">
        <f t="shared" ref="B10:B22" si="0">C10+D10</f>
        <v>75823</v>
      </c>
      <c r="C10" s="76">
        <f>SUM(C11:C14)</f>
        <v>37489</v>
      </c>
      <c r="D10" s="76">
        <f>SUM(D11:D14)</f>
        <v>38334</v>
      </c>
      <c r="E10" s="80"/>
      <c r="F10" s="76">
        <f>G10+H10</f>
        <v>76301</v>
      </c>
      <c r="G10" s="76">
        <f>SUM(G11:G14)</f>
        <v>37706</v>
      </c>
      <c r="H10" s="76">
        <f>SUM(H11:H14)</f>
        <v>38595</v>
      </c>
    </row>
    <row r="11" spans="1:12" ht="18.75" customHeight="1">
      <c r="A11" s="78" t="s">
        <v>25</v>
      </c>
      <c r="B11" s="79">
        <f t="shared" si="0"/>
        <v>50120</v>
      </c>
      <c r="C11" s="79">
        <v>24020</v>
      </c>
      <c r="D11" s="79">
        <v>26100</v>
      </c>
      <c r="E11" s="80"/>
      <c r="F11" s="79">
        <f t="shared" ref="F11:F45" si="1">G11+H11</f>
        <v>50265</v>
      </c>
      <c r="G11" s="79">
        <v>24025</v>
      </c>
      <c r="H11" s="79">
        <v>26240</v>
      </c>
    </row>
    <row r="12" spans="1:12" ht="18.75" customHeight="1">
      <c r="A12" s="78" t="s">
        <v>541</v>
      </c>
      <c r="B12" s="79">
        <f t="shared" si="0"/>
        <v>12847</v>
      </c>
      <c r="C12" s="79">
        <v>6703</v>
      </c>
      <c r="D12" s="79">
        <v>6144</v>
      </c>
      <c r="E12" s="80"/>
      <c r="F12" s="79">
        <f t="shared" si="1"/>
        <v>13009</v>
      </c>
      <c r="G12" s="79">
        <v>6804</v>
      </c>
      <c r="H12" s="79">
        <v>6205</v>
      </c>
    </row>
    <row r="13" spans="1:12" ht="18.75" customHeight="1">
      <c r="A13" s="78" t="s">
        <v>542</v>
      </c>
      <c r="B13" s="79">
        <f t="shared" si="0"/>
        <v>6403</v>
      </c>
      <c r="C13" s="79">
        <v>3467</v>
      </c>
      <c r="D13" s="79">
        <v>2936</v>
      </c>
      <c r="E13" s="80"/>
      <c r="F13" s="79">
        <f t="shared" si="1"/>
        <v>6519</v>
      </c>
      <c r="G13" s="79">
        <v>3560</v>
      </c>
      <c r="H13" s="79">
        <v>2959</v>
      </c>
    </row>
    <row r="14" spans="1:12" ht="18.75" customHeight="1">
      <c r="A14" s="78" t="s">
        <v>543</v>
      </c>
      <c r="B14" s="79">
        <f t="shared" si="0"/>
        <v>6453</v>
      </c>
      <c r="C14" s="79">
        <v>3299</v>
      </c>
      <c r="D14" s="79">
        <v>3154</v>
      </c>
      <c r="E14" s="80"/>
      <c r="F14" s="79">
        <f t="shared" si="1"/>
        <v>6508</v>
      </c>
      <c r="G14" s="79">
        <v>3317</v>
      </c>
      <c r="H14" s="79">
        <v>3191</v>
      </c>
    </row>
    <row r="15" spans="1:12" ht="18.75" customHeight="1">
      <c r="A15" s="75" t="s">
        <v>544</v>
      </c>
      <c r="B15" s="76">
        <f t="shared" si="0"/>
        <v>102978</v>
      </c>
      <c r="C15" s="76">
        <f>SUM(C16:C22)</f>
        <v>52953</v>
      </c>
      <c r="D15" s="76">
        <f>SUM(D16:D22)</f>
        <v>50025</v>
      </c>
      <c r="E15" s="80"/>
      <c r="F15" s="76">
        <f t="shared" si="1"/>
        <v>104054</v>
      </c>
      <c r="G15" s="76">
        <f>SUM(G16:G22)</f>
        <v>53450</v>
      </c>
      <c r="H15" s="76">
        <f>SUM(H16:H22)</f>
        <v>50604</v>
      </c>
    </row>
    <row r="16" spans="1:12" ht="18.75" customHeight="1">
      <c r="A16" s="78" t="s">
        <v>545</v>
      </c>
      <c r="B16" s="79">
        <f t="shared" si="0"/>
        <v>25371</v>
      </c>
      <c r="C16" s="79">
        <v>12456</v>
      </c>
      <c r="D16" s="79">
        <v>12915</v>
      </c>
      <c r="E16" s="80"/>
      <c r="F16" s="79">
        <f t="shared" si="1"/>
        <v>25604</v>
      </c>
      <c r="G16" s="79">
        <v>12558</v>
      </c>
      <c r="H16" s="79">
        <v>13046</v>
      </c>
    </row>
    <row r="17" spans="1:8" ht="18.75" customHeight="1">
      <c r="A17" s="78" t="s">
        <v>72</v>
      </c>
      <c r="B17" s="79">
        <f t="shared" si="0"/>
        <v>9640</v>
      </c>
      <c r="C17" s="79">
        <v>4794</v>
      </c>
      <c r="D17" s="79">
        <v>4846</v>
      </c>
      <c r="E17" s="80"/>
      <c r="F17" s="79">
        <f t="shared" si="1"/>
        <v>9794</v>
      </c>
      <c r="G17" s="79">
        <v>4868</v>
      </c>
      <c r="H17" s="79">
        <v>4926</v>
      </c>
    </row>
    <row r="18" spans="1:8" ht="18.75" customHeight="1">
      <c r="A18" s="78" t="s">
        <v>546</v>
      </c>
      <c r="B18" s="79">
        <f t="shared" si="0"/>
        <v>19128</v>
      </c>
      <c r="C18" s="79">
        <v>10082</v>
      </c>
      <c r="D18" s="79">
        <v>9046</v>
      </c>
      <c r="E18" s="80"/>
      <c r="F18" s="79">
        <f t="shared" si="1"/>
        <v>19275</v>
      </c>
      <c r="G18" s="79">
        <v>10149</v>
      </c>
      <c r="H18" s="79">
        <v>9126</v>
      </c>
    </row>
    <row r="19" spans="1:8" ht="18.75" customHeight="1">
      <c r="A19" s="78" t="s">
        <v>547</v>
      </c>
      <c r="B19" s="79">
        <f t="shared" si="0"/>
        <v>12073</v>
      </c>
      <c r="C19" s="79">
        <v>6888</v>
      </c>
      <c r="D19" s="79">
        <v>5185</v>
      </c>
      <c r="E19" s="80"/>
      <c r="F19" s="79">
        <f t="shared" si="1"/>
        <v>12190</v>
      </c>
      <c r="G19" s="79">
        <v>6968</v>
      </c>
      <c r="H19" s="79">
        <v>5222</v>
      </c>
    </row>
    <row r="20" spans="1:8" ht="18.75" customHeight="1">
      <c r="A20" s="78" t="s">
        <v>548</v>
      </c>
      <c r="B20" s="79">
        <f t="shared" si="0"/>
        <v>27582</v>
      </c>
      <c r="C20" s="79">
        <v>14086</v>
      </c>
      <c r="D20" s="79">
        <v>13496</v>
      </c>
      <c r="E20" s="80"/>
      <c r="F20" s="79">
        <f t="shared" si="1"/>
        <v>27853</v>
      </c>
      <c r="G20" s="79">
        <v>14199</v>
      </c>
      <c r="H20" s="79">
        <v>13654</v>
      </c>
    </row>
    <row r="21" spans="1:8" ht="18.75" customHeight="1">
      <c r="A21" s="78" t="s">
        <v>450</v>
      </c>
      <c r="B21" s="79">
        <f t="shared" si="0"/>
        <v>1414</v>
      </c>
      <c r="C21" s="79">
        <v>814</v>
      </c>
      <c r="D21" s="79">
        <v>600</v>
      </c>
      <c r="E21" s="80"/>
      <c r="F21" s="79">
        <f t="shared" si="1"/>
        <v>1448</v>
      </c>
      <c r="G21" s="79">
        <v>833</v>
      </c>
      <c r="H21" s="79">
        <v>615</v>
      </c>
    </row>
    <row r="22" spans="1:8" ht="18.75" customHeight="1">
      <c r="A22" s="78" t="s">
        <v>549</v>
      </c>
      <c r="B22" s="79">
        <f t="shared" si="0"/>
        <v>7770</v>
      </c>
      <c r="C22" s="79">
        <v>3833</v>
      </c>
      <c r="D22" s="79">
        <v>3937</v>
      </c>
      <c r="E22" s="80"/>
      <c r="F22" s="79">
        <f t="shared" si="1"/>
        <v>7890</v>
      </c>
      <c r="G22" s="79">
        <v>3875</v>
      </c>
      <c r="H22" s="79">
        <v>4015</v>
      </c>
    </row>
    <row r="23" spans="1:8" ht="18.75" customHeight="1">
      <c r="A23" s="75" t="s">
        <v>550</v>
      </c>
      <c r="B23" s="76">
        <f>D23+C23</f>
        <v>44316</v>
      </c>
      <c r="C23" s="76">
        <f>SUM(C24:C30)</f>
        <v>22803</v>
      </c>
      <c r="D23" s="76">
        <f>SUM(D24:D30)</f>
        <v>21513</v>
      </c>
      <c r="E23" s="80"/>
      <c r="F23" s="76">
        <f>H23+G23</f>
        <v>44564</v>
      </c>
      <c r="G23" s="76">
        <f>SUM(G24:G30)</f>
        <v>22912</v>
      </c>
      <c r="H23" s="76">
        <f>SUM(H24:H30)</f>
        <v>21652</v>
      </c>
    </row>
    <row r="24" spans="1:8" ht="18.75" customHeight="1">
      <c r="A24" s="78" t="s">
        <v>110</v>
      </c>
      <c r="B24" s="79">
        <f t="shared" ref="B24:B45" si="2">C24+D24</f>
        <v>21607</v>
      </c>
      <c r="C24" s="79">
        <v>11013</v>
      </c>
      <c r="D24" s="79">
        <v>10594</v>
      </c>
      <c r="E24" s="80"/>
      <c r="F24" s="79">
        <f t="shared" si="1"/>
        <v>21709</v>
      </c>
      <c r="G24" s="79">
        <v>11039</v>
      </c>
      <c r="H24" s="79">
        <v>10670</v>
      </c>
    </row>
    <row r="25" spans="1:8" ht="18.75" customHeight="1">
      <c r="A25" s="78" t="s">
        <v>551</v>
      </c>
      <c r="B25" s="79">
        <f t="shared" si="2"/>
        <v>5347</v>
      </c>
      <c r="C25" s="79">
        <v>2839</v>
      </c>
      <c r="D25" s="79">
        <v>2508</v>
      </c>
      <c r="E25" s="80"/>
      <c r="F25" s="79">
        <f t="shared" si="1"/>
        <v>5371</v>
      </c>
      <c r="G25" s="79">
        <v>2849</v>
      </c>
      <c r="H25" s="79">
        <v>2522</v>
      </c>
    </row>
    <row r="26" spans="1:8" ht="18.75" customHeight="1">
      <c r="A26" s="78" t="s">
        <v>552</v>
      </c>
      <c r="B26" s="79">
        <f t="shared" si="2"/>
        <v>1615</v>
      </c>
      <c r="C26" s="79">
        <v>820</v>
      </c>
      <c r="D26" s="79">
        <v>795</v>
      </c>
      <c r="E26" s="80"/>
      <c r="F26" s="79">
        <f t="shared" si="1"/>
        <v>1629</v>
      </c>
      <c r="G26" s="79">
        <v>832</v>
      </c>
      <c r="H26" s="79">
        <v>797</v>
      </c>
    </row>
    <row r="27" spans="1:8" ht="18.75" customHeight="1">
      <c r="A27" s="78" t="s">
        <v>553</v>
      </c>
      <c r="B27" s="79">
        <f t="shared" si="2"/>
        <v>2294</v>
      </c>
      <c r="C27" s="79">
        <v>1168</v>
      </c>
      <c r="D27" s="79">
        <v>1126</v>
      </c>
      <c r="E27" s="80"/>
      <c r="F27" s="79">
        <f t="shared" si="1"/>
        <v>2304</v>
      </c>
      <c r="G27" s="79">
        <v>1177</v>
      </c>
      <c r="H27" s="79">
        <v>1127</v>
      </c>
    </row>
    <row r="28" spans="1:8" ht="18.75" customHeight="1">
      <c r="A28" s="78" t="s">
        <v>554</v>
      </c>
      <c r="B28" s="79">
        <f t="shared" si="2"/>
        <v>5196</v>
      </c>
      <c r="C28" s="79">
        <v>2628</v>
      </c>
      <c r="D28" s="79">
        <v>2568</v>
      </c>
      <c r="E28" s="80"/>
      <c r="F28" s="79">
        <f t="shared" si="1"/>
        <v>5229</v>
      </c>
      <c r="G28" s="79">
        <v>2633</v>
      </c>
      <c r="H28" s="79">
        <v>2596</v>
      </c>
    </row>
    <row r="29" spans="1:8" ht="18.75" customHeight="1">
      <c r="A29" s="78" t="s">
        <v>555</v>
      </c>
      <c r="B29" s="79">
        <f t="shared" si="2"/>
        <v>4584</v>
      </c>
      <c r="C29" s="79">
        <v>2330</v>
      </c>
      <c r="D29" s="79">
        <v>2254</v>
      </c>
      <c r="E29" s="80"/>
      <c r="F29" s="79">
        <f t="shared" si="1"/>
        <v>4623</v>
      </c>
      <c r="G29" s="79">
        <v>2358</v>
      </c>
      <c r="H29" s="79">
        <v>2265</v>
      </c>
    </row>
    <row r="30" spans="1:8" ht="18.75" customHeight="1">
      <c r="A30" s="78" t="s">
        <v>556</v>
      </c>
      <c r="B30" s="79">
        <f t="shared" si="2"/>
        <v>3673</v>
      </c>
      <c r="C30" s="79">
        <v>2005</v>
      </c>
      <c r="D30" s="79">
        <v>1668</v>
      </c>
      <c r="E30" s="80"/>
      <c r="F30" s="79">
        <f t="shared" si="1"/>
        <v>3699</v>
      </c>
      <c r="G30" s="79">
        <v>2024</v>
      </c>
      <c r="H30" s="79">
        <v>1675</v>
      </c>
    </row>
    <row r="31" spans="1:8" ht="18.75" customHeight="1">
      <c r="A31" s="75" t="s">
        <v>557</v>
      </c>
      <c r="B31" s="76">
        <f t="shared" si="2"/>
        <v>27422</v>
      </c>
      <c r="C31" s="76">
        <f>SUM(C32:C35)</f>
        <v>14423</v>
      </c>
      <c r="D31" s="76">
        <f>SUM(D32:D35)</f>
        <v>12999</v>
      </c>
      <c r="E31" s="80"/>
      <c r="F31" s="76">
        <f t="shared" si="1"/>
        <v>27896</v>
      </c>
      <c r="G31" s="76">
        <f>SUM(G32:G35)</f>
        <v>14653</v>
      </c>
      <c r="H31" s="76">
        <f>SUM(H32:H35)</f>
        <v>13243</v>
      </c>
    </row>
    <row r="32" spans="1:8" ht="18.75" customHeight="1">
      <c r="A32" s="78" t="s">
        <v>558</v>
      </c>
      <c r="B32" s="79">
        <f t="shared" si="2"/>
        <v>7335</v>
      </c>
      <c r="C32" s="79">
        <v>3767</v>
      </c>
      <c r="D32" s="79">
        <v>3568</v>
      </c>
      <c r="E32" s="80"/>
      <c r="F32" s="79">
        <f t="shared" si="1"/>
        <v>7472</v>
      </c>
      <c r="G32" s="79">
        <v>3824</v>
      </c>
      <c r="H32" s="79">
        <v>3648</v>
      </c>
    </row>
    <row r="33" spans="1:8" ht="18.75" customHeight="1">
      <c r="A33" s="78" t="s">
        <v>559</v>
      </c>
      <c r="B33" s="79">
        <f t="shared" si="2"/>
        <v>6479</v>
      </c>
      <c r="C33" s="79">
        <v>3507</v>
      </c>
      <c r="D33" s="79">
        <v>2972</v>
      </c>
      <c r="E33" s="80"/>
      <c r="F33" s="79">
        <f t="shared" si="1"/>
        <v>6600</v>
      </c>
      <c r="G33" s="79">
        <v>3569</v>
      </c>
      <c r="H33" s="79">
        <v>3031</v>
      </c>
    </row>
    <row r="34" spans="1:8" ht="18.75" customHeight="1">
      <c r="A34" s="78" t="s">
        <v>560</v>
      </c>
      <c r="B34" s="79">
        <f t="shared" si="2"/>
        <v>7996</v>
      </c>
      <c r="C34" s="79">
        <v>4237</v>
      </c>
      <c r="D34" s="79">
        <v>3759</v>
      </c>
      <c r="E34" s="80"/>
      <c r="F34" s="79">
        <f t="shared" si="1"/>
        <v>8148</v>
      </c>
      <c r="G34" s="79">
        <v>4309</v>
      </c>
      <c r="H34" s="79">
        <v>3839</v>
      </c>
    </row>
    <row r="35" spans="1:8" ht="18.75" customHeight="1">
      <c r="A35" s="78" t="s">
        <v>561</v>
      </c>
      <c r="B35" s="79">
        <f t="shared" si="2"/>
        <v>5612</v>
      </c>
      <c r="C35" s="79">
        <v>2912</v>
      </c>
      <c r="D35" s="79">
        <v>2700</v>
      </c>
      <c r="E35" s="80"/>
      <c r="F35" s="79">
        <f t="shared" si="1"/>
        <v>5676</v>
      </c>
      <c r="G35" s="79">
        <v>2951</v>
      </c>
      <c r="H35" s="79">
        <v>2725</v>
      </c>
    </row>
    <row r="36" spans="1:8" ht="18.75" customHeight="1">
      <c r="A36" s="75" t="s">
        <v>562</v>
      </c>
      <c r="B36" s="76">
        <f t="shared" si="2"/>
        <v>25337</v>
      </c>
      <c r="C36" s="76">
        <f>SUM(C37:C39)</f>
        <v>13092</v>
      </c>
      <c r="D36" s="76">
        <f>SUM(D37:D39)</f>
        <v>12245</v>
      </c>
      <c r="E36" s="80"/>
      <c r="F36" s="76">
        <f t="shared" si="1"/>
        <v>25557</v>
      </c>
      <c r="G36" s="76">
        <f>SUM(G37:G39)</f>
        <v>13179</v>
      </c>
      <c r="H36" s="76">
        <f>SUM(H37:H39)</f>
        <v>12378</v>
      </c>
    </row>
    <row r="37" spans="1:8" ht="18.75" customHeight="1">
      <c r="A37" s="78" t="s">
        <v>112</v>
      </c>
      <c r="B37" s="79">
        <f t="shared" si="2"/>
        <v>5961</v>
      </c>
      <c r="C37" s="79">
        <v>3123</v>
      </c>
      <c r="D37" s="79">
        <v>2838</v>
      </c>
      <c r="E37" s="80"/>
      <c r="F37" s="79">
        <f t="shared" si="1"/>
        <v>6022</v>
      </c>
      <c r="G37" s="79">
        <v>3148</v>
      </c>
      <c r="H37" s="79">
        <v>2874</v>
      </c>
    </row>
    <row r="38" spans="1:8" ht="18.75" customHeight="1">
      <c r="A38" s="78" t="s">
        <v>563</v>
      </c>
      <c r="B38" s="79">
        <f t="shared" si="2"/>
        <v>12767</v>
      </c>
      <c r="C38" s="79">
        <v>6560</v>
      </c>
      <c r="D38" s="79">
        <v>6207</v>
      </c>
      <c r="E38" s="80"/>
      <c r="F38" s="79">
        <f t="shared" si="1"/>
        <v>12863</v>
      </c>
      <c r="G38" s="79">
        <v>6598</v>
      </c>
      <c r="H38" s="79">
        <v>6265</v>
      </c>
    </row>
    <row r="39" spans="1:8" ht="18.75" customHeight="1">
      <c r="A39" s="78" t="s">
        <v>564</v>
      </c>
      <c r="B39" s="79">
        <f t="shared" si="2"/>
        <v>6609</v>
      </c>
      <c r="C39" s="79">
        <v>3409</v>
      </c>
      <c r="D39" s="79">
        <v>3200</v>
      </c>
      <c r="E39" s="80"/>
      <c r="F39" s="79">
        <f t="shared" si="1"/>
        <v>6672</v>
      </c>
      <c r="G39" s="79">
        <v>3433</v>
      </c>
      <c r="H39" s="79">
        <v>3239</v>
      </c>
    </row>
    <row r="40" spans="1:8" ht="18.75" customHeight="1">
      <c r="A40" s="75" t="s">
        <v>565</v>
      </c>
      <c r="B40" s="76">
        <f t="shared" si="2"/>
        <v>33840</v>
      </c>
      <c r="C40" s="76">
        <f>SUM(C41:C45)</f>
        <v>17119</v>
      </c>
      <c r="D40" s="76">
        <f>SUM(D41:D45)</f>
        <v>16721</v>
      </c>
      <c r="E40" s="80"/>
      <c r="F40" s="76">
        <f t="shared" si="1"/>
        <v>34089</v>
      </c>
      <c r="G40" s="76">
        <f>SUM(G41:G45)</f>
        <v>17265</v>
      </c>
      <c r="H40" s="76">
        <f>SUM(H41:H45)</f>
        <v>16824</v>
      </c>
    </row>
    <row r="41" spans="1:8" ht="18.75" customHeight="1">
      <c r="A41" s="78" t="s">
        <v>113</v>
      </c>
      <c r="B41" s="79">
        <f t="shared" si="2"/>
        <v>14907</v>
      </c>
      <c r="C41" s="79">
        <v>7375</v>
      </c>
      <c r="D41" s="79">
        <v>7532</v>
      </c>
      <c r="E41" s="80"/>
      <c r="F41" s="79">
        <f t="shared" si="1"/>
        <v>15028</v>
      </c>
      <c r="G41" s="79">
        <v>7454</v>
      </c>
      <c r="H41" s="79">
        <v>7574</v>
      </c>
    </row>
    <row r="42" spans="1:8" ht="18.75" customHeight="1">
      <c r="A42" s="78" t="s">
        <v>212</v>
      </c>
      <c r="B42" s="79">
        <f t="shared" si="2"/>
        <v>946</v>
      </c>
      <c r="C42" s="79">
        <v>480</v>
      </c>
      <c r="D42" s="79">
        <v>466</v>
      </c>
      <c r="E42" s="80"/>
      <c r="F42" s="79">
        <f t="shared" si="1"/>
        <v>948</v>
      </c>
      <c r="G42" s="79">
        <v>481</v>
      </c>
      <c r="H42" s="79">
        <v>467</v>
      </c>
    </row>
    <row r="43" spans="1:8" ht="18.75" customHeight="1">
      <c r="A43" s="78" t="s">
        <v>566</v>
      </c>
      <c r="B43" s="79">
        <f t="shared" si="2"/>
        <v>5338</v>
      </c>
      <c r="C43" s="79">
        <v>2699</v>
      </c>
      <c r="D43" s="79">
        <v>2639</v>
      </c>
      <c r="E43" s="80"/>
      <c r="F43" s="79">
        <f t="shared" si="1"/>
        <v>5380</v>
      </c>
      <c r="G43" s="79">
        <v>2721</v>
      </c>
      <c r="H43" s="79">
        <v>2659</v>
      </c>
    </row>
    <row r="44" spans="1:8" ht="18.75" customHeight="1">
      <c r="A44" s="78" t="s">
        <v>567</v>
      </c>
      <c r="B44" s="79">
        <f t="shared" si="2"/>
        <v>7927</v>
      </c>
      <c r="C44" s="79">
        <v>4097</v>
      </c>
      <c r="D44" s="79">
        <v>3830</v>
      </c>
      <c r="E44" s="80"/>
      <c r="F44" s="79">
        <f t="shared" si="1"/>
        <v>7989</v>
      </c>
      <c r="G44" s="79">
        <v>4137</v>
      </c>
      <c r="H44" s="79">
        <v>3852</v>
      </c>
    </row>
    <row r="45" spans="1:8" ht="18.75" customHeight="1">
      <c r="A45" s="109" t="s">
        <v>568</v>
      </c>
      <c r="B45" s="100">
        <f t="shared" si="2"/>
        <v>4722</v>
      </c>
      <c r="C45" s="100">
        <v>2468</v>
      </c>
      <c r="D45" s="100">
        <v>2254</v>
      </c>
      <c r="E45" s="101"/>
      <c r="F45" s="100">
        <f t="shared" si="1"/>
        <v>4744</v>
      </c>
      <c r="G45" s="100">
        <v>2472</v>
      </c>
      <c r="H45" s="100">
        <v>2272</v>
      </c>
    </row>
    <row r="46" spans="1:8" ht="7.5" customHeight="1">
      <c r="A46" s="80"/>
      <c r="B46" s="80"/>
      <c r="C46" s="80"/>
      <c r="D46" s="80"/>
      <c r="E46" s="80"/>
      <c r="F46" s="80"/>
      <c r="G46" s="80"/>
      <c r="H46" s="80"/>
    </row>
    <row r="47" spans="1:8">
      <c r="A47" s="37" t="s">
        <v>28</v>
      </c>
      <c r="B47" s="37"/>
      <c r="C47" s="37"/>
      <c r="D47" s="37"/>
      <c r="E47" s="37"/>
      <c r="F47" s="37"/>
      <c r="G47" s="37"/>
      <c r="H47" s="37"/>
    </row>
    <row r="48" spans="1:8" ht="14.25">
      <c r="A48" s="80"/>
      <c r="B48" s="80"/>
      <c r="C48" s="80"/>
      <c r="D48" s="80"/>
      <c r="E48" s="80"/>
      <c r="F48" s="80"/>
      <c r="G48" s="80"/>
      <c r="H48" s="80"/>
    </row>
    <row r="49" spans="1:8" ht="14.25">
      <c r="A49" s="80"/>
      <c r="B49" s="80"/>
      <c r="C49" s="80"/>
      <c r="D49" s="80"/>
      <c r="E49" s="80"/>
      <c r="F49" s="80"/>
      <c r="G49" s="80"/>
      <c r="H49" s="80"/>
    </row>
    <row r="50" spans="1:8" ht="14.25">
      <c r="A50" s="80"/>
      <c r="B50" s="80"/>
      <c r="C50" s="80"/>
      <c r="D50" s="80"/>
      <c r="E50" s="80"/>
      <c r="F50" s="80"/>
      <c r="G50" s="80"/>
      <c r="H50" s="80"/>
    </row>
    <row r="51" spans="1:8" ht="14.25">
      <c r="A51" s="80"/>
      <c r="B51" s="80"/>
      <c r="C51" s="80"/>
      <c r="D51" s="80"/>
      <c r="E51" s="80"/>
      <c r="F51" s="80"/>
      <c r="G51" s="80"/>
      <c r="H51" s="80"/>
    </row>
    <row r="52" spans="1:8" ht="14.25">
      <c r="A52" s="80"/>
      <c r="B52" s="80"/>
      <c r="C52" s="80"/>
      <c r="D52" s="80"/>
      <c r="E52" s="80"/>
      <c r="F52" s="80"/>
      <c r="G52" s="80"/>
      <c r="H52" s="80"/>
    </row>
    <row r="53" spans="1:8" ht="14.25">
      <c r="A53" s="80"/>
      <c r="B53" s="80"/>
      <c r="C53" s="80"/>
      <c r="D53" s="80"/>
      <c r="E53" s="80"/>
      <c r="F53" s="80"/>
      <c r="G53" s="80"/>
      <c r="H53" s="80"/>
    </row>
    <row r="54" spans="1:8" ht="14.25">
      <c r="A54" s="80"/>
      <c r="B54" s="80"/>
      <c r="C54" s="80"/>
      <c r="D54" s="80"/>
      <c r="E54" s="80"/>
      <c r="F54" s="80"/>
      <c r="G54" s="80"/>
      <c r="H54" s="80"/>
    </row>
    <row r="55" spans="1:8" ht="14.25">
      <c r="A55" s="80"/>
      <c r="B55" s="80"/>
      <c r="C55" s="80"/>
      <c r="D55" s="80"/>
      <c r="E55" s="80"/>
      <c r="F55" s="80"/>
      <c r="G55" s="80"/>
      <c r="H55" s="80"/>
    </row>
    <row r="56" spans="1:8" ht="14.25">
      <c r="A56" s="80"/>
      <c r="B56" s="80"/>
      <c r="C56" s="80"/>
      <c r="D56" s="80"/>
      <c r="E56" s="80"/>
      <c r="F56" s="80"/>
      <c r="G56" s="80"/>
      <c r="H56" s="80"/>
    </row>
    <row r="57" spans="1:8" ht="14.25">
      <c r="A57" s="80"/>
      <c r="B57" s="80"/>
      <c r="C57" s="80"/>
      <c r="D57" s="80"/>
      <c r="E57" s="80"/>
      <c r="F57" s="80"/>
      <c r="G57" s="80"/>
      <c r="H57" s="80"/>
    </row>
    <row r="58" spans="1:8" ht="14.25">
      <c r="A58" s="80"/>
      <c r="B58" s="80"/>
      <c r="C58" s="80"/>
      <c r="D58" s="80"/>
      <c r="E58" s="80"/>
      <c r="F58" s="80"/>
      <c r="G58" s="80"/>
      <c r="H58" s="80"/>
    </row>
    <row r="59" spans="1:8" ht="14.25">
      <c r="A59" s="80"/>
      <c r="B59" s="80"/>
      <c r="C59" s="80"/>
      <c r="D59" s="80"/>
      <c r="E59" s="80"/>
      <c r="F59" s="80"/>
      <c r="G59" s="80"/>
      <c r="H59" s="80"/>
    </row>
    <row r="60" spans="1:8" ht="14.25">
      <c r="A60" s="80"/>
      <c r="B60" s="80"/>
      <c r="C60" s="80"/>
      <c r="D60" s="80"/>
      <c r="E60" s="80"/>
      <c r="F60" s="80"/>
      <c r="G60" s="80"/>
      <c r="H60" s="80"/>
    </row>
    <row r="61" spans="1:8" ht="14.25">
      <c r="A61" s="80"/>
      <c r="B61" s="80"/>
      <c r="C61" s="80"/>
      <c r="D61" s="80"/>
      <c r="E61" s="80"/>
      <c r="F61" s="80"/>
      <c r="G61" s="80"/>
      <c r="H61" s="80"/>
    </row>
    <row r="62" spans="1:8" ht="14.25">
      <c r="A62" s="80"/>
      <c r="B62" s="80"/>
      <c r="C62" s="80"/>
      <c r="D62" s="80"/>
      <c r="E62" s="80"/>
      <c r="F62" s="80"/>
      <c r="G62" s="80"/>
      <c r="H62" s="80"/>
    </row>
    <row r="63" spans="1:8" ht="14.25">
      <c r="A63" s="80"/>
      <c r="B63" s="80"/>
      <c r="C63" s="80"/>
      <c r="D63" s="80"/>
      <c r="E63" s="80"/>
      <c r="F63" s="80"/>
      <c r="G63" s="80"/>
      <c r="H63" s="80"/>
    </row>
    <row r="64" spans="1:8" ht="14.25">
      <c r="A64" s="80"/>
      <c r="B64" s="80"/>
      <c r="C64" s="80"/>
      <c r="D64" s="80"/>
      <c r="E64" s="80"/>
      <c r="F64" s="80"/>
      <c r="G64" s="80"/>
      <c r="H64" s="80"/>
    </row>
    <row r="65" spans="1:8" ht="14.25">
      <c r="A65" s="80"/>
      <c r="B65" s="80"/>
      <c r="C65" s="80"/>
      <c r="D65" s="80"/>
      <c r="E65" s="80"/>
      <c r="F65" s="80"/>
      <c r="G65" s="80"/>
      <c r="H65" s="80"/>
    </row>
    <row r="66" spans="1:8" ht="14.25">
      <c r="A66" s="80"/>
      <c r="B66" s="80"/>
      <c r="C66" s="80"/>
      <c r="D66" s="80"/>
      <c r="E66" s="80"/>
      <c r="F66" s="80"/>
      <c r="G66" s="80"/>
      <c r="H66" s="80"/>
    </row>
    <row r="67" spans="1:8" ht="14.25">
      <c r="A67" s="80"/>
      <c r="B67" s="80"/>
      <c r="C67" s="80"/>
      <c r="D67" s="80"/>
      <c r="E67" s="80"/>
      <c r="F67" s="80"/>
      <c r="G67" s="80"/>
      <c r="H67" s="80"/>
    </row>
    <row r="68" spans="1:8" ht="14.25">
      <c r="A68" s="80"/>
      <c r="B68" s="80"/>
      <c r="C68" s="80"/>
      <c r="D68" s="80"/>
      <c r="E68" s="80"/>
      <c r="F68" s="80"/>
      <c r="G68" s="80"/>
      <c r="H68" s="80"/>
    </row>
    <row r="69" spans="1:8" ht="14.25">
      <c r="A69" s="80"/>
      <c r="B69" s="80"/>
      <c r="C69" s="80"/>
      <c r="D69" s="80"/>
      <c r="E69" s="80"/>
      <c r="F69" s="80"/>
      <c r="G69" s="80"/>
      <c r="H69" s="80"/>
    </row>
    <row r="70" spans="1:8" ht="14.25">
      <c r="A70" s="80"/>
      <c r="B70" s="80"/>
      <c r="C70" s="80"/>
      <c r="D70" s="80"/>
      <c r="E70" s="80"/>
      <c r="F70" s="80"/>
      <c r="G70" s="80"/>
      <c r="H70" s="80"/>
    </row>
    <row r="71" spans="1:8" ht="14.25">
      <c r="A71" s="80"/>
      <c r="B71" s="80"/>
      <c r="C71" s="80"/>
      <c r="D71" s="80"/>
      <c r="E71" s="80"/>
      <c r="F71" s="80"/>
      <c r="G71" s="80"/>
      <c r="H71" s="80"/>
    </row>
    <row r="72" spans="1:8" ht="14.25">
      <c r="A72" s="80"/>
      <c r="B72" s="80"/>
      <c r="C72" s="80"/>
      <c r="D72" s="80"/>
      <c r="E72" s="80"/>
      <c r="F72" s="80"/>
      <c r="G72" s="80"/>
      <c r="H72" s="80"/>
    </row>
    <row r="73" spans="1:8" ht="14.25">
      <c r="A73" s="80"/>
      <c r="B73" s="80"/>
      <c r="C73" s="80"/>
      <c r="D73" s="80"/>
      <c r="E73" s="80"/>
      <c r="F73" s="80"/>
      <c r="G73" s="80"/>
      <c r="H73" s="80"/>
    </row>
    <row r="74" spans="1:8" ht="14.25">
      <c r="A74" s="80"/>
      <c r="B74" s="80"/>
      <c r="C74" s="80"/>
      <c r="D74" s="80"/>
      <c r="E74" s="80"/>
      <c r="F74" s="80"/>
      <c r="G74" s="80"/>
      <c r="H74" s="80"/>
    </row>
    <row r="75" spans="1:8" ht="14.25">
      <c r="A75" s="80"/>
      <c r="B75" s="80"/>
      <c r="C75" s="80"/>
      <c r="D75" s="80"/>
      <c r="E75" s="80"/>
      <c r="F75" s="80"/>
      <c r="G75" s="80"/>
      <c r="H75" s="80"/>
    </row>
    <row r="76" spans="1:8" ht="14.25">
      <c r="A76" s="80"/>
      <c r="B76" s="80"/>
      <c r="C76" s="80"/>
      <c r="D76" s="80"/>
      <c r="E76" s="80"/>
      <c r="F76" s="80"/>
      <c r="G76" s="80"/>
      <c r="H76" s="80"/>
    </row>
    <row r="77" spans="1:8" ht="14.25">
      <c r="A77" s="80"/>
      <c r="B77" s="80"/>
      <c r="C77" s="80"/>
      <c r="D77" s="80"/>
      <c r="E77" s="80"/>
      <c r="F77" s="80"/>
      <c r="G77" s="80"/>
      <c r="H77" s="80"/>
    </row>
    <row r="78" spans="1:8" ht="14.25">
      <c r="A78" s="80"/>
      <c r="B78" s="80"/>
      <c r="C78" s="80"/>
      <c r="D78" s="80"/>
      <c r="E78" s="80"/>
      <c r="F78" s="80"/>
      <c r="G78" s="80"/>
      <c r="H78" s="80"/>
    </row>
    <row r="79" spans="1:8" ht="14.25">
      <c r="A79" s="80"/>
      <c r="B79" s="80"/>
      <c r="C79" s="80"/>
      <c r="D79" s="80"/>
      <c r="E79" s="80"/>
      <c r="F79" s="80"/>
      <c r="G79" s="80"/>
      <c r="H79" s="80"/>
    </row>
    <row r="80" spans="1:8" ht="14.25">
      <c r="A80" s="80"/>
      <c r="B80" s="80"/>
      <c r="C80" s="80"/>
      <c r="D80" s="80"/>
      <c r="E80" s="80"/>
      <c r="F80" s="80"/>
      <c r="G80" s="80"/>
      <c r="H80" s="80"/>
    </row>
    <row r="81" spans="1:8" ht="14.25">
      <c r="A81" s="80"/>
      <c r="B81" s="80"/>
      <c r="C81" s="80"/>
      <c r="D81" s="80"/>
      <c r="E81" s="80"/>
      <c r="F81" s="80"/>
      <c r="G81" s="80"/>
      <c r="H81" s="80"/>
    </row>
    <row r="82" spans="1:8" ht="14.25">
      <c r="A82" s="80"/>
      <c r="B82" s="80"/>
      <c r="C82" s="80"/>
      <c r="D82" s="80"/>
      <c r="E82" s="80"/>
      <c r="F82" s="80"/>
      <c r="G82" s="80"/>
      <c r="H82" s="80"/>
    </row>
    <row r="83" spans="1:8" ht="14.25">
      <c r="A83" s="80"/>
      <c r="B83" s="80"/>
      <c r="C83" s="80"/>
      <c r="D83" s="80"/>
      <c r="E83" s="80"/>
      <c r="F83" s="80"/>
      <c r="G83" s="80"/>
      <c r="H83" s="80"/>
    </row>
    <row r="84" spans="1:8" ht="14.25">
      <c r="A84" s="80"/>
      <c r="B84" s="80"/>
      <c r="C84" s="80"/>
      <c r="D84" s="80"/>
      <c r="E84" s="80"/>
      <c r="F84" s="80"/>
      <c r="G84" s="80"/>
      <c r="H84" s="80"/>
    </row>
    <row r="85" spans="1:8" ht="14.25">
      <c r="A85" s="80"/>
      <c r="B85" s="80"/>
      <c r="C85" s="80"/>
      <c r="D85" s="80"/>
      <c r="E85" s="80"/>
      <c r="F85" s="80"/>
      <c r="G85" s="80"/>
      <c r="H85" s="80"/>
    </row>
    <row r="86" spans="1:8" ht="14.25">
      <c r="A86" s="80"/>
      <c r="B86" s="80"/>
      <c r="C86" s="80"/>
      <c r="D86" s="80"/>
      <c r="E86" s="80"/>
      <c r="F86" s="80"/>
      <c r="G86" s="80"/>
      <c r="H86" s="80"/>
    </row>
    <row r="87" spans="1:8" ht="14.25">
      <c r="A87" s="80"/>
      <c r="B87" s="80"/>
      <c r="C87" s="80"/>
      <c r="D87" s="80"/>
      <c r="E87" s="80"/>
      <c r="F87" s="80"/>
      <c r="G87" s="80"/>
      <c r="H87" s="80"/>
    </row>
    <row r="88" spans="1:8" ht="14.25">
      <c r="A88" s="80"/>
      <c r="B88" s="80"/>
      <c r="C88" s="80"/>
      <c r="D88" s="80"/>
      <c r="E88" s="80"/>
      <c r="F88" s="80"/>
      <c r="G88" s="80"/>
      <c r="H88" s="80"/>
    </row>
    <row r="89" spans="1:8" ht="14.25">
      <c r="A89" s="80"/>
      <c r="B89" s="80"/>
      <c r="C89" s="80"/>
      <c r="D89" s="80"/>
      <c r="E89" s="80"/>
      <c r="F89" s="80"/>
      <c r="G89" s="80"/>
      <c r="H89" s="80"/>
    </row>
    <row r="90" spans="1:8" ht="14.25">
      <c r="A90" s="80"/>
      <c r="B90" s="80"/>
      <c r="C90" s="80"/>
      <c r="D90" s="80"/>
      <c r="E90" s="80"/>
      <c r="F90" s="80"/>
      <c r="G90" s="80"/>
      <c r="H90" s="80"/>
    </row>
    <row r="91" spans="1:8" ht="14.25">
      <c r="A91" s="80"/>
      <c r="B91" s="80"/>
      <c r="C91" s="80"/>
      <c r="D91" s="80"/>
      <c r="E91" s="80"/>
      <c r="F91" s="80"/>
      <c r="G91" s="80"/>
      <c r="H91" s="80"/>
    </row>
    <row r="92" spans="1:8" ht="14.25">
      <c r="A92" s="80"/>
      <c r="B92" s="80"/>
      <c r="C92" s="80"/>
      <c r="D92" s="80"/>
      <c r="E92" s="80"/>
      <c r="F92" s="80"/>
      <c r="G92" s="80"/>
      <c r="H92" s="80"/>
    </row>
    <row r="93" spans="1:8" ht="14.25">
      <c r="A93" s="80"/>
      <c r="B93" s="80"/>
      <c r="C93" s="80"/>
      <c r="D93" s="80"/>
      <c r="E93" s="80"/>
      <c r="F93" s="80"/>
      <c r="G93" s="80"/>
      <c r="H93" s="80"/>
    </row>
    <row r="94" spans="1:8" ht="14.25">
      <c r="A94" s="80"/>
      <c r="B94" s="80"/>
      <c r="C94" s="80"/>
      <c r="D94" s="80"/>
      <c r="E94" s="80"/>
      <c r="F94" s="80"/>
      <c r="G94" s="80"/>
      <c r="H94" s="80"/>
    </row>
    <row r="95" spans="1:8" ht="14.25">
      <c r="A95" s="80"/>
      <c r="B95" s="80"/>
      <c r="C95" s="80"/>
      <c r="D95" s="80"/>
      <c r="E95" s="80"/>
      <c r="F95" s="80"/>
      <c r="G95" s="80"/>
      <c r="H95" s="80"/>
    </row>
    <row r="96" spans="1:8" ht="14.25">
      <c r="A96" s="80"/>
      <c r="B96" s="80"/>
      <c r="C96" s="80"/>
      <c r="D96" s="80"/>
      <c r="E96" s="80"/>
      <c r="F96" s="80"/>
      <c r="G96" s="80"/>
      <c r="H96" s="80"/>
    </row>
    <row r="97" spans="1:8" ht="14.25">
      <c r="A97" s="80"/>
      <c r="B97" s="80"/>
      <c r="C97" s="80"/>
      <c r="D97" s="80"/>
      <c r="E97" s="80"/>
      <c r="F97" s="80"/>
      <c r="G97" s="80"/>
      <c r="H97" s="80"/>
    </row>
    <row r="98" spans="1:8" ht="14.25">
      <c r="A98" s="80"/>
      <c r="B98" s="80"/>
      <c r="C98" s="80"/>
      <c r="D98" s="80"/>
      <c r="E98" s="80"/>
      <c r="F98" s="80"/>
      <c r="G98" s="80"/>
      <c r="H98" s="80"/>
    </row>
    <row r="99" spans="1:8" ht="14.25">
      <c r="A99" s="80"/>
      <c r="B99" s="80"/>
      <c r="C99" s="80"/>
      <c r="D99" s="80"/>
      <c r="E99" s="80"/>
      <c r="F99" s="80"/>
      <c r="G99" s="80"/>
      <c r="H99" s="80"/>
    </row>
    <row r="100" spans="1:8" ht="14.25">
      <c r="A100" s="80"/>
      <c r="B100" s="80"/>
      <c r="C100" s="80"/>
      <c r="D100" s="80"/>
      <c r="E100" s="80"/>
      <c r="F100" s="80"/>
      <c r="G100" s="80"/>
      <c r="H100" s="80"/>
    </row>
    <row r="101" spans="1:8" ht="14.25">
      <c r="A101" s="80"/>
      <c r="B101" s="80"/>
      <c r="C101" s="80"/>
      <c r="D101" s="80"/>
      <c r="E101" s="80"/>
      <c r="F101" s="80"/>
      <c r="G101" s="80"/>
      <c r="H101" s="80"/>
    </row>
    <row r="102" spans="1:8" ht="14.25">
      <c r="A102" s="80"/>
      <c r="B102" s="80"/>
      <c r="C102" s="80"/>
      <c r="D102" s="80"/>
      <c r="E102" s="80"/>
      <c r="F102" s="80"/>
      <c r="G102" s="80"/>
      <c r="H102" s="80"/>
    </row>
    <row r="103" spans="1:8" ht="14.25">
      <c r="A103" s="80"/>
      <c r="B103" s="80"/>
      <c r="C103" s="80"/>
      <c r="D103" s="80"/>
      <c r="E103" s="80"/>
      <c r="F103" s="80"/>
      <c r="G103" s="80"/>
      <c r="H103" s="80"/>
    </row>
    <row r="104" spans="1:8" ht="14.25">
      <c r="A104" s="80"/>
      <c r="B104" s="80"/>
      <c r="C104" s="80"/>
      <c r="D104" s="80"/>
      <c r="E104" s="80"/>
      <c r="F104" s="80"/>
      <c r="G104" s="80"/>
      <c r="H104" s="80"/>
    </row>
    <row r="105" spans="1:8" ht="14.25">
      <c r="A105" s="80"/>
      <c r="B105" s="80"/>
      <c r="C105" s="80"/>
      <c r="D105" s="80"/>
      <c r="E105" s="80"/>
      <c r="F105" s="80"/>
      <c r="G105" s="80"/>
      <c r="H105" s="80"/>
    </row>
    <row r="106" spans="1:8" ht="14.25">
      <c r="A106" s="80"/>
      <c r="B106" s="80"/>
      <c r="C106" s="80"/>
      <c r="D106" s="80"/>
      <c r="E106" s="80"/>
      <c r="F106" s="80"/>
      <c r="G106" s="80"/>
      <c r="H106" s="80"/>
    </row>
    <row r="107" spans="1:8" ht="14.25">
      <c r="A107" s="80"/>
      <c r="B107" s="80"/>
      <c r="C107" s="80"/>
      <c r="D107" s="80"/>
      <c r="E107" s="80"/>
      <c r="F107" s="80"/>
      <c r="G107" s="80"/>
      <c r="H107" s="80"/>
    </row>
    <row r="108" spans="1:8" ht="14.25">
      <c r="A108" s="80"/>
      <c r="B108" s="80"/>
      <c r="C108" s="80"/>
      <c r="D108" s="80"/>
      <c r="E108" s="80"/>
      <c r="F108" s="80"/>
      <c r="G108" s="80"/>
      <c r="H108" s="80"/>
    </row>
    <row r="109" spans="1:8" ht="14.25">
      <c r="A109" s="80"/>
      <c r="B109" s="80"/>
      <c r="C109" s="80"/>
      <c r="D109" s="80"/>
      <c r="E109" s="80"/>
      <c r="F109" s="80"/>
      <c r="G109" s="80"/>
      <c r="H109" s="80"/>
    </row>
    <row r="110" spans="1:8" ht="14.25">
      <c r="A110" s="80"/>
      <c r="B110" s="80"/>
      <c r="C110" s="80"/>
      <c r="D110" s="80"/>
      <c r="E110" s="80"/>
      <c r="F110" s="80"/>
      <c r="G110" s="80"/>
      <c r="H110" s="80"/>
    </row>
    <row r="111" spans="1:8" ht="14.25">
      <c r="A111" s="80"/>
      <c r="B111" s="80"/>
      <c r="C111" s="80"/>
      <c r="D111" s="80"/>
      <c r="E111" s="80"/>
      <c r="F111" s="80"/>
      <c r="G111" s="80"/>
      <c r="H111" s="80"/>
    </row>
    <row r="112" spans="1:8" ht="14.25">
      <c r="A112" s="80"/>
      <c r="B112" s="80"/>
      <c r="C112" s="80"/>
      <c r="D112" s="80"/>
      <c r="E112" s="80"/>
      <c r="F112" s="80"/>
      <c r="G112" s="80"/>
      <c r="H112" s="80"/>
    </row>
    <row r="113" spans="1:8" ht="14.25">
      <c r="A113" s="80"/>
      <c r="B113" s="80"/>
      <c r="C113" s="80"/>
      <c r="D113" s="80"/>
      <c r="E113" s="80"/>
      <c r="F113" s="80"/>
      <c r="G113" s="80"/>
      <c r="H113" s="80"/>
    </row>
    <row r="114" spans="1:8" ht="14.25">
      <c r="A114" s="80"/>
      <c r="B114" s="80"/>
      <c r="C114" s="80"/>
      <c r="D114" s="80"/>
      <c r="E114" s="80"/>
      <c r="F114" s="80"/>
      <c r="G114" s="80"/>
      <c r="H114" s="80"/>
    </row>
    <row r="115" spans="1:8" ht="14.25">
      <c r="A115" s="80"/>
      <c r="B115" s="80"/>
      <c r="C115" s="80"/>
      <c r="D115" s="80"/>
      <c r="E115" s="80"/>
      <c r="F115" s="80"/>
      <c r="G115" s="80"/>
      <c r="H115" s="80"/>
    </row>
    <row r="116" spans="1:8" ht="14.25">
      <c r="A116" s="80"/>
      <c r="B116" s="80"/>
      <c r="C116" s="80"/>
      <c r="D116" s="80"/>
      <c r="E116" s="80"/>
      <c r="F116" s="80"/>
      <c r="G116" s="80"/>
      <c r="H116" s="80"/>
    </row>
    <row r="117" spans="1:8" ht="14.25">
      <c r="A117" s="80"/>
      <c r="B117" s="80"/>
      <c r="C117" s="80"/>
      <c r="D117" s="80"/>
      <c r="E117" s="80"/>
      <c r="F117" s="80"/>
      <c r="G117" s="80"/>
      <c r="H117" s="80"/>
    </row>
    <row r="118" spans="1:8" ht="14.25">
      <c r="A118" s="80"/>
      <c r="B118" s="80"/>
      <c r="C118" s="80"/>
      <c r="D118" s="80"/>
      <c r="E118" s="80"/>
      <c r="F118" s="80"/>
      <c r="G118" s="80"/>
      <c r="H118" s="80"/>
    </row>
    <row r="119" spans="1:8" ht="14.25">
      <c r="A119" s="80"/>
      <c r="B119" s="80"/>
      <c r="C119" s="80"/>
      <c r="D119" s="80"/>
      <c r="E119" s="80"/>
      <c r="F119" s="80"/>
      <c r="G119" s="80"/>
      <c r="H119" s="80"/>
    </row>
    <row r="120" spans="1:8" ht="14.25">
      <c r="A120" s="80"/>
      <c r="B120" s="80"/>
      <c r="C120" s="80"/>
      <c r="D120" s="80"/>
      <c r="E120" s="80"/>
      <c r="F120" s="80"/>
      <c r="G120" s="80"/>
      <c r="H120" s="80"/>
    </row>
    <row r="121" spans="1:8" ht="14.25">
      <c r="A121" s="80"/>
      <c r="B121" s="80"/>
      <c r="C121" s="80"/>
      <c r="D121" s="80"/>
      <c r="E121" s="80"/>
      <c r="F121" s="80"/>
      <c r="G121" s="80"/>
      <c r="H121" s="80"/>
    </row>
    <row r="122" spans="1:8" ht="14.25">
      <c r="A122" s="80"/>
      <c r="B122" s="80"/>
      <c r="C122" s="80"/>
      <c r="D122" s="80"/>
      <c r="E122" s="80"/>
      <c r="F122" s="80"/>
      <c r="G122" s="80"/>
      <c r="H122" s="80"/>
    </row>
    <row r="123" spans="1:8" ht="14.25">
      <c r="A123" s="80"/>
      <c r="B123" s="80"/>
      <c r="C123" s="80"/>
      <c r="D123" s="80"/>
      <c r="E123" s="80"/>
      <c r="F123" s="80"/>
      <c r="G123" s="80"/>
      <c r="H123" s="80"/>
    </row>
    <row r="124" spans="1:8" ht="14.25">
      <c r="A124" s="80"/>
      <c r="B124" s="80"/>
      <c r="C124" s="80"/>
      <c r="D124" s="80"/>
      <c r="E124" s="80"/>
      <c r="F124" s="80"/>
      <c r="G124" s="80"/>
      <c r="H124" s="80"/>
    </row>
    <row r="125" spans="1:8" ht="14.25">
      <c r="A125" s="80"/>
      <c r="B125" s="80"/>
      <c r="C125" s="80"/>
      <c r="D125" s="80"/>
      <c r="E125" s="80"/>
      <c r="F125" s="80"/>
      <c r="G125" s="80"/>
      <c r="H125" s="80"/>
    </row>
    <row r="126" spans="1:8" ht="14.25">
      <c r="A126" s="80"/>
      <c r="B126" s="80"/>
      <c r="C126" s="80"/>
      <c r="D126" s="80"/>
      <c r="E126" s="80"/>
      <c r="F126" s="80"/>
      <c r="G126" s="80"/>
      <c r="H126" s="80"/>
    </row>
    <row r="127" spans="1:8" ht="14.25">
      <c r="A127" s="80"/>
      <c r="B127" s="80"/>
      <c r="C127" s="80"/>
      <c r="D127" s="80"/>
      <c r="E127" s="80"/>
      <c r="F127" s="80"/>
      <c r="G127" s="80"/>
      <c r="H127" s="80"/>
    </row>
    <row r="128" spans="1:8" ht="14.25">
      <c r="A128" s="80"/>
      <c r="B128" s="80"/>
      <c r="C128" s="80"/>
      <c r="D128" s="80"/>
      <c r="E128" s="80"/>
      <c r="F128" s="80"/>
      <c r="G128" s="80"/>
      <c r="H128" s="80"/>
    </row>
    <row r="129" spans="1:8" ht="14.25">
      <c r="A129" s="80"/>
      <c r="B129" s="80"/>
      <c r="C129" s="80"/>
      <c r="D129" s="80"/>
      <c r="E129" s="80"/>
      <c r="F129" s="80"/>
      <c r="G129" s="80"/>
      <c r="H129" s="80"/>
    </row>
    <row r="130" spans="1:8" ht="14.25">
      <c r="A130" s="80"/>
      <c r="B130" s="80"/>
      <c r="C130" s="80"/>
      <c r="D130" s="80"/>
      <c r="E130" s="80"/>
      <c r="F130" s="80"/>
      <c r="G130" s="80"/>
      <c r="H130" s="80"/>
    </row>
    <row r="131" spans="1:8" ht="14.25">
      <c r="A131" s="80"/>
      <c r="B131" s="80"/>
      <c r="C131" s="80"/>
      <c r="D131" s="80"/>
      <c r="E131" s="80"/>
      <c r="F131" s="80"/>
      <c r="G131" s="80"/>
      <c r="H131" s="80"/>
    </row>
    <row r="132" spans="1:8" ht="14.25">
      <c r="A132" s="80"/>
      <c r="B132" s="80"/>
      <c r="C132" s="80"/>
      <c r="D132" s="80"/>
      <c r="E132" s="80"/>
      <c r="F132" s="80"/>
      <c r="G132" s="80"/>
      <c r="H132" s="80"/>
    </row>
    <row r="133" spans="1:8" ht="14.25">
      <c r="A133" s="80"/>
      <c r="B133" s="80"/>
      <c r="C133" s="80"/>
      <c r="D133" s="80"/>
      <c r="E133" s="80"/>
      <c r="F133" s="80"/>
      <c r="G133" s="80"/>
      <c r="H133" s="80"/>
    </row>
    <row r="134" spans="1:8" ht="14.25">
      <c r="A134" s="80"/>
      <c r="B134" s="80"/>
      <c r="C134" s="80"/>
      <c r="D134" s="80"/>
      <c r="E134" s="80"/>
      <c r="F134" s="80"/>
      <c r="G134" s="80"/>
      <c r="H134" s="80"/>
    </row>
    <row r="135" spans="1:8" ht="14.25">
      <c r="A135" s="80"/>
      <c r="B135" s="80"/>
      <c r="C135" s="80"/>
      <c r="D135" s="80"/>
      <c r="E135" s="80"/>
      <c r="F135" s="80"/>
      <c r="G135" s="80"/>
      <c r="H135" s="80"/>
    </row>
    <row r="136" spans="1:8" ht="14.25">
      <c r="A136" s="80"/>
      <c r="B136" s="80"/>
      <c r="C136" s="80"/>
      <c r="D136" s="80"/>
      <c r="E136" s="80"/>
      <c r="F136" s="80"/>
      <c r="G136" s="80"/>
      <c r="H136" s="80"/>
    </row>
    <row r="137" spans="1:8" ht="14.25">
      <c r="A137" s="80"/>
      <c r="B137" s="80"/>
      <c r="C137" s="80"/>
      <c r="D137" s="80"/>
      <c r="E137" s="80"/>
      <c r="F137" s="80"/>
      <c r="G137" s="80"/>
      <c r="H137" s="80"/>
    </row>
    <row r="138" spans="1:8" ht="14.25">
      <c r="A138" s="80"/>
      <c r="B138" s="80"/>
      <c r="C138" s="80"/>
      <c r="D138" s="80"/>
      <c r="E138" s="80"/>
      <c r="F138" s="80"/>
      <c r="G138" s="80"/>
      <c r="H138" s="80"/>
    </row>
    <row r="139" spans="1:8" ht="14.25">
      <c r="A139" s="80"/>
      <c r="B139" s="80"/>
      <c r="C139" s="80"/>
      <c r="D139" s="80"/>
      <c r="E139" s="80"/>
      <c r="F139" s="80"/>
      <c r="G139" s="80"/>
      <c r="H139" s="80"/>
    </row>
    <row r="140" spans="1:8" ht="14.25">
      <c r="A140" s="80"/>
      <c r="B140" s="80"/>
      <c r="C140" s="80"/>
      <c r="D140" s="80"/>
      <c r="E140" s="80"/>
      <c r="F140" s="80"/>
      <c r="G140" s="80"/>
      <c r="H140" s="80"/>
    </row>
    <row r="141" spans="1:8" ht="14.25">
      <c r="A141" s="80"/>
      <c r="B141" s="80"/>
      <c r="C141" s="80"/>
      <c r="D141" s="80"/>
      <c r="E141" s="80"/>
      <c r="F141" s="80"/>
      <c r="G141" s="80"/>
      <c r="H141" s="80"/>
    </row>
    <row r="142" spans="1:8" ht="14.25">
      <c r="A142" s="80"/>
      <c r="B142" s="80"/>
      <c r="C142" s="80"/>
      <c r="D142" s="80"/>
      <c r="E142" s="80"/>
      <c r="F142" s="80"/>
      <c r="G142" s="80"/>
      <c r="H142" s="80"/>
    </row>
    <row r="143" spans="1:8" ht="14.25">
      <c r="A143" s="80"/>
      <c r="B143" s="80"/>
      <c r="C143" s="80"/>
      <c r="D143" s="80"/>
      <c r="E143" s="80"/>
      <c r="F143" s="80"/>
      <c r="G143" s="80"/>
      <c r="H143" s="80"/>
    </row>
    <row r="144" spans="1:8" ht="14.25">
      <c r="A144" s="80"/>
      <c r="B144" s="80"/>
      <c r="C144" s="80"/>
      <c r="D144" s="80"/>
      <c r="E144" s="80"/>
      <c r="F144" s="80"/>
      <c r="G144" s="80"/>
      <c r="H144" s="80"/>
    </row>
    <row r="145" spans="1:8" ht="14.25">
      <c r="A145" s="80"/>
      <c r="B145" s="80"/>
      <c r="C145" s="80"/>
      <c r="D145" s="80"/>
      <c r="E145" s="80"/>
      <c r="F145" s="80"/>
      <c r="G145" s="80"/>
      <c r="H145" s="80"/>
    </row>
    <row r="146" spans="1:8" ht="14.25">
      <c r="A146" s="80"/>
      <c r="B146" s="80"/>
      <c r="C146" s="80"/>
      <c r="D146" s="80"/>
      <c r="E146" s="80"/>
      <c r="F146" s="80"/>
      <c r="G146" s="80"/>
      <c r="H146" s="80"/>
    </row>
    <row r="147" spans="1:8" ht="14.25">
      <c r="A147" s="80"/>
      <c r="B147" s="80"/>
      <c r="C147" s="80"/>
      <c r="D147" s="80"/>
      <c r="E147" s="80"/>
      <c r="F147" s="80"/>
      <c r="G147" s="80"/>
      <c r="H147" s="80"/>
    </row>
    <row r="148" spans="1:8" ht="14.25">
      <c r="A148" s="80"/>
      <c r="B148" s="80"/>
      <c r="C148" s="80"/>
      <c r="D148" s="80"/>
      <c r="E148" s="80"/>
      <c r="F148" s="80"/>
      <c r="G148" s="80"/>
      <c r="H148" s="80"/>
    </row>
    <row r="149" spans="1:8" ht="14.25">
      <c r="A149" s="80"/>
      <c r="B149" s="80"/>
      <c r="C149" s="80"/>
      <c r="D149" s="80"/>
      <c r="E149" s="80"/>
      <c r="F149" s="80"/>
      <c r="G149" s="80"/>
      <c r="H149" s="80"/>
    </row>
    <row r="150" spans="1:8" ht="14.25">
      <c r="A150" s="80"/>
      <c r="B150" s="80"/>
      <c r="C150" s="80"/>
      <c r="D150" s="80"/>
      <c r="E150" s="80"/>
      <c r="F150" s="80"/>
      <c r="G150" s="80"/>
      <c r="H150" s="80"/>
    </row>
    <row r="151" spans="1:8" ht="14.25">
      <c r="A151" s="80"/>
      <c r="B151" s="80"/>
      <c r="C151" s="80"/>
      <c r="D151" s="80"/>
      <c r="E151" s="80"/>
      <c r="F151" s="80"/>
      <c r="G151" s="80"/>
      <c r="H151" s="80"/>
    </row>
    <row r="152" spans="1:8" ht="14.25">
      <c r="A152" s="80"/>
      <c r="B152" s="80"/>
      <c r="C152" s="80"/>
      <c r="D152" s="80"/>
      <c r="E152" s="80"/>
      <c r="F152" s="80"/>
      <c r="G152" s="80"/>
      <c r="H152" s="80"/>
    </row>
    <row r="153" spans="1:8" ht="14.25">
      <c r="A153" s="80"/>
      <c r="B153" s="80"/>
      <c r="C153" s="80"/>
      <c r="D153" s="80"/>
      <c r="E153" s="80"/>
      <c r="F153" s="80"/>
      <c r="G153" s="80"/>
      <c r="H153" s="80"/>
    </row>
    <row r="154" spans="1:8" ht="14.25">
      <c r="A154" s="80"/>
      <c r="B154" s="80"/>
      <c r="C154" s="80"/>
      <c r="D154" s="80"/>
      <c r="E154" s="80"/>
      <c r="F154" s="80"/>
      <c r="G154" s="80"/>
      <c r="H154" s="80"/>
    </row>
    <row r="155" spans="1:8" ht="14.25">
      <c r="A155" s="80"/>
      <c r="B155" s="80"/>
      <c r="C155" s="80"/>
      <c r="D155" s="80"/>
      <c r="E155" s="80"/>
      <c r="F155" s="80"/>
      <c r="G155" s="80"/>
      <c r="H155" s="80"/>
    </row>
    <row r="156" spans="1:8" ht="14.25">
      <c r="A156" s="80"/>
      <c r="B156" s="80"/>
      <c r="C156" s="80"/>
      <c r="D156" s="80"/>
      <c r="E156" s="80"/>
      <c r="F156" s="80"/>
      <c r="G156" s="80"/>
      <c r="H156" s="80"/>
    </row>
    <row r="157" spans="1:8" ht="14.25">
      <c r="A157" s="80"/>
      <c r="B157" s="80"/>
      <c r="C157" s="80"/>
      <c r="D157" s="80"/>
      <c r="E157" s="80"/>
      <c r="F157" s="80"/>
      <c r="G157" s="80"/>
      <c r="H157" s="80"/>
    </row>
    <row r="158" spans="1:8" ht="14.25">
      <c r="A158" s="80"/>
      <c r="B158" s="80"/>
      <c r="C158" s="80"/>
      <c r="D158" s="80"/>
      <c r="E158" s="80"/>
      <c r="F158" s="80"/>
      <c r="G158" s="80"/>
      <c r="H158" s="80"/>
    </row>
    <row r="159" spans="1:8" ht="14.25">
      <c r="A159" s="80"/>
      <c r="B159" s="80"/>
      <c r="C159" s="80"/>
      <c r="D159" s="80"/>
      <c r="E159" s="80"/>
      <c r="F159" s="80"/>
      <c r="G159" s="80"/>
      <c r="H159" s="80"/>
    </row>
    <row r="160" spans="1:8" ht="14.25">
      <c r="A160" s="80"/>
      <c r="B160" s="80"/>
      <c r="C160" s="80"/>
      <c r="D160" s="80"/>
      <c r="E160" s="80"/>
      <c r="F160" s="80"/>
      <c r="G160" s="80"/>
      <c r="H160" s="80"/>
    </row>
    <row r="161" spans="1:8" ht="14.25">
      <c r="A161" s="80"/>
      <c r="B161" s="80"/>
      <c r="C161" s="80"/>
      <c r="D161" s="80"/>
      <c r="E161" s="80"/>
      <c r="F161" s="80"/>
      <c r="G161" s="80"/>
      <c r="H161" s="80"/>
    </row>
    <row r="162" spans="1:8" ht="14.25">
      <c r="A162" s="80"/>
      <c r="B162" s="80"/>
      <c r="C162" s="80"/>
      <c r="D162" s="80"/>
      <c r="E162" s="80"/>
      <c r="F162" s="80"/>
      <c r="G162" s="80"/>
      <c r="H162" s="80"/>
    </row>
    <row r="163" spans="1:8" ht="14.25">
      <c r="A163" s="80"/>
      <c r="B163" s="80"/>
      <c r="C163" s="80"/>
      <c r="D163" s="80"/>
      <c r="E163" s="80"/>
      <c r="F163" s="80"/>
      <c r="G163" s="80"/>
      <c r="H163" s="80"/>
    </row>
    <row r="164" spans="1:8" ht="14.25">
      <c r="A164" s="80"/>
      <c r="B164" s="80"/>
      <c r="C164" s="80"/>
      <c r="D164" s="80"/>
      <c r="E164" s="80"/>
      <c r="F164" s="80"/>
      <c r="G164" s="80"/>
      <c r="H164" s="80"/>
    </row>
    <row r="165" spans="1:8" ht="14.25">
      <c r="A165" s="80"/>
      <c r="B165" s="80"/>
      <c r="C165" s="80"/>
      <c r="D165" s="80"/>
      <c r="E165" s="80"/>
      <c r="F165" s="80"/>
      <c r="G165" s="80"/>
      <c r="H165" s="80"/>
    </row>
    <row r="166" spans="1:8" ht="14.25">
      <c r="A166" s="80"/>
      <c r="B166" s="80"/>
      <c r="C166" s="80"/>
      <c r="D166" s="80"/>
      <c r="E166" s="80"/>
      <c r="F166" s="80"/>
      <c r="G166" s="80"/>
      <c r="H166" s="80"/>
    </row>
    <row r="167" spans="1:8" ht="14.25">
      <c r="A167" s="80"/>
      <c r="B167" s="80"/>
      <c r="C167" s="80"/>
      <c r="D167" s="80"/>
      <c r="E167" s="80"/>
      <c r="F167" s="80"/>
      <c r="G167" s="80"/>
      <c r="H167" s="80"/>
    </row>
    <row r="168" spans="1:8" ht="14.25">
      <c r="A168" s="80"/>
      <c r="B168" s="80"/>
      <c r="C168" s="80"/>
      <c r="D168" s="80"/>
      <c r="E168" s="80"/>
      <c r="F168" s="80"/>
      <c r="G168" s="80"/>
      <c r="H168" s="80"/>
    </row>
    <row r="169" spans="1:8" ht="14.25">
      <c r="A169" s="80"/>
      <c r="B169" s="80"/>
      <c r="C169" s="80"/>
      <c r="D169" s="80"/>
      <c r="E169" s="80"/>
      <c r="F169" s="80"/>
      <c r="G169" s="80"/>
      <c r="H169" s="80"/>
    </row>
    <row r="170" spans="1:8" ht="14.25">
      <c r="A170" s="80"/>
      <c r="B170" s="80"/>
      <c r="C170" s="80"/>
      <c r="D170" s="80"/>
      <c r="E170" s="80"/>
      <c r="F170" s="80"/>
      <c r="G170" s="80"/>
      <c r="H170" s="80"/>
    </row>
    <row r="171" spans="1:8" ht="14.25">
      <c r="A171" s="80"/>
      <c r="B171" s="80"/>
      <c r="C171" s="80"/>
      <c r="D171" s="80"/>
      <c r="E171" s="80"/>
      <c r="F171" s="80"/>
      <c r="G171" s="80"/>
      <c r="H171" s="80"/>
    </row>
    <row r="172" spans="1:8" ht="14.25">
      <c r="A172" s="80"/>
      <c r="B172" s="80"/>
      <c r="C172" s="80"/>
      <c r="D172" s="80"/>
      <c r="E172" s="80"/>
      <c r="F172" s="80"/>
      <c r="G172" s="80"/>
      <c r="H172" s="80"/>
    </row>
    <row r="173" spans="1:8" ht="14.25">
      <c r="A173" s="80"/>
      <c r="B173" s="80"/>
      <c r="C173" s="80"/>
      <c r="D173" s="80"/>
      <c r="E173" s="80"/>
      <c r="F173" s="80"/>
      <c r="G173" s="80"/>
      <c r="H173" s="80"/>
    </row>
    <row r="174" spans="1:8" ht="14.25">
      <c r="A174" s="80"/>
      <c r="B174" s="80"/>
      <c r="C174" s="80"/>
      <c r="D174" s="80"/>
      <c r="E174" s="80"/>
      <c r="F174" s="80"/>
      <c r="G174" s="80"/>
      <c r="H174" s="80"/>
    </row>
    <row r="175" spans="1:8" ht="14.25">
      <c r="A175" s="80"/>
      <c r="B175" s="80"/>
      <c r="C175" s="80"/>
      <c r="D175" s="80"/>
      <c r="E175" s="80"/>
      <c r="F175" s="80"/>
      <c r="G175" s="80"/>
      <c r="H175" s="80"/>
    </row>
    <row r="176" spans="1:8" ht="14.25">
      <c r="A176" s="80"/>
      <c r="B176" s="80"/>
      <c r="C176" s="80"/>
      <c r="D176" s="80"/>
      <c r="E176" s="80"/>
      <c r="F176" s="80"/>
      <c r="G176" s="80"/>
      <c r="H176" s="80"/>
    </row>
    <row r="177" spans="1:8" ht="14.25">
      <c r="A177" s="80"/>
      <c r="B177" s="80"/>
      <c r="C177" s="80"/>
      <c r="D177" s="80"/>
      <c r="E177" s="80"/>
      <c r="F177" s="80"/>
      <c r="G177" s="80"/>
      <c r="H177" s="80"/>
    </row>
    <row r="178" spans="1:8" ht="14.25">
      <c r="A178" s="80"/>
      <c r="B178" s="80"/>
      <c r="C178" s="80"/>
      <c r="D178" s="80"/>
      <c r="E178" s="80"/>
      <c r="F178" s="80"/>
      <c r="G178" s="80"/>
      <c r="H178" s="80"/>
    </row>
    <row r="179" spans="1:8" ht="14.25">
      <c r="A179" s="80"/>
      <c r="B179" s="80"/>
      <c r="C179" s="80"/>
      <c r="D179" s="80"/>
      <c r="E179" s="80"/>
      <c r="F179" s="80"/>
      <c r="G179" s="80"/>
      <c r="H179" s="80"/>
    </row>
    <row r="180" spans="1:8" ht="14.25">
      <c r="A180" s="80"/>
      <c r="B180" s="80"/>
      <c r="C180" s="80"/>
      <c r="D180" s="80"/>
      <c r="E180" s="80"/>
      <c r="F180" s="80"/>
      <c r="G180" s="80"/>
      <c r="H180" s="80"/>
    </row>
    <row r="181" spans="1:8" ht="14.25">
      <c r="A181" s="80"/>
      <c r="B181" s="80"/>
      <c r="C181" s="80"/>
      <c r="D181" s="80"/>
      <c r="E181" s="80"/>
      <c r="F181" s="80"/>
      <c r="G181" s="80"/>
      <c r="H181" s="80"/>
    </row>
    <row r="182" spans="1:8" ht="14.25">
      <c r="A182" s="80"/>
      <c r="B182" s="80"/>
      <c r="C182" s="80"/>
      <c r="D182" s="80"/>
      <c r="E182" s="80"/>
      <c r="F182" s="80"/>
      <c r="G182" s="80"/>
      <c r="H182" s="80"/>
    </row>
    <row r="183" spans="1:8" ht="14.25">
      <c r="A183" s="80"/>
      <c r="B183" s="80"/>
      <c r="C183" s="80"/>
      <c r="D183" s="80"/>
      <c r="E183" s="80"/>
      <c r="F183" s="80"/>
      <c r="G183" s="80"/>
      <c r="H183" s="80"/>
    </row>
    <row r="184" spans="1:8" ht="14.25">
      <c r="A184" s="80"/>
      <c r="B184" s="80"/>
      <c r="C184" s="80"/>
      <c r="D184" s="80"/>
      <c r="E184" s="80"/>
      <c r="F184" s="80"/>
      <c r="G184" s="80"/>
      <c r="H184" s="80"/>
    </row>
    <row r="185" spans="1:8" ht="14.25">
      <c r="A185" s="80"/>
      <c r="B185" s="80"/>
      <c r="C185" s="80"/>
      <c r="D185" s="80"/>
      <c r="E185" s="80"/>
      <c r="F185" s="80"/>
      <c r="G185" s="80"/>
      <c r="H185" s="80"/>
    </row>
    <row r="186" spans="1:8" ht="14.25">
      <c r="A186" s="80"/>
      <c r="B186" s="80"/>
      <c r="C186" s="80"/>
      <c r="D186" s="80"/>
      <c r="E186" s="80"/>
      <c r="F186" s="80"/>
      <c r="G186" s="80"/>
      <c r="H186" s="80"/>
    </row>
    <row r="187" spans="1:8" ht="14.25">
      <c r="A187" s="80"/>
      <c r="B187" s="80"/>
      <c r="C187" s="80"/>
      <c r="D187" s="80"/>
      <c r="E187" s="80"/>
      <c r="F187" s="80"/>
      <c r="G187" s="80"/>
      <c r="H187" s="80"/>
    </row>
    <row r="188" spans="1:8" ht="14.25">
      <c r="A188" s="80"/>
      <c r="B188" s="80"/>
      <c r="C188" s="80"/>
      <c r="D188" s="80"/>
      <c r="E188" s="80"/>
      <c r="F188" s="80"/>
      <c r="G188" s="80"/>
      <c r="H188" s="80"/>
    </row>
    <row r="189" spans="1:8" ht="14.25">
      <c r="A189" s="80"/>
      <c r="B189" s="80"/>
      <c r="C189" s="80"/>
      <c r="D189" s="80"/>
      <c r="E189" s="80"/>
      <c r="F189" s="80"/>
      <c r="G189" s="80"/>
      <c r="H189" s="80"/>
    </row>
    <row r="190" spans="1:8" ht="14.25">
      <c r="A190" s="80"/>
      <c r="B190" s="80"/>
      <c r="C190" s="80"/>
      <c r="D190" s="80"/>
      <c r="E190" s="80"/>
      <c r="F190" s="80"/>
      <c r="G190" s="80"/>
      <c r="H190" s="80"/>
    </row>
    <row r="191" spans="1:8" ht="14.25">
      <c r="A191" s="80"/>
      <c r="B191" s="80"/>
      <c r="C191" s="80"/>
      <c r="D191" s="80"/>
      <c r="E191" s="80"/>
      <c r="F191" s="80"/>
      <c r="G191" s="80"/>
      <c r="H191" s="80"/>
    </row>
    <row r="192" spans="1:8" ht="14.25">
      <c r="A192" s="80"/>
      <c r="B192" s="80"/>
      <c r="C192" s="80"/>
      <c r="D192" s="80"/>
      <c r="E192" s="80"/>
      <c r="F192" s="80"/>
      <c r="G192" s="80"/>
      <c r="H192" s="80"/>
    </row>
    <row r="193" spans="1:8" ht="14.25">
      <c r="A193" s="80"/>
      <c r="B193" s="80"/>
      <c r="C193" s="80"/>
      <c r="D193" s="80"/>
      <c r="E193" s="80"/>
      <c r="F193" s="80"/>
      <c r="G193" s="80"/>
      <c r="H193" s="80"/>
    </row>
    <row r="194" spans="1:8" ht="14.25">
      <c r="A194" s="80"/>
      <c r="B194" s="80"/>
      <c r="C194" s="80"/>
      <c r="D194" s="80"/>
      <c r="E194" s="80"/>
      <c r="F194" s="80"/>
      <c r="G194" s="80"/>
      <c r="H194" s="80"/>
    </row>
    <row r="195" spans="1:8" ht="14.25">
      <c r="A195" s="80"/>
      <c r="B195" s="80"/>
      <c r="C195" s="80"/>
      <c r="D195" s="80"/>
      <c r="E195" s="80"/>
      <c r="F195" s="80"/>
      <c r="G195" s="80"/>
      <c r="H195" s="80"/>
    </row>
    <row r="196" spans="1:8" ht="14.25">
      <c r="A196" s="80"/>
      <c r="B196" s="80"/>
      <c r="C196" s="80"/>
      <c r="D196" s="80"/>
      <c r="E196" s="80"/>
      <c r="F196" s="80"/>
      <c r="G196" s="80"/>
      <c r="H196" s="80"/>
    </row>
    <row r="197" spans="1:8" ht="14.25">
      <c r="A197" s="80"/>
      <c r="B197" s="80"/>
      <c r="C197" s="80"/>
      <c r="D197" s="80"/>
      <c r="E197" s="80"/>
      <c r="F197" s="80"/>
      <c r="G197" s="80"/>
      <c r="H197" s="80"/>
    </row>
    <row r="198" spans="1:8" ht="14.25">
      <c r="A198" s="80"/>
      <c r="B198" s="80"/>
      <c r="C198" s="80"/>
      <c r="D198" s="80"/>
      <c r="E198" s="80"/>
      <c r="F198" s="80"/>
      <c r="G198" s="80"/>
      <c r="H198" s="80"/>
    </row>
    <row r="199" spans="1:8" ht="14.25">
      <c r="A199" s="80"/>
      <c r="B199" s="80"/>
      <c r="C199" s="80"/>
      <c r="D199" s="80"/>
      <c r="E199" s="80"/>
      <c r="F199" s="80"/>
      <c r="G199" s="80"/>
      <c r="H199" s="80"/>
    </row>
    <row r="200" spans="1:8" ht="14.25">
      <c r="A200" s="80"/>
      <c r="B200" s="80"/>
      <c r="C200" s="80"/>
      <c r="D200" s="80"/>
      <c r="E200" s="80"/>
      <c r="F200" s="80"/>
      <c r="G200" s="80"/>
      <c r="H200" s="80"/>
    </row>
    <row r="201" spans="1:8" ht="14.25">
      <c r="A201" s="80"/>
      <c r="B201" s="80"/>
      <c r="C201" s="80"/>
      <c r="D201" s="80"/>
      <c r="E201" s="80"/>
      <c r="F201" s="80"/>
      <c r="G201" s="80"/>
      <c r="H201" s="80"/>
    </row>
    <row r="202" spans="1:8" ht="14.25">
      <c r="A202" s="80"/>
      <c r="B202" s="80"/>
      <c r="C202" s="80"/>
      <c r="D202" s="80"/>
      <c r="E202" s="80"/>
      <c r="F202" s="80"/>
      <c r="G202" s="80"/>
      <c r="H202" s="80"/>
    </row>
    <row r="203" spans="1:8" ht="14.25">
      <c r="A203" s="80"/>
      <c r="B203" s="80"/>
      <c r="C203" s="80"/>
      <c r="D203" s="80"/>
      <c r="E203" s="80"/>
      <c r="F203" s="80"/>
      <c r="G203" s="80"/>
      <c r="H203" s="80"/>
    </row>
    <row r="204" spans="1:8" ht="14.25">
      <c r="A204" s="80"/>
      <c r="B204" s="80"/>
      <c r="C204" s="80"/>
      <c r="D204" s="80"/>
      <c r="E204" s="80"/>
      <c r="F204" s="80"/>
      <c r="G204" s="80"/>
      <c r="H204" s="80"/>
    </row>
    <row r="205" spans="1:8" ht="14.25">
      <c r="A205" s="80"/>
      <c r="B205" s="80"/>
      <c r="C205" s="80"/>
      <c r="D205" s="80"/>
      <c r="E205" s="80"/>
      <c r="F205" s="80"/>
      <c r="G205" s="80"/>
      <c r="H205" s="80"/>
    </row>
    <row r="206" spans="1:8" ht="14.25">
      <c r="A206" s="80"/>
      <c r="B206" s="80"/>
      <c r="C206" s="80"/>
      <c r="D206" s="80"/>
      <c r="E206" s="80"/>
      <c r="F206" s="80"/>
      <c r="G206" s="80"/>
      <c r="H206" s="80"/>
    </row>
    <row r="207" spans="1:8" ht="14.25">
      <c r="A207" s="80"/>
      <c r="B207" s="80"/>
      <c r="C207" s="80"/>
      <c r="D207" s="80"/>
      <c r="E207" s="80"/>
      <c r="F207" s="80"/>
      <c r="G207" s="80"/>
      <c r="H207" s="80"/>
    </row>
    <row r="208" spans="1:8" ht="14.25">
      <c r="A208" s="80"/>
      <c r="B208" s="80"/>
      <c r="C208" s="80"/>
      <c r="D208" s="80"/>
      <c r="E208" s="80"/>
      <c r="F208" s="80"/>
      <c r="G208" s="80"/>
      <c r="H208" s="80"/>
    </row>
    <row r="209" spans="1:8" ht="14.25">
      <c r="A209" s="80"/>
      <c r="B209" s="80"/>
      <c r="C209" s="80"/>
      <c r="D209" s="80"/>
      <c r="E209" s="80"/>
      <c r="F209" s="80"/>
      <c r="G209" s="80"/>
      <c r="H209" s="80"/>
    </row>
    <row r="210" spans="1:8" ht="14.25">
      <c r="A210" s="80"/>
      <c r="B210" s="80"/>
      <c r="C210" s="80"/>
      <c r="D210" s="80"/>
      <c r="E210" s="80"/>
      <c r="F210" s="80"/>
      <c r="G210" s="80"/>
      <c r="H210" s="80"/>
    </row>
    <row r="211" spans="1:8" ht="14.25">
      <c r="A211" s="80"/>
      <c r="B211" s="80"/>
      <c r="C211" s="80"/>
      <c r="D211" s="80"/>
      <c r="E211" s="80"/>
      <c r="F211" s="80"/>
      <c r="G211" s="80"/>
      <c r="H211" s="80"/>
    </row>
    <row r="212" spans="1:8" ht="14.25">
      <c r="A212" s="80"/>
      <c r="B212" s="80"/>
      <c r="C212" s="80"/>
      <c r="D212" s="80"/>
      <c r="E212" s="80"/>
      <c r="F212" s="80"/>
      <c r="G212" s="80"/>
      <c r="H212" s="80"/>
    </row>
    <row r="213" spans="1:8" ht="14.25">
      <c r="A213" s="80"/>
      <c r="B213" s="80"/>
      <c r="C213" s="80"/>
      <c r="D213" s="80"/>
      <c r="E213" s="80"/>
      <c r="F213" s="80"/>
      <c r="G213" s="80"/>
      <c r="H213" s="80"/>
    </row>
    <row r="214" spans="1:8" ht="14.25">
      <c r="A214" s="80"/>
      <c r="B214" s="80"/>
      <c r="C214" s="80"/>
      <c r="D214" s="80"/>
      <c r="E214" s="80"/>
      <c r="F214" s="80"/>
      <c r="G214" s="80"/>
      <c r="H214" s="80"/>
    </row>
    <row r="215" spans="1:8" ht="14.25">
      <c r="A215" s="80"/>
      <c r="B215" s="80"/>
      <c r="C215" s="80"/>
      <c r="D215" s="80"/>
      <c r="E215" s="80"/>
      <c r="F215" s="80"/>
      <c r="G215" s="80"/>
      <c r="H215" s="80"/>
    </row>
    <row r="216" spans="1:8" ht="14.25">
      <c r="A216" s="80"/>
      <c r="B216" s="80"/>
      <c r="C216" s="80"/>
      <c r="D216" s="80"/>
      <c r="E216" s="80"/>
      <c r="F216" s="80"/>
      <c r="G216" s="80"/>
      <c r="H216" s="80"/>
    </row>
    <row r="217" spans="1:8" ht="14.25">
      <c r="A217" s="80"/>
      <c r="B217" s="80"/>
      <c r="C217" s="80"/>
      <c r="D217" s="80"/>
      <c r="E217" s="80"/>
      <c r="F217" s="80"/>
      <c r="G217" s="80"/>
      <c r="H217" s="80"/>
    </row>
    <row r="218" spans="1:8" ht="14.25">
      <c r="A218" s="80"/>
      <c r="B218" s="80"/>
      <c r="C218" s="80"/>
      <c r="D218" s="80"/>
      <c r="E218" s="80"/>
      <c r="F218" s="80"/>
      <c r="G218" s="80"/>
      <c r="H218" s="80"/>
    </row>
    <row r="219" spans="1:8" ht="14.25">
      <c r="A219" s="80"/>
      <c r="B219" s="80"/>
      <c r="C219" s="80"/>
      <c r="D219" s="80"/>
      <c r="E219" s="80"/>
      <c r="F219" s="80"/>
      <c r="G219" s="80"/>
      <c r="H219" s="80"/>
    </row>
    <row r="220" spans="1:8" ht="14.25">
      <c r="A220" s="80"/>
      <c r="B220" s="80"/>
      <c r="C220" s="80"/>
      <c r="D220" s="80"/>
      <c r="E220" s="80"/>
      <c r="F220" s="80"/>
      <c r="G220" s="80"/>
      <c r="H220" s="80"/>
    </row>
    <row r="221" spans="1:8" ht="14.25">
      <c r="A221" s="80"/>
      <c r="B221" s="80"/>
      <c r="C221" s="80"/>
      <c r="D221" s="80"/>
      <c r="E221" s="80"/>
      <c r="F221" s="80"/>
      <c r="G221" s="80"/>
      <c r="H221" s="80"/>
    </row>
    <row r="222" spans="1:8" ht="14.25">
      <c r="A222" s="80"/>
      <c r="B222" s="80"/>
      <c r="C222" s="80"/>
      <c r="D222" s="80"/>
      <c r="E222" s="80"/>
      <c r="F222" s="80"/>
      <c r="G222" s="80"/>
      <c r="H222" s="80"/>
    </row>
    <row r="223" spans="1:8" ht="14.25">
      <c r="A223" s="80"/>
      <c r="B223" s="80"/>
      <c r="C223" s="80"/>
      <c r="D223" s="80"/>
      <c r="E223" s="80"/>
      <c r="F223" s="80"/>
      <c r="G223" s="80"/>
      <c r="H223" s="80"/>
    </row>
    <row r="224" spans="1:8" ht="14.25">
      <c r="A224" s="80"/>
      <c r="B224" s="80"/>
      <c r="C224" s="80"/>
      <c r="D224" s="80"/>
      <c r="E224" s="80"/>
      <c r="F224" s="80"/>
      <c r="G224" s="80"/>
      <c r="H224" s="80"/>
    </row>
    <row r="225" spans="1:8" ht="14.25">
      <c r="A225" s="80"/>
      <c r="B225" s="80"/>
      <c r="C225" s="80"/>
      <c r="D225" s="80"/>
      <c r="E225" s="80"/>
      <c r="F225" s="80"/>
      <c r="G225" s="80"/>
      <c r="H225" s="80"/>
    </row>
    <row r="226" spans="1:8" ht="14.25">
      <c r="A226" s="80"/>
      <c r="B226" s="80"/>
      <c r="C226" s="80"/>
      <c r="D226" s="80"/>
      <c r="E226" s="80"/>
      <c r="F226" s="80"/>
      <c r="G226" s="80"/>
      <c r="H226" s="80"/>
    </row>
    <row r="227" spans="1:8" ht="14.25">
      <c r="A227" s="80"/>
      <c r="B227" s="80"/>
      <c r="C227" s="80"/>
      <c r="D227" s="80"/>
      <c r="E227" s="80"/>
      <c r="F227" s="80"/>
      <c r="G227" s="80"/>
      <c r="H227" s="80"/>
    </row>
    <row r="228" spans="1:8" ht="14.25">
      <c r="A228" s="80"/>
      <c r="B228" s="80"/>
      <c r="C228" s="80"/>
      <c r="D228" s="80"/>
      <c r="E228" s="80"/>
      <c r="F228" s="80"/>
      <c r="G228" s="80"/>
      <c r="H228" s="80"/>
    </row>
    <row r="229" spans="1:8" ht="14.25">
      <c r="A229" s="80"/>
      <c r="B229" s="80"/>
      <c r="C229" s="80"/>
      <c r="D229" s="80"/>
      <c r="E229" s="80"/>
      <c r="F229" s="80"/>
      <c r="G229" s="80"/>
      <c r="H229" s="80"/>
    </row>
    <row r="230" spans="1:8" ht="14.25">
      <c r="A230" s="80"/>
      <c r="B230" s="80"/>
      <c r="C230" s="80"/>
      <c r="D230" s="80"/>
      <c r="E230" s="80"/>
      <c r="F230" s="80"/>
      <c r="G230" s="80"/>
      <c r="H230" s="80"/>
    </row>
    <row r="231" spans="1:8" ht="14.25">
      <c r="A231" s="80"/>
      <c r="B231" s="80"/>
      <c r="C231" s="80"/>
      <c r="D231" s="80"/>
      <c r="E231" s="80"/>
      <c r="F231" s="80"/>
      <c r="G231" s="80"/>
      <c r="H231" s="80"/>
    </row>
    <row r="232" spans="1:8" ht="14.25">
      <c r="A232" s="80"/>
      <c r="B232" s="80"/>
      <c r="C232" s="80"/>
      <c r="D232" s="80"/>
      <c r="E232" s="80"/>
      <c r="F232" s="80"/>
      <c r="G232" s="80"/>
      <c r="H232" s="80"/>
    </row>
    <row r="233" spans="1:8" ht="14.25">
      <c r="A233" s="80"/>
      <c r="B233" s="80"/>
      <c r="C233" s="80"/>
      <c r="D233" s="80"/>
      <c r="E233" s="80"/>
      <c r="F233" s="80"/>
      <c r="G233" s="80"/>
      <c r="H233" s="80"/>
    </row>
    <row r="234" spans="1:8" ht="14.25">
      <c r="A234" s="80"/>
      <c r="B234" s="80"/>
      <c r="C234" s="80"/>
      <c r="D234" s="80"/>
      <c r="E234" s="80"/>
      <c r="F234" s="80"/>
      <c r="G234" s="80"/>
      <c r="H234" s="80"/>
    </row>
    <row r="235" spans="1:8" ht="14.25">
      <c r="A235" s="80"/>
      <c r="B235" s="80"/>
      <c r="C235" s="80"/>
      <c r="D235" s="80"/>
      <c r="E235" s="80"/>
      <c r="F235" s="80"/>
      <c r="G235" s="80"/>
      <c r="H235" s="80"/>
    </row>
    <row r="236" spans="1:8" ht="14.25">
      <c r="A236" s="80"/>
      <c r="B236" s="80"/>
      <c r="C236" s="80"/>
      <c r="D236" s="80"/>
      <c r="E236" s="80"/>
      <c r="F236" s="80"/>
      <c r="G236" s="80"/>
      <c r="H236" s="80"/>
    </row>
    <row r="237" spans="1:8" ht="14.25">
      <c r="A237" s="80"/>
      <c r="B237" s="80"/>
      <c r="C237" s="80"/>
      <c r="D237" s="80"/>
      <c r="E237" s="80"/>
      <c r="F237" s="80"/>
      <c r="G237" s="80"/>
      <c r="H237" s="80"/>
    </row>
    <row r="238" spans="1:8" ht="14.25">
      <c r="A238" s="80"/>
      <c r="B238" s="80"/>
      <c r="C238" s="80"/>
      <c r="D238" s="80"/>
      <c r="E238" s="80"/>
      <c r="F238" s="80"/>
      <c r="G238" s="80"/>
      <c r="H238" s="80"/>
    </row>
    <row r="239" spans="1:8" ht="14.25">
      <c r="A239" s="80"/>
      <c r="B239" s="80"/>
      <c r="C239" s="80"/>
      <c r="D239" s="80"/>
      <c r="E239" s="80"/>
      <c r="F239" s="80"/>
      <c r="G239" s="80"/>
      <c r="H239" s="80"/>
    </row>
    <row r="240" spans="1:8" ht="14.25">
      <c r="A240" s="80"/>
      <c r="B240" s="80"/>
      <c r="C240" s="80"/>
      <c r="D240" s="80"/>
      <c r="E240" s="80"/>
      <c r="F240" s="80"/>
      <c r="G240" s="80"/>
      <c r="H240" s="80"/>
    </row>
    <row r="241" spans="1:8" ht="14.25">
      <c r="A241" s="80"/>
      <c r="B241" s="80"/>
      <c r="C241" s="80"/>
      <c r="D241" s="80"/>
      <c r="E241" s="80"/>
      <c r="F241" s="80"/>
      <c r="G241" s="80"/>
      <c r="H241" s="80"/>
    </row>
    <row r="242" spans="1:8" ht="14.25">
      <c r="A242" s="80"/>
      <c r="B242" s="80"/>
      <c r="C242" s="80"/>
      <c r="D242" s="80"/>
      <c r="E242" s="80"/>
      <c r="F242" s="80"/>
      <c r="G242" s="80"/>
      <c r="H242" s="80"/>
    </row>
    <row r="243" spans="1:8" ht="14.25">
      <c r="A243" s="80"/>
      <c r="B243" s="80"/>
      <c r="C243" s="80"/>
      <c r="D243" s="80"/>
      <c r="E243" s="80"/>
      <c r="F243" s="80"/>
      <c r="G243" s="80"/>
      <c r="H243" s="80"/>
    </row>
    <row r="244" spans="1:8" ht="14.25">
      <c r="A244" s="80"/>
      <c r="B244" s="80"/>
      <c r="C244" s="80"/>
      <c r="D244" s="80"/>
      <c r="E244" s="80"/>
      <c r="F244" s="80"/>
      <c r="G244" s="80"/>
      <c r="H244" s="80"/>
    </row>
    <row r="245" spans="1:8" ht="14.25">
      <c r="A245" s="80"/>
      <c r="B245" s="80"/>
      <c r="C245" s="80"/>
      <c r="D245" s="80"/>
      <c r="E245" s="80"/>
      <c r="F245" s="80"/>
      <c r="G245" s="80"/>
      <c r="H245" s="80"/>
    </row>
    <row r="246" spans="1:8" ht="14.25">
      <c r="A246" s="80"/>
      <c r="B246" s="80"/>
      <c r="C246" s="80"/>
      <c r="D246" s="80"/>
      <c r="E246" s="80"/>
      <c r="F246" s="80"/>
      <c r="G246" s="80"/>
      <c r="H246" s="80"/>
    </row>
    <row r="247" spans="1:8" ht="14.25">
      <c r="A247" s="80"/>
      <c r="B247" s="80"/>
      <c r="C247" s="80"/>
      <c r="D247" s="80"/>
      <c r="E247" s="80"/>
      <c r="F247" s="80"/>
      <c r="G247" s="80"/>
      <c r="H247" s="80"/>
    </row>
    <row r="248" spans="1:8" ht="14.25">
      <c r="A248" s="80"/>
      <c r="B248" s="80"/>
      <c r="C248" s="80"/>
      <c r="D248" s="80"/>
      <c r="E248" s="80"/>
      <c r="F248" s="80"/>
      <c r="G248" s="80"/>
      <c r="H248" s="80"/>
    </row>
    <row r="249" spans="1:8" ht="14.25">
      <c r="A249" s="80"/>
      <c r="B249" s="80"/>
      <c r="C249" s="80"/>
      <c r="D249" s="80"/>
      <c r="E249" s="80"/>
      <c r="F249" s="80"/>
      <c r="G249" s="80"/>
      <c r="H249" s="80"/>
    </row>
    <row r="250" spans="1:8" ht="14.25">
      <c r="A250" s="80"/>
      <c r="B250" s="80"/>
      <c r="C250" s="80"/>
      <c r="D250" s="80"/>
      <c r="E250" s="80"/>
      <c r="F250" s="80"/>
      <c r="G250" s="80"/>
      <c r="H250" s="80"/>
    </row>
    <row r="251" spans="1:8" ht="14.25">
      <c r="A251" s="80"/>
      <c r="B251" s="80"/>
      <c r="C251" s="80"/>
      <c r="D251" s="80"/>
      <c r="E251" s="80"/>
      <c r="F251" s="80"/>
      <c r="G251" s="80"/>
      <c r="H251" s="80"/>
    </row>
    <row r="252" spans="1:8" ht="14.25">
      <c r="A252" s="80"/>
      <c r="B252" s="80"/>
      <c r="C252" s="80"/>
      <c r="D252" s="80"/>
      <c r="E252" s="80"/>
      <c r="F252" s="80"/>
      <c r="G252" s="80"/>
      <c r="H252" s="80"/>
    </row>
    <row r="253" spans="1:8" ht="14.25">
      <c r="A253" s="80"/>
      <c r="B253" s="80"/>
      <c r="C253" s="80"/>
      <c r="D253" s="80"/>
      <c r="E253" s="80"/>
      <c r="F253" s="80"/>
      <c r="G253" s="80"/>
      <c r="H253" s="80"/>
    </row>
    <row r="254" spans="1:8" ht="14.25">
      <c r="A254" s="80"/>
      <c r="B254" s="80"/>
      <c r="C254" s="80"/>
      <c r="D254" s="80"/>
      <c r="E254" s="80"/>
      <c r="F254" s="80"/>
      <c r="G254" s="80"/>
      <c r="H254" s="80"/>
    </row>
    <row r="255" spans="1:8" ht="14.25">
      <c r="A255" s="80"/>
      <c r="B255" s="80"/>
      <c r="C255" s="80"/>
      <c r="D255" s="80"/>
      <c r="E255" s="80"/>
      <c r="F255" s="80"/>
      <c r="G255" s="80"/>
      <c r="H255" s="80"/>
    </row>
    <row r="256" spans="1:8" ht="14.25">
      <c r="A256" s="80"/>
      <c r="B256" s="80"/>
      <c r="C256" s="80"/>
      <c r="D256" s="80"/>
      <c r="E256" s="80"/>
      <c r="F256" s="80"/>
      <c r="G256" s="80"/>
      <c r="H256" s="80"/>
    </row>
    <row r="257" spans="1:8" ht="14.25">
      <c r="A257" s="80"/>
      <c r="B257" s="80"/>
      <c r="C257" s="80"/>
      <c r="D257" s="80"/>
      <c r="E257" s="80"/>
      <c r="F257" s="80"/>
      <c r="G257" s="80"/>
      <c r="H257" s="80"/>
    </row>
    <row r="258" spans="1:8" ht="14.25">
      <c r="A258" s="80"/>
      <c r="B258" s="80"/>
      <c r="C258" s="80"/>
      <c r="D258" s="80"/>
      <c r="E258" s="80"/>
      <c r="F258" s="80"/>
      <c r="G258" s="80"/>
      <c r="H258" s="80"/>
    </row>
    <row r="259" spans="1:8" ht="14.25">
      <c r="A259" s="80"/>
      <c r="B259" s="80"/>
      <c r="C259" s="80"/>
      <c r="D259" s="80"/>
      <c r="E259" s="80"/>
      <c r="F259" s="80"/>
      <c r="G259" s="80"/>
      <c r="H259" s="80"/>
    </row>
    <row r="260" spans="1:8" ht="14.25">
      <c r="A260" s="80"/>
      <c r="B260" s="80"/>
      <c r="C260" s="80"/>
      <c r="D260" s="80"/>
      <c r="E260" s="80"/>
      <c r="F260" s="80"/>
      <c r="G260" s="80"/>
      <c r="H260" s="80"/>
    </row>
    <row r="261" spans="1:8" ht="14.25">
      <c r="A261" s="80"/>
      <c r="B261" s="80"/>
      <c r="C261" s="80"/>
      <c r="D261" s="80"/>
      <c r="E261" s="80"/>
      <c r="F261" s="80"/>
      <c r="G261" s="80"/>
      <c r="H261" s="80"/>
    </row>
    <row r="262" spans="1:8" ht="14.25">
      <c r="A262" s="80"/>
      <c r="B262" s="80"/>
      <c r="C262" s="80"/>
      <c r="D262" s="80"/>
      <c r="E262" s="80"/>
      <c r="F262" s="80"/>
      <c r="G262" s="80"/>
      <c r="H262" s="80"/>
    </row>
    <row r="263" spans="1:8" ht="14.25">
      <c r="A263" s="80"/>
      <c r="B263" s="80"/>
      <c r="C263" s="80"/>
      <c r="D263" s="80"/>
      <c r="E263" s="80"/>
      <c r="F263" s="80"/>
      <c r="G263" s="80"/>
      <c r="H263" s="80"/>
    </row>
    <row r="264" spans="1:8" ht="14.25">
      <c r="A264" s="80"/>
      <c r="B264" s="80"/>
      <c r="C264" s="80"/>
      <c r="D264" s="80"/>
      <c r="E264" s="80"/>
      <c r="F264" s="80"/>
      <c r="G264" s="80"/>
      <c r="H264" s="80"/>
    </row>
    <row r="265" spans="1:8" ht="14.25">
      <c r="A265" s="80"/>
      <c r="B265" s="80"/>
      <c r="C265" s="80"/>
      <c r="D265" s="80"/>
      <c r="E265" s="80"/>
      <c r="F265" s="80"/>
      <c r="G265" s="80"/>
      <c r="H265" s="80"/>
    </row>
    <row r="266" spans="1:8" ht="14.25">
      <c r="A266" s="80"/>
      <c r="B266" s="80"/>
      <c r="C266" s="80"/>
      <c r="D266" s="80"/>
      <c r="E266" s="80"/>
      <c r="F266" s="80"/>
      <c r="G266" s="80"/>
      <c r="H266" s="80"/>
    </row>
    <row r="267" spans="1:8" ht="14.25">
      <c r="A267" s="80"/>
      <c r="B267" s="80"/>
      <c r="C267" s="80"/>
      <c r="D267" s="80"/>
      <c r="E267" s="80"/>
      <c r="F267" s="80"/>
      <c r="G267" s="80"/>
      <c r="H267" s="80"/>
    </row>
    <row r="268" spans="1:8" ht="14.25">
      <c r="A268" s="80"/>
      <c r="B268" s="80"/>
      <c r="C268" s="80"/>
      <c r="D268" s="80"/>
      <c r="E268" s="80"/>
      <c r="F268" s="80"/>
      <c r="G268" s="80"/>
      <c r="H268" s="80"/>
    </row>
    <row r="269" spans="1:8" ht="14.25">
      <c r="A269" s="80"/>
      <c r="B269" s="80"/>
      <c r="C269" s="80"/>
      <c r="D269" s="80"/>
      <c r="E269" s="80"/>
      <c r="F269" s="80"/>
      <c r="G269" s="80"/>
      <c r="H269" s="80"/>
    </row>
    <row r="270" spans="1:8" ht="14.25">
      <c r="A270" s="80"/>
      <c r="B270" s="80"/>
      <c r="C270" s="80"/>
      <c r="D270" s="80"/>
      <c r="E270" s="80"/>
      <c r="F270" s="80"/>
      <c r="G270" s="80"/>
      <c r="H270" s="80"/>
    </row>
    <row r="271" spans="1:8" ht="14.25">
      <c r="A271" s="80"/>
      <c r="B271" s="80"/>
      <c r="C271" s="80"/>
      <c r="D271" s="80"/>
      <c r="E271" s="80"/>
      <c r="F271" s="80"/>
      <c r="G271" s="80"/>
      <c r="H271" s="80"/>
    </row>
    <row r="272" spans="1:8" ht="14.25">
      <c r="A272" s="80"/>
      <c r="B272" s="80"/>
      <c r="C272" s="80"/>
      <c r="D272" s="80"/>
      <c r="E272" s="80"/>
      <c r="F272" s="80"/>
      <c r="G272" s="80"/>
      <c r="H272" s="80"/>
    </row>
    <row r="273" spans="1:8" ht="14.25">
      <c r="A273" s="80"/>
      <c r="B273" s="80"/>
      <c r="C273" s="80"/>
      <c r="D273" s="80"/>
      <c r="E273" s="80"/>
      <c r="F273" s="80"/>
      <c r="G273" s="80"/>
      <c r="H273" s="80"/>
    </row>
    <row r="274" spans="1:8" ht="14.25">
      <c r="A274" s="80"/>
      <c r="B274" s="80"/>
      <c r="C274" s="80"/>
      <c r="D274" s="80"/>
      <c r="E274" s="80"/>
      <c r="F274" s="80"/>
      <c r="G274" s="80"/>
      <c r="H274" s="80"/>
    </row>
    <row r="275" spans="1:8" ht="14.25">
      <c r="A275" s="80"/>
      <c r="B275" s="80"/>
      <c r="C275" s="80"/>
      <c r="D275" s="80"/>
      <c r="E275" s="80"/>
      <c r="F275" s="80"/>
      <c r="G275" s="80"/>
      <c r="H275" s="80"/>
    </row>
    <row r="276" spans="1:8" ht="14.25">
      <c r="A276" s="80"/>
      <c r="B276" s="80"/>
      <c r="C276" s="80"/>
      <c r="D276" s="80"/>
      <c r="E276" s="80"/>
      <c r="F276" s="80"/>
      <c r="G276" s="80"/>
      <c r="H276" s="80"/>
    </row>
    <row r="277" spans="1:8" ht="14.25">
      <c r="A277" s="80"/>
      <c r="B277" s="80"/>
      <c r="C277" s="80"/>
      <c r="D277" s="80"/>
      <c r="E277" s="80"/>
      <c r="F277" s="80"/>
      <c r="G277" s="80"/>
      <c r="H277" s="80"/>
    </row>
    <row r="278" spans="1:8" ht="14.25">
      <c r="A278" s="80"/>
      <c r="B278" s="80"/>
      <c r="C278" s="80"/>
      <c r="D278" s="80"/>
      <c r="E278" s="80"/>
      <c r="F278" s="80"/>
      <c r="G278" s="80"/>
      <c r="H278" s="80"/>
    </row>
    <row r="279" spans="1:8" ht="14.25">
      <c r="A279" s="80"/>
      <c r="B279" s="80"/>
      <c r="C279" s="80"/>
      <c r="D279" s="80"/>
      <c r="E279" s="80"/>
      <c r="F279" s="80"/>
      <c r="G279" s="80"/>
      <c r="H279" s="80"/>
    </row>
    <row r="280" spans="1:8" ht="14.25">
      <c r="A280" s="80"/>
      <c r="B280" s="80"/>
      <c r="C280" s="80"/>
      <c r="D280" s="80"/>
      <c r="E280" s="80"/>
      <c r="F280" s="80"/>
      <c r="G280" s="80"/>
      <c r="H280" s="80"/>
    </row>
    <row r="281" spans="1:8" ht="14.25">
      <c r="A281" s="80"/>
      <c r="B281" s="80"/>
      <c r="C281" s="80"/>
      <c r="D281" s="80"/>
      <c r="E281" s="80"/>
      <c r="F281" s="80"/>
      <c r="G281" s="80"/>
      <c r="H281" s="80"/>
    </row>
    <row r="282" spans="1:8" ht="14.25">
      <c r="A282" s="80"/>
      <c r="B282" s="80"/>
      <c r="C282" s="80"/>
      <c r="D282" s="80"/>
      <c r="E282" s="80"/>
      <c r="F282" s="80"/>
      <c r="G282" s="80"/>
      <c r="H282" s="80"/>
    </row>
    <row r="283" spans="1:8" ht="14.25">
      <c r="A283" s="80"/>
      <c r="B283" s="80"/>
      <c r="C283" s="80"/>
      <c r="D283" s="80"/>
      <c r="E283" s="80"/>
      <c r="F283" s="80"/>
      <c r="G283" s="80"/>
      <c r="H283" s="80"/>
    </row>
    <row r="284" spans="1:8" ht="14.25">
      <c r="A284" s="80"/>
      <c r="B284" s="80"/>
      <c r="C284" s="80"/>
      <c r="D284" s="80"/>
      <c r="E284" s="80"/>
      <c r="F284" s="80"/>
      <c r="G284" s="80"/>
      <c r="H284" s="80"/>
    </row>
    <row r="285" spans="1:8" ht="14.25">
      <c r="A285" s="80"/>
      <c r="B285" s="80"/>
      <c r="C285" s="80"/>
      <c r="D285" s="80"/>
      <c r="E285" s="80"/>
      <c r="F285" s="80"/>
      <c r="G285" s="80"/>
      <c r="H285" s="80"/>
    </row>
    <row r="286" spans="1:8" ht="14.25">
      <c r="A286" s="80"/>
      <c r="B286" s="80"/>
      <c r="C286" s="80"/>
      <c r="D286" s="80"/>
      <c r="E286" s="80"/>
      <c r="F286" s="80"/>
      <c r="G286" s="80"/>
      <c r="H286" s="80"/>
    </row>
    <row r="287" spans="1:8" ht="14.25">
      <c r="A287" s="80"/>
      <c r="B287" s="80"/>
      <c r="C287" s="80"/>
      <c r="D287" s="80"/>
      <c r="E287" s="80"/>
      <c r="F287" s="80"/>
      <c r="G287" s="80"/>
      <c r="H287" s="80"/>
    </row>
    <row r="288" spans="1:8" ht="14.25">
      <c r="A288" s="80"/>
      <c r="B288" s="80"/>
      <c r="C288" s="80"/>
      <c r="D288" s="80"/>
      <c r="E288" s="80"/>
      <c r="F288" s="80"/>
      <c r="G288" s="80"/>
      <c r="H288" s="80"/>
    </row>
    <row r="289" spans="1:8" ht="14.25">
      <c r="A289" s="80"/>
      <c r="B289" s="80"/>
      <c r="C289" s="80"/>
      <c r="D289" s="80"/>
      <c r="E289" s="80"/>
      <c r="F289" s="80"/>
      <c r="G289" s="80"/>
      <c r="H289" s="80"/>
    </row>
    <row r="290" spans="1:8" ht="14.25">
      <c r="A290" s="80"/>
      <c r="B290" s="80"/>
      <c r="C290" s="80"/>
      <c r="D290" s="80"/>
      <c r="E290" s="80"/>
      <c r="F290" s="80"/>
      <c r="G290" s="80"/>
      <c r="H290" s="80"/>
    </row>
    <row r="291" spans="1:8" ht="14.25">
      <c r="A291" s="80"/>
      <c r="B291" s="80"/>
      <c r="C291" s="80"/>
      <c r="D291" s="80"/>
      <c r="E291" s="80"/>
      <c r="F291" s="80"/>
      <c r="G291" s="80"/>
      <c r="H291" s="80"/>
    </row>
    <row r="292" spans="1:8" ht="14.25">
      <c r="A292" s="80"/>
      <c r="B292" s="80"/>
      <c r="C292" s="80"/>
      <c r="D292" s="80"/>
      <c r="E292" s="80"/>
      <c r="F292" s="80"/>
      <c r="G292" s="80"/>
      <c r="H292" s="80"/>
    </row>
    <row r="293" spans="1:8" ht="14.25">
      <c r="A293" s="80"/>
      <c r="B293" s="80"/>
      <c r="C293" s="80"/>
      <c r="D293" s="80"/>
      <c r="E293" s="80"/>
      <c r="F293" s="80"/>
      <c r="G293" s="80"/>
      <c r="H293" s="80"/>
    </row>
    <row r="294" spans="1:8" ht="14.25">
      <c r="A294" s="80"/>
      <c r="B294" s="80"/>
      <c r="C294" s="80"/>
      <c r="D294" s="80"/>
      <c r="E294" s="80"/>
      <c r="F294" s="80"/>
      <c r="G294" s="80"/>
      <c r="H294" s="80"/>
    </row>
    <row r="295" spans="1:8" ht="14.25">
      <c r="A295" s="80"/>
      <c r="B295" s="80"/>
      <c r="C295" s="80"/>
      <c r="D295" s="80"/>
      <c r="E295" s="80"/>
      <c r="F295" s="80"/>
      <c r="G295" s="80"/>
      <c r="H295" s="80"/>
    </row>
    <row r="296" spans="1:8" ht="14.25">
      <c r="A296" s="80"/>
      <c r="B296" s="80"/>
      <c r="C296" s="80"/>
      <c r="D296" s="80"/>
      <c r="E296" s="80"/>
      <c r="F296" s="80"/>
      <c r="G296" s="80"/>
      <c r="H296" s="80"/>
    </row>
    <row r="297" spans="1:8" ht="14.25">
      <c r="A297" s="80"/>
      <c r="B297" s="80"/>
      <c r="C297" s="80"/>
      <c r="D297" s="80"/>
      <c r="E297" s="80"/>
      <c r="F297" s="80"/>
      <c r="G297" s="80"/>
      <c r="H297" s="80"/>
    </row>
    <row r="298" spans="1:8" ht="14.25">
      <c r="A298" s="80"/>
      <c r="B298" s="80"/>
      <c r="C298" s="80"/>
      <c r="D298" s="80"/>
      <c r="E298" s="80"/>
      <c r="F298" s="80"/>
      <c r="G298" s="80"/>
      <c r="H298" s="80"/>
    </row>
    <row r="299" spans="1:8" ht="14.25">
      <c r="A299" s="80"/>
      <c r="B299" s="80"/>
      <c r="C299" s="80"/>
      <c r="D299" s="80"/>
      <c r="E299" s="80"/>
      <c r="F299" s="80"/>
      <c r="G299" s="80"/>
      <c r="H299" s="80"/>
    </row>
    <row r="300" spans="1:8" ht="14.25">
      <c r="A300" s="80"/>
      <c r="B300" s="80"/>
      <c r="C300" s="80"/>
      <c r="D300" s="80"/>
      <c r="E300" s="80"/>
      <c r="F300" s="80"/>
      <c r="G300" s="80"/>
      <c r="H300" s="80"/>
    </row>
    <row r="301" spans="1:8" ht="14.25">
      <c r="A301" s="80"/>
      <c r="B301" s="80"/>
      <c r="C301" s="80"/>
      <c r="D301" s="80"/>
      <c r="E301" s="80"/>
      <c r="F301" s="80"/>
      <c r="G301" s="80"/>
      <c r="H301" s="80"/>
    </row>
    <row r="302" spans="1:8" ht="14.25">
      <c r="A302" s="80"/>
      <c r="B302" s="80"/>
      <c r="C302" s="80"/>
      <c r="D302" s="80"/>
      <c r="E302" s="80"/>
      <c r="F302" s="80"/>
      <c r="G302" s="80"/>
      <c r="H302" s="80"/>
    </row>
    <row r="303" spans="1:8" ht="14.25">
      <c r="A303" s="80"/>
      <c r="B303" s="80"/>
      <c r="C303" s="80"/>
      <c r="D303" s="80"/>
      <c r="E303" s="80"/>
      <c r="F303" s="80"/>
      <c r="G303" s="80"/>
      <c r="H303" s="80"/>
    </row>
    <row r="304" spans="1:8" ht="14.25">
      <c r="A304" s="80"/>
      <c r="B304" s="80"/>
      <c r="C304" s="80"/>
      <c r="D304" s="80"/>
      <c r="E304" s="80"/>
      <c r="F304" s="80"/>
      <c r="G304" s="80"/>
      <c r="H304" s="80"/>
    </row>
    <row r="305" spans="1:8" ht="14.25">
      <c r="A305" s="80"/>
      <c r="B305" s="80"/>
      <c r="C305" s="80"/>
      <c r="D305" s="80"/>
      <c r="E305" s="80"/>
      <c r="F305" s="80"/>
      <c r="G305" s="80"/>
      <c r="H305" s="80"/>
    </row>
    <row r="306" spans="1:8" ht="14.25">
      <c r="A306" s="80"/>
      <c r="B306" s="80"/>
      <c r="C306" s="80"/>
      <c r="D306" s="80"/>
      <c r="E306" s="80"/>
      <c r="F306" s="80"/>
      <c r="G306" s="80"/>
      <c r="H306" s="80"/>
    </row>
    <row r="307" spans="1:8" ht="14.25">
      <c r="A307" s="80"/>
      <c r="B307" s="80"/>
      <c r="C307" s="80"/>
      <c r="D307" s="80"/>
      <c r="E307" s="80"/>
      <c r="F307" s="80"/>
      <c r="G307" s="80"/>
      <c r="H307" s="80"/>
    </row>
    <row r="308" spans="1:8" ht="14.25">
      <c r="A308" s="80"/>
      <c r="B308" s="80"/>
      <c r="C308" s="80"/>
      <c r="D308" s="80"/>
      <c r="E308" s="80"/>
      <c r="F308" s="80"/>
      <c r="G308" s="80"/>
      <c r="H308" s="80"/>
    </row>
    <row r="309" spans="1:8" ht="14.25">
      <c r="A309" s="80"/>
      <c r="B309" s="80"/>
      <c r="C309" s="80"/>
      <c r="D309" s="80"/>
      <c r="E309" s="80"/>
      <c r="F309" s="80"/>
      <c r="G309" s="80"/>
      <c r="H309" s="80"/>
    </row>
    <row r="310" spans="1:8" ht="14.25">
      <c r="A310" s="80"/>
      <c r="B310" s="80"/>
      <c r="C310" s="80"/>
      <c r="D310" s="80"/>
      <c r="E310" s="80"/>
      <c r="F310" s="80"/>
      <c r="G310" s="80"/>
      <c r="H310" s="80"/>
    </row>
    <row r="311" spans="1:8" ht="14.25">
      <c r="A311" s="80"/>
      <c r="B311" s="80"/>
      <c r="C311" s="80"/>
      <c r="D311" s="80"/>
      <c r="E311" s="80"/>
      <c r="F311" s="80"/>
      <c r="G311" s="80"/>
      <c r="H311" s="80"/>
    </row>
    <row r="312" spans="1:8" ht="14.25">
      <c r="A312" s="80"/>
      <c r="B312" s="80"/>
      <c r="C312" s="80"/>
      <c r="D312" s="80"/>
      <c r="E312" s="80"/>
      <c r="F312" s="80"/>
      <c r="G312" s="80"/>
      <c r="H312" s="80"/>
    </row>
    <row r="313" spans="1:8" ht="14.25">
      <c r="A313" s="80"/>
      <c r="B313" s="80"/>
      <c r="C313" s="80"/>
      <c r="D313" s="80"/>
      <c r="E313" s="80"/>
      <c r="F313" s="80"/>
      <c r="G313" s="80"/>
      <c r="H313" s="80"/>
    </row>
    <row r="314" spans="1:8" ht="14.25">
      <c r="A314" s="80"/>
      <c r="B314" s="80"/>
      <c r="C314" s="80"/>
      <c r="D314" s="80"/>
      <c r="E314" s="80"/>
      <c r="F314" s="80"/>
      <c r="G314" s="80"/>
      <c r="H314" s="80"/>
    </row>
    <row r="315" spans="1:8" ht="14.25">
      <c r="A315" s="80"/>
      <c r="B315" s="80"/>
      <c r="C315" s="80"/>
      <c r="D315" s="80"/>
      <c r="E315" s="80"/>
      <c r="F315" s="80"/>
      <c r="G315" s="80"/>
      <c r="H315" s="80"/>
    </row>
    <row r="316" spans="1:8" ht="14.25">
      <c r="A316" s="80"/>
      <c r="B316" s="80"/>
      <c r="C316" s="80"/>
      <c r="D316" s="80"/>
      <c r="E316" s="80"/>
      <c r="F316" s="80"/>
      <c r="G316" s="80"/>
      <c r="H316" s="80"/>
    </row>
    <row r="317" spans="1:8" ht="14.25">
      <c r="A317" s="80"/>
      <c r="B317" s="80"/>
      <c r="C317" s="80"/>
      <c r="D317" s="80"/>
      <c r="E317" s="80"/>
      <c r="F317" s="80"/>
      <c r="G317" s="80"/>
      <c r="H317" s="80"/>
    </row>
    <row r="318" spans="1:8" ht="14.25">
      <c r="A318" s="80"/>
      <c r="B318" s="80"/>
      <c r="C318" s="80"/>
      <c r="D318" s="80"/>
      <c r="E318" s="80"/>
      <c r="F318" s="80"/>
      <c r="G318" s="80"/>
      <c r="H318" s="80"/>
    </row>
    <row r="319" spans="1:8" ht="14.25">
      <c r="A319" s="80"/>
      <c r="B319" s="80"/>
      <c r="C319" s="80"/>
      <c r="D319" s="80"/>
      <c r="E319" s="80"/>
      <c r="F319" s="80"/>
      <c r="G319" s="80"/>
      <c r="H319" s="80"/>
    </row>
    <row r="320" spans="1:8" ht="14.25">
      <c r="A320" s="80"/>
      <c r="B320" s="80"/>
      <c r="C320" s="80"/>
      <c r="D320" s="80"/>
      <c r="E320" s="80"/>
      <c r="F320" s="80"/>
      <c r="G320" s="80"/>
      <c r="H320" s="80"/>
    </row>
    <row r="321" spans="1:8" ht="14.25">
      <c r="A321" s="80"/>
      <c r="B321" s="80"/>
      <c r="C321" s="80"/>
      <c r="D321" s="80"/>
      <c r="E321" s="80"/>
      <c r="F321" s="80"/>
      <c r="G321" s="80"/>
      <c r="H321" s="80"/>
    </row>
    <row r="322" spans="1:8" ht="14.25">
      <c r="A322" s="80"/>
      <c r="B322" s="80"/>
      <c r="C322" s="80"/>
      <c r="D322" s="80"/>
      <c r="E322" s="80"/>
      <c r="F322" s="80"/>
      <c r="G322" s="80"/>
      <c r="H322" s="80"/>
    </row>
    <row r="323" spans="1:8" ht="14.25">
      <c r="A323" s="80"/>
      <c r="B323" s="80"/>
      <c r="C323" s="80"/>
      <c r="D323" s="80"/>
      <c r="E323" s="80"/>
      <c r="F323" s="80"/>
      <c r="G323" s="80"/>
      <c r="H323" s="80"/>
    </row>
    <row r="324" spans="1:8" ht="14.25">
      <c r="A324" s="80"/>
      <c r="B324" s="80"/>
      <c r="C324" s="80"/>
      <c r="D324" s="80"/>
      <c r="E324" s="80"/>
      <c r="F324" s="80"/>
      <c r="G324" s="80"/>
      <c r="H324" s="80"/>
    </row>
    <row r="325" spans="1:8" ht="14.25">
      <c r="A325" s="80"/>
      <c r="B325" s="80"/>
      <c r="C325" s="80"/>
      <c r="D325" s="80"/>
      <c r="E325" s="80"/>
      <c r="F325" s="80"/>
      <c r="G325" s="80"/>
      <c r="H325" s="80"/>
    </row>
    <row r="326" spans="1:8" ht="14.25">
      <c r="A326" s="80"/>
      <c r="B326" s="80"/>
      <c r="C326" s="80"/>
      <c r="D326" s="80"/>
      <c r="E326" s="80"/>
      <c r="F326" s="80"/>
      <c r="G326" s="80"/>
      <c r="H326" s="80"/>
    </row>
    <row r="327" spans="1:8" ht="14.25">
      <c r="A327" s="80"/>
      <c r="B327" s="80"/>
      <c r="C327" s="80"/>
      <c r="D327" s="80"/>
      <c r="E327" s="80"/>
      <c r="F327" s="80"/>
      <c r="G327" s="80"/>
      <c r="H327" s="80"/>
    </row>
    <row r="328" spans="1:8" ht="14.25">
      <c r="A328" s="80"/>
      <c r="B328" s="80"/>
      <c r="C328" s="80"/>
      <c r="D328" s="80"/>
      <c r="E328" s="80"/>
      <c r="F328" s="80"/>
      <c r="G328" s="80"/>
      <c r="H328" s="80"/>
    </row>
    <row r="329" spans="1:8" ht="14.25">
      <c r="A329" s="80"/>
      <c r="B329" s="80"/>
      <c r="C329" s="80"/>
      <c r="D329" s="80"/>
      <c r="E329" s="80"/>
      <c r="F329" s="80"/>
      <c r="G329" s="80"/>
      <c r="H329" s="80"/>
    </row>
    <row r="330" spans="1:8" ht="14.25">
      <c r="A330" s="80"/>
      <c r="B330" s="80"/>
      <c r="C330" s="80"/>
      <c r="D330" s="80"/>
      <c r="E330" s="80"/>
      <c r="F330" s="80"/>
      <c r="G330" s="80"/>
      <c r="H330" s="80"/>
    </row>
    <row r="331" spans="1:8" ht="14.25">
      <c r="A331" s="80"/>
      <c r="B331" s="80"/>
      <c r="C331" s="80"/>
      <c r="D331" s="80"/>
      <c r="E331" s="80"/>
      <c r="F331" s="80"/>
      <c r="G331" s="80"/>
      <c r="H331" s="80"/>
    </row>
    <row r="332" spans="1:8" ht="14.25">
      <c r="A332" s="80"/>
      <c r="B332" s="80"/>
      <c r="C332" s="80"/>
      <c r="D332" s="80"/>
      <c r="E332" s="80"/>
      <c r="F332" s="80"/>
      <c r="G332" s="80"/>
      <c r="H332" s="80"/>
    </row>
    <row r="333" spans="1:8" ht="14.25">
      <c r="A333" s="80"/>
      <c r="B333" s="80"/>
      <c r="C333" s="80"/>
      <c r="D333" s="80"/>
      <c r="E333" s="80"/>
      <c r="F333" s="80"/>
      <c r="G333" s="80"/>
      <c r="H333" s="80"/>
    </row>
    <row r="334" spans="1:8" ht="14.25">
      <c r="A334" s="80"/>
      <c r="B334" s="80"/>
      <c r="C334" s="80"/>
      <c r="D334" s="80"/>
      <c r="E334" s="80"/>
      <c r="F334" s="80"/>
      <c r="G334" s="80"/>
      <c r="H334" s="80"/>
    </row>
    <row r="335" spans="1:8" ht="14.25">
      <c r="A335" s="80"/>
      <c r="B335" s="80"/>
      <c r="C335" s="80"/>
      <c r="D335" s="80"/>
      <c r="E335" s="80"/>
      <c r="F335" s="80"/>
      <c r="G335" s="80"/>
      <c r="H335" s="80"/>
    </row>
    <row r="336" spans="1:8" ht="14.25">
      <c r="A336" s="80"/>
      <c r="B336" s="80"/>
      <c r="C336" s="80"/>
      <c r="D336" s="80"/>
      <c r="E336" s="80"/>
      <c r="F336" s="80"/>
      <c r="G336" s="80"/>
      <c r="H336" s="80"/>
    </row>
    <row r="337" spans="1:8" ht="14.25">
      <c r="A337" s="80"/>
      <c r="B337" s="80"/>
      <c r="C337" s="80"/>
      <c r="D337" s="80"/>
      <c r="E337" s="80"/>
      <c r="F337" s="80"/>
      <c r="G337" s="80"/>
      <c r="H337" s="80"/>
    </row>
    <row r="338" spans="1:8" ht="14.25">
      <c r="A338" s="80"/>
      <c r="B338" s="80"/>
      <c r="C338" s="80"/>
      <c r="D338" s="80"/>
      <c r="E338" s="80"/>
      <c r="F338" s="80"/>
      <c r="G338" s="80"/>
      <c r="H338" s="80"/>
    </row>
    <row r="339" spans="1:8" ht="14.25">
      <c r="A339" s="80"/>
      <c r="B339" s="80"/>
      <c r="C339" s="80"/>
      <c r="D339" s="80"/>
      <c r="E339" s="80"/>
      <c r="F339" s="80"/>
      <c r="G339" s="80"/>
      <c r="H339" s="80"/>
    </row>
    <row r="340" spans="1:8" ht="14.25">
      <c r="A340" s="80"/>
      <c r="B340" s="80"/>
      <c r="C340" s="80"/>
      <c r="D340" s="80"/>
      <c r="E340" s="80"/>
      <c r="F340" s="80"/>
      <c r="G340" s="80"/>
      <c r="H340" s="80"/>
    </row>
    <row r="341" spans="1:8" ht="14.25">
      <c r="A341" s="80"/>
      <c r="B341" s="80"/>
      <c r="C341" s="80"/>
      <c r="D341" s="80"/>
      <c r="E341" s="80"/>
      <c r="F341" s="80"/>
      <c r="G341" s="80"/>
      <c r="H341" s="80"/>
    </row>
    <row r="342" spans="1:8" ht="14.25">
      <c r="A342" s="80"/>
      <c r="B342" s="80"/>
      <c r="C342" s="80"/>
      <c r="D342" s="80"/>
      <c r="E342" s="80"/>
      <c r="F342" s="80"/>
      <c r="G342" s="80"/>
      <c r="H342" s="80"/>
    </row>
    <row r="343" spans="1:8" ht="14.25">
      <c r="A343" s="80"/>
      <c r="B343" s="80"/>
      <c r="C343" s="80"/>
      <c r="D343" s="80"/>
      <c r="E343" s="80"/>
      <c r="F343" s="80"/>
      <c r="G343" s="80"/>
      <c r="H343" s="80"/>
    </row>
    <row r="344" spans="1:8" ht="14.25">
      <c r="A344" s="80"/>
      <c r="B344" s="80"/>
      <c r="C344" s="80"/>
      <c r="D344" s="80"/>
      <c r="E344" s="80"/>
      <c r="F344" s="80"/>
      <c r="G344" s="80"/>
      <c r="H344" s="80"/>
    </row>
    <row r="345" spans="1:8" ht="14.25">
      <c r="A345" s="80"/>
      <c r="B345" s="80"/>
      <c r="C345" s="80"/>
      <c r="D345" s="80"/>
      <c r="E345" s="80"/>
      <c r="F345" s="80"/>
      <c r="G345" s="80"/>
      <c r="H345" s="80"/>
    </row>
    <row r="346" spans="1:8" ht="14.25">
      <c r="A346" s="80"/>
      <c r="B346" s="80"/>
      <c r="C346" s="80"/>
      <c r="D346" s="80"/>
      <c r="E346" s="80"/>
      <c r="F346" s="80"/>
      <c r="G346" s="80"/>
      <c r="H346" s="80"/>
    </row>
    <row r="347" spans="1:8" ht="14.25">
      <c r="A347" s="80"/>
      <c r="B347" s="80"/>
      <c r="C347" s="80"/>
      <c r="D347" s="80"/>
      <c r="E347" s="80"/>
      <c r="F347" s="80"/>
      <c r="G347" s="80"/>
      <c r="H347" s="80"/>
    </row>
    <row r="348" spans="1:8" ht="14.25">
      <c r="A348" s="80"/>
      <c r="B348" s="80"/>
      <c r="C348" s="80"/>
      <c r="D348" s="80"/>
      <c r="E348" s="80"/>
      <c r="F348" s="80"/>
      <c r="G348" s="80"/>
      <c r="H348" s="80"/>
    </row>
    <row r="349" spans="1:8" ht="14.25">
      <c r="A349" s="80"/>
      <c r="B349" s="80"/>
      <c r="C349" s="80"/>
      <c r="D349" s="80"/>
      <c r="E349" s="80"/>
      <c r="F349" s="80"/>
      <c r="G349" s="80"/>
      <c r="H349" s="80"/>
    </row>
    <row r="350" spans="1:8" ht="14.25">
      <c r="A350" s="80"/>
      <c r="B350" s="80"/>
      <c r="C350" s="80"/>
      <c r="D350" s="80"/>
      <c r="E350" s="80"/>
      <c r="F350" s="80"/>
      <c r="G350" s="80"/>
      <c r="H350" s="80"/>
    </row>
    <row r="351" spans="1:8" ht="14.25">
      <c r="A351" s="80"/>
      <c r="B351" s="80"/>
      <c r="C351" s="80"/>
      <c r="D351" s="80"/>
      <c r="E351" s="80"/>
      <c r="F351" s="80"/>
      <c r="G351" s="80"/>
      <c r="H351" s="80"/>
    </row>
    <row r="352" spans="1:8" ht="14.25">
      <c r="A352" s="80"/>
      <c r="B352" s="80"/>
      <c r="C352" s="80"/>
      <c r="D352" s="80"/>
      <c r="E352" s="80"/>
      <c r="F352" s="80"/>
      <c r="G352" s="80"/>
      <c r="H352" s="80"/>
    </row>
    <row r="353" spans="1:8" ht="14.25">
      <c r="A353" s="80"/>
      <c r="B353" s="80"/>
      <c r="C353" s="80"/>
      <c r="D353" s="80"/>
      <c r="E353" s="80"/>
      <c r="F353" s="80"/>
      <c r="G353" s="80"/>
      <c r="H353" s="80"/>
    </row>
    <row r="354" spans="1:8" ht="14.25">
      <c r="A354" s="80"/>
      <c r="B354" s="80"/>
      <c r="C354" s="80"/>
      <c r="D354" s="80"/>
      <c r="E354" s="80"/>
      <c r="F354" s="80"/>
      <c r="G354" s="80"/>
      <c r="H354" s="80"/>
    </row>
    <row r="355" spans="1:8" ht="14.25">
      <c r="A355" s="80"/>
      <c r="B355" s="80"/>
      <c r="C355" s="80"/>
      <c r="D355" s="80"/>
      <c r="E355" s="80"/>
      <c r="F355" s="80"/>
      <c r="G355" s="80"/>
      <c r="H355" s="80"/>
    </row>
    <row r="356" spans="1:8" ht="14.25">
      <c r="A356" s="80"/>
      <c r="B356" s="80"/>
      <c r="C356" s="80"/>
      <c r="D356" s="80"/>
      <c r="E356" s="80"/>
      <c r="F356" s="80"/>
      <c r="G356" s="80"/>
      <c r="H356" s="80"/>
    </row>
    <row r="357" spans="1:8" ht="14.25">
      <c r="A357" s="80"/>
      <c r="B357" s="80"/>
      <c r="C357" s="80"/>
      <c r="D357" s="80"/>
      <c r="E357" s="80"/>
      <c r="F357" s="80"/>
      <c r="G357" s="80"/>
      <c r="H357" s="80"/>
    </row>
    <row r="358" spans="1:8" ht="14.25">
      <c r="A358" s="80"/>
      <c r="B358" s="80"/>
      <c r="C358" s="80"/>
      <c r="D358" s="80"/>
      <c r="E358" s="80"/>
      <c r="F358" s="80"/>
      <c r="G358" s="80"/>
      <c r="H358" s="80"/>
    </row>
    <row r="359" spans="1:8" ht="14.25">
      <c r="A359" s="80"/>
      <c r="B359" s="80"/>
      <c r="C359" s="80"/>
      <c r="D359" s="80"/>
      <c r="E359" s="80"/>
      <c r="F359" s="80"/>
      <c r="G359" s="80"/>
      <c r="H359" s="80"/>
    </row>
    <row r="360" spans="1:8" ht="14.25">
      <c r="A360" s="80"/>
      <c r="B360" s="80"/>
      <c r="C360" s="80"/>
      <c r="D360" s="80"/>
      <c r="E360" s="80"/>
      <c r="F360" s="80"/>
      <c r="G360" s="80"/>
      <c r="H360" s="80"/>
    </row>
    <row r="361" spans="1:8" ht="14.25">
      <c r="A361" s="80"/>
      <c r="B361" s="80"/>
      <c r="C361" s="80"/>
      <c r="D361" s="80"/>
      <c r="E361" s="80"/>
      <c r="F361" s="80"/>
      <c r="G361" s="80"/>
      <c r="H361" s="80"/>
    </row>
    <row r="362" spans="1:8" ht="14.25">
      <c r="A362" s="80"/>
      <c r="B362" s="80"/>
      <c r="C362" s="80"/>
      <c r="D362" s="80"/>
      <c r="E362" s="80"/>
      <c r="F362" s="80"/>
      <c r="G362" s="80"/>
      <c r="H362" s="80"/>
    </row>
    <row r="363" spans="1:8" ht="14.25">
      <c r="A363" s="80"/>
      <c r="B363" s="80"/>
      <c r="C363" s="80"/>
      <c r="D363" s="80"/>
      <c r="E363" s="80"/>
      <c r="F363" s="80"/>
      <c r="G363" s="80"/>
      <c r="H363" s="80"/>
    </row>
    <row r="364" spans="1:8" ht="14.25">
      <c r="A364" s="80"/>
      <c r="B364" s="80"/>
      <c r="C364" s="80"/>
      <c r="D364" s="80"/>
      <c r="E364" s="80"/>
      <c r="F364" s="80"/>
      <c r="G364" s="80"/>
      <c r="H364" s="80"/>
    </row>
    <row r="365" spans="1:8" ht="14.25">
      <c r="A365" s="80"/>
      <c r="B365" s="80"/>
      <c r="C365" s="80"/>
      <c r="D365" s="80"/>
      <c r="E365" s="80"/>
      <c r="F365" s="80"/>
      <c r="G365" s="80"/>
      <c r="H365" s="80"/>
    </row>
    <row r="366" spans="1:8" ht="14.25">
      <c r="A366" s="80"/>
      <c r="B366" s="80"/>
      <c r="C366" s="80"/>
      <c r="D366" s="80"/>
      <c r="E366" s="80"/>
      <c r="F366" s="80"/>
      <c r="G366" s="80"/>
      <c r="H366" s="80"/>
    </row>
    <row r="367" spans="1:8" ht="14.25">
      <c r="A367" s="80"/>
      <c r="B367" s="80"/>
      <c r="C367" s="80"/>
      <c r="D367" s="80"/>
      <c r="E367" s="80"/>
      <c r="F367" s="80"/>
      <c r="G367" s="80"/>
      <c r="H367" s="80"/>
    </row>
    <row r="368" spans="1:8" ht="14.25">
      <c r="A368" s="80"/>
      <c r="B368" s="80"/>
      <c r="C368" s="80"/>
      <c r="D368" s="80"/>
      <c r="E368" s="80"/>
      <c r="F368" s="80"/>
      <c r="G368" s="80"/>
      <c r="H368" s="80"/>
    </row>
    <row r="369" spans="1:8" ht="14.25">
      <c r="A369" s="80"/>
      <c r="B369" s="80"/>
      <c r="C369" s="80"/>
      <c r="D369" s="80"/>
      <c r="E369" s="80"/>
      <c r="F369" s="80"/>
      <c r="G369" s="80"/>
      <c r="H369" s="80"/>
    </row>
    <row r="370" spans="1:8" ht="14.25">
      <c r="A370" s="80"/>
      <c r="B370" s="80"/>
      <c r="C370" s="80"/>
      <c r="D370" s="80"/>
      <c r="E370" s="80"/>
      <c r="F370" s="80"/>
      <c r="G370" s="80"/>
      <c r="H370" s="80"/>
    </row>
    <row r="371" spans="1:8" ht="14.25">
      <c r="A371" s="80"/>
      <c r="B371" s="80"/>
      <c r="C371" s="80"/>
      <c r="D371" s="80"/>
      <c r="E371" s="80"/>
      <c r="F371" s="80"/>
      <c r="G371" s="80"/>
      <c r="H371" s="80"/>
    </row>
    <row r="372" spans="1:8" ht="14.25">
      <c r="A372" s="80"/>
      <c r="B372" s="80"/>
      <c r="C372" s="80"/>
      <c r="D372" s="80"/>
      <c r="E372" s="80"/>
      <c r="F372" s="80"/>
      <c r="G372" s="80"/>
      <c r="H372" s="80"/>
    </row>
    <row r="373" spans="1:8" ht="14.25">
      <c r="A373" s="80"/>
      <c r="B373" s="80"/>
      <c r="C373" s="80"/>
      <c r="D373" s="80"/>
      <c r="E373" s="80"/>
      <c r="F373" s="80"/>
      <c r="G373" s="80"/>
      <c r="H373" s="80"/>
    </row>
    <row r="374" spans="1:8" ht="14.25">
      <c r="A374" s="80"/>
      <c r="B374" s="80"/>
      <c r="C374" s="80"/>
      <c r="D374" s="80"/>
      <c r="E374" s="80"/>
      <c r="F374" s="80"/>
      <c r="G374" s="80"/>
      <c r="H374" s="80"/>
    </row>
    <row r="375" spans="1:8" ht="14.25">
      <c r="A375" s="80"/>
      <c r="B375" s="80"/>
      <c r="C375" s="80"/>
      <c r="D375" s="80"/>
      <c r="E375" s="80"/>
      <c r="F375" s="80"/>
      <c r="G375" s="80"/>
      <c r="H375" s="80"/>
    </row>
    <row r="376" spans="1:8" ht="14.25">
      <c r="A376" s="80"/>
      <c r="B376" s="80"/>
      <c r="C376" s="80"/>
      <c r="D376" s="80"/>
      <c r="E376" s="80"/>
      <c r="F376" s="80"/>
      <c r="G376" s="80"/>
      <c r="H376" s="80"/>
    </row>
    <row r="377" spans="1:8" ht="14.25">
      <c r="A377" s="80"/>
      <c r="B377" s="80"/>
      <c r="C377" s="80"/>
      <c r="D377" s="80"/>
      <c r="E377" s="80"/>
      <c r="F377" s="80"/>
      <c r="G377" s="80"/>
      <c r="H377" s="80"/>
    </row>
    <row r="378" spans="1:8" ht="14.25">
      <c r="A378" s="80"/>
      <c r="B378" s="80"/>
      <c r="C378" s="80"/>
      <c r="D378" s="80"/>
      <c r="E378" s="80"/>
      <c r="F378" s="80"/>
      <c r="G378" s="80"/>
      <c r="H378" s="80"/>
    </row>
    <row r="379" spans="1:8" ht="14.25">
      <c r="A379" s="80"/>
      <c r="B379" s="80"/>
      <c r="C379" s="80"/>
      <c r="D379" s="80"/>
      <c r="E379" s="80"/>
      <c r="F379" s="80"/>
      <c r="G379" s="80"/>
      <c r="H379" s="80"/>
    </row>
    <row r="380" spans="1:8" ht="14.25">
      <c r="A380" s="80"/>
      <c r="B380" s="80"/>
      <c r="C380" s="80"/>
      <c r="D380" s="80"/>
      <c r="E380" s="80"/>
      <c r="F380" s="80"/>
      <c r="G380" s="80"/>
      <c r="H380" s="80"/>
    </row>
    <row r="381" spans="1:8" ht="14.25">
      <c r="A381" s="80"/>
      <c r="B381" s="80"/>
      <c r="C381" s="80"/>
      <c r="D381" s="80"/>
      <c r="E381" s="80"/>
      <c r="F381" s="80"/>
      <c r="G381" s="80"/>
      <c r="H381" s="80"/>
    </row>
    <row r="382" spans="1:8" ht="14.25">
      <c r="A382" s="80"/>
      <c r="B382" s="80"/>
      <c r="C382" s="80"/>
      <c r="D382" s="80"/>
      <c r="E382" s="80"/>
      <c r="F382" s="80"/>
      <c r="G382" s="80"/>
      <c r="H382" s="80"/>
    </row>
    <row r="383" spans="1:8" ht="14.25">
      <c r="A383" s="80"/>
      <c r="B383" s="80"/>
      <c r="C383" s="80"/>
      <c r="D383" s="80"/>
      <c r="E383" s="80"/>
      <c r="F383" s="80"/>
      <c r="G383" s="80"/>
      <c r="H383" s="80"/>
    </row>
    <row r="384" spans="1:8" ht="14.25">
      <c r="A384" s="80"/>
      <c r="B384" s="80"/>
      <c r="C384" s="80"/>
      <c r="D384" s="80"/>
      <c r="E384" s="80"/>
      <c r="F384" s="80"/>
      <c r="G384" s="80"/>
      <c r="H384" s="80"/>
    </row>
    <row r="385" spans="1:8" ht="14.25">
      <c r="A385" s="80"/>
      <c r="B385" s="80"/>
      <c r="C385" s="80"/>
      <c r="D385" s="80"/>
      <c r="E385" s="80"/>
      <c r="F385" s="80"/>
      <c r="G385" s="80"/>
      <c r="H385" s="80"/>
    </row>
    <row r="386" spans="1:8" ht="14.25">
      <c r="A386" s="80"/>
      <c r="B386" s="80"/>
      <c r="C386" s="80"/>
      <c r="D386" s="80"/>
      <c r="E386" s="80"/>
      <c r="F386" s="80"/>
      <c r="G386" s="80"/>
      <c r="H386" s="80"/>
    </row>
    <row r="387" spans="1:8" ht="14.25">
      <c r="A387" s="80"/>
      <c r="B387" s="80"/>
      <c r="C387" s="80"/>
      <c r="D387" s="80"/>
      <c r="E387" s="80"/>
      <c r="F387" s="80"/>
      <c r="G387" s="80"/>
      <c r="H387" s="80"/>
    </row>
    <row r="388" spans="1:8" ht="14.25">
      <c r="A388" s="80"/>
      <c r="B388" s="80"/>
      <c r="C388" s="80"/>
      <c r="D388" s="80"/>
      <c r="E388" s="80"/>
      <c r="F388" s="80"/>
      <c r="G388" s="80"/>
      <c r="H388" s="80"/>
    </row>
    <row r="389" spans="1:8" ht="14.25">
      <c r="A389" s="80"/>
      <c r="B389" s="80"/>
      <c r="C389" s="80"/>
      <c r="D389" s="80"/>
      <c r="E389" s="80"/>
      <c r="F389" s="80"/>
      <c r="G389" s="80"/>
      <c r="H389" s="80"/>
    </row>
    <row r="390" spans="1:8" ht="14.25">
      <c r="A390" s="80"/>
      <c r="B390" s="80"/>
      <c r="C390" s="80"/>
      <c r="D390" s="80"/>
      <c r="E390" s="80"/>
      <c r="F390" s="80"/>
      <c r="G390" s="80"/>
      <c r="H390" s="80"/>
    </row>
    <row r="391" spans="1:8" ht="14.25">
      <c r="A391" s="80"/>
      <c r="B391" s="80"/>
      <c r="C391" s="80"/>
      <c r="D391" s="80"/>
      <c r="E391" s="80"/>
      <c r="F391" s="80"/>
      <c r="G391" s="80"/>
      <c r="H391" s="80"/>
    </row>
    <row r="392" spans="1:8" ht="14.25">
      <c r="A392" s="80"/>
      <c r="B392" s="80"/>
      <c r="C392" s="80"/>
      <c r="D392" s="80"/>
      <c r="E392" s="80"/>
      <c r="F392" s="80"/>
      <c r="G392" s="80"/>
      <c r="H392" s="80"/>
    </row>
    <row r="393" spans="1:8" ht="14.25">
      <c r="A393" s="80"/>
      <c r="B393" s="80"/>
      <c r="C393" s="80"/>
      <c r="D393" s="80"/>
      <c r="E393" s="80"/>
      <c r="F393" s="80"/>
      <c r="G393" s="80"/>
      <c r="H393" s="80"/>
    </row>
    <row r="394" spans="1:8" ht="14.25">
      <c r="A394" s="80"/>
      <c r="B394" s="80"/>
      <c r="C394" s="80"/>
      <c r="D394" s="80"/>
      <c r="E394" s="80"/>
      <c r="F394" s="80"/>
      <c r="G394" s="80"/>
      <c r="H394" s="80"/>
    </row>
    <row r="395" spans="1:8" ht="14.25">
      <c r="A395" s="80"/>
      <c r="B395" s="80"/>
      <c r="C395" s="80"/>
      <c r="D395" s="80"/>
      <c r="E395" s="80"/>
      <c r="F395" s="80"/>
      <c r="G395" s="80"/>
      <c r="H395" s="80"/>
    </row>
    <row r="396" spans="1:8" ht="14.25">
      <c r="A396" s="80"/>
      <c r="B396" s="80"/>
      <c r="C396" s="80"/>
      <c r="D396" s="80"/>
      <c r="E396" s="80"/>
      <c r="F396" s="80"/>
      <c r="G396" s="80"/>
      <c r="H396" s="80"/>
    </row>
    <row r="397" spans="1:8" ht="14.25">
      <c r="A397" s="80"/>
      <c r="B397" s="80"/>
      <c r="C397" s="80"/>
      <c r="D397" s="80"/>
      <c r="E397" s="80"/>
      <c r="F397" s="80"/>
      <c r="G397" s="80"/>
      <c r="H397" s="80"/>
    </row>
    <row r="398" spans="1:8" ht="14.25">
      <c r="A398" s="80"/>
      <c r="B398" s="80"/>
      <c r="C398" s="80"/>
      <c r="D398" s="80"/>
      <c r="E398" s="80"/>
      <c r="F398" s="80"/>
      <c r="G398" s="80"/>
      <c r="H398" s="80"/>
    </row>
    <row r="399" spans="1:8" ht="14.25">
      <c r="A399" s="80"/>
      <c r="B399" s="80"/>
      <c r="C399" s="80"/>
      <c r="D399" s="80"/>
      <c r="E399" s="80"/>
      <c r="F399" s="80"/>
      <c r="G399" s="80"/>
      <c r="H399" s="80"/>
    </row>
    <row r="400" spans="1:8" ht="14.25">
      <c r="A400" s="80"/>
      <c r="B400" s="80"/>
      <c r="C400" s="80"/>
      <c r="D400" s="80"/>
      <c r="E400" s="80"/>
      <c r="F400" s="80"/>
      <c r="G400" s="80"/>
      <c r="H400" s="80"/>
    </row>
    <row r="401" spans="1:8" ht="14.25">
      <c r="A401" s="80"/>
      <c r="B401" s="80"/>
      <c r="C401" s="80"/>
      <c r="D401" s="80"/>
      <c r="E401" s="80"/>
      <c r="F401" s="80"/>
      <c r="G401" s="80"/>
      <c r="H401" s="80"/>
    </row>
    <row r="402" spans="1:8" ht="14.25">
      <c r="A402" s="80"/>
      <c r="B402" s="80"/>
      <c r="C402" s="80"/>
      <c r="D402" s="80"/>
      <c r="E402" s="80"/>
      <c r="F402" s="80"/>
      <c r="G402" s="80"/>
      <c r="H402" s="80"/>
    </row>
    <row r="403" spans="1:8" ht="14.25">
      <c r="A403" s="80"/>
      <c r="B403" s="80"/>
      <c r="C403" s="80"/>
      <c r="D403" s="80"/>
      <c r="E403" s="80"/>
      <c r="F403" s="80"/>
      <c r="G403" s="80"/>
      <c r="H403" s="80"/>
    </row>
    <row r="404" spans="1:8" ht="14.25">
      <c r="A404" s="80"/>
      <c r="B404" s="80"/>
      <c r="C404" s="80"/>
      <c r="D404" s="80"/>
      <c r="E404" s="80"/>
      <c r="F404" s="80"/>
      <c r="G404" s="80"/>
      <c r="H404" s="80"/>
    </row>
    <row r="405" spans="1:8" ht="14.25">
      <c r="A405" s="80"/>
      <c r="B405" s="80"/>
      <c r="C405" s="80"/>
      <c r="D405" s="80"/>
      <c r="E405" s="80"/>
      <c r="F405" s="80"/>
      <c r="G405" s="80"/>
      <c r="H405" s="80"/>
    </row>
    <row r="406" spans="1:8" ht="14.25">
      <c r="A406" s="80"/>
      <c r="B406" s="80"/>
      <c r="C406" s="80"/>
      <c r="D406" s="80"/>
      <c r="E406" s="80"/>
      <c r="F406" s="80"/>
      <c r="G406" s="80"/>
      <c r="H406" s="80"/>
    </row>
    <row r="407" spans="1:8" ht="14.25">
      <c r="A407" s="80"/>
      <c r="B407" s="80"/>
      <c r="C407" s="80"/>
      <c r="D407" s="80"/>
      <c r="E407" s="80"/>
      <c r="F407" s="80"/>
      <c r="G407" s="80"/>
      <c r="H407" s="80"/>
    </row>
    <row r="408" spans="1:8" ht="14.25">
      <c r="A408" s="80"/>
      <c r="B408" s="80"/>
      <c r="C408" s="80"/>
      <c r="D408" s="80"/>
      <c r="E408" s="80"/>
      <c r="F408" s="80"/>
      <c r="G408" s="80"/>
      <c r="H408" s="80"/>
    </row>
    <row r="409" spans="1:8" ht="14.25">
      <c r="A409" s="80"/>
      <c r="B409" s="80"/>
      <c r="C409" s="80"/>
      <c r="D409" s="80"/>
      <c r="E409" s="80"/>
      <c r="F409" s="80"/>
      <c r="G409" s="80"/>
      <c r="H409" s="80"/>
    </row>
    <row r="410" spans="1:8" ht="14.25">
      <c r="A410" s="80"/>
      <c r="B410" s="80"/>
      <c r="C410" s="80"/>
      <c r="D410" s="80"/>
      <c r="E410" s="80"/>
      <c r="F410" s="80"/>
      <c r="G410" s="80"/>
      <c r="H410" s="80"/>
    </row>
    <row r="411" spans="1:8" ht="14.25">
      <c r="A411" s="80"/>
      <c r="B411" s="80"/>
      <c r="C411" s="80"/>
      <c r="D411" s="80"/>
      <c r="E411" s="80"/>
      <c r="F411" s="80"/>
      <c r="G411" s="80"/>
      <c r="H411" s="80"/>
    </row>
    <row r="412" spans="1:8" ht="14.25">
      <c r="A412" s="80"/>
      <c r="B412" s="80"/>
      <c r="C412" s="80"/>
      <c r="D412" s="80"/>
      <c r="E412" s="80"/>
      <c r="F412" s="80"/>
      <c r="G412" s="80"/>
      <c r="H412" s="80"/>
    </row>
    <row r="413" spans="1:8" ht="14.25">
      <c r="A413" s="80"/>
      <c r="B413" s="80"/>
      <c r="C413" s="80"/>
      <c r="D413" s="80"/>
      <c r="E413" s="80"/>
      <c r="F413" s="80"/>
      <c r="G413" s="80"/>
      <c r="H413" s="80"/>
    </row>
    <row r="414" spans="1:8" ht="14.25">
      <c r="A414" s="80"/>
      <c r="B414" s="80"/>
      <c r="C414" s="80"/>
      <c r="D414" s="80"/>
      <c r="E414" s="80"/>
      <c r="F414" s="80"/>
      <c r="G414" s="80"/>
      <c r="H414" s="80"/>
    </row>
    <row r="415" spans="1:8" ht="14.25">
      <c r="A415" s="80"/>
      <c r="B415" s="80"/>
      <c r="C415" s="80"/>
      <c r="D415" s="80"/>
      <c r="E415" s="80"/>
      <c r="F415" s="80"/>
      <c r="G415" s="80"/>
      <c r="H415" s="80"/>
    </row>
    <row r="416" spans="1:8" ht="14.25">
      <c r="A416" s="80"/>
      <c r="B416" s="80"/>
      <c r="C416" s="80"/>
      <c r="D416" s="80"/>
      <c r="E416" s="80"/>
      <c r="F416" s="80"/>
      <c r="G416" s="80"/>
      <c r="H416" s="80"/>
    </row>
    <row r="417" spans="1:8" ht="14.25">
      <c r="A417" s="80"/>
      <c r="B417" s="80"/>
      <c r="C417" s="80"/>
      <c r="D417" s="80"/>
      <c r="E417" s="80"/>
      <c r="F417" s="80"/>
      <c r="G417" s="80"/>
      <c r="H417" s="80"/>
    </row>
    <row r="418" spans="1:8" ht="14.25">
      <c r="A418" s="80"/>
      <c r="B418" s="80"/>
      <c r="C418" s="80"/>
      <c r="D418" s="80"/>
      <c r="E418" s="80"/>
      <c r="F418" s="80"/>
      <c r="G418" s="80"/>
      <c r="H418" s="80"/>
    </row>
    <row r="419" spans="1:8" ht="14.25">
      <c r="A419" s="80"/>
      <c r="B419" s="80"/>
      <c r="C419" s="80"/>
      <c r="D419" s="80"/>
      <c r="E419" s="80"/>
      <c r="F419" s="80"/>
      <c r="G419" s="80"/>
      <c r="H419" s="80"/>
    </row>
    <row r="420" spans="1:8" ht="14.25">
      <c r="A420" s="80"/>
      <c r="B420" s="80"/>
      <c r="C420" s="80"/>
      <c r="D420" s="80"/>
      <c r="E420" s="80"/>
      <c r="F420" s="80"/>
      <c r="G420" s="80"/>
      <c r="H420" s="80"/>
    </row>
    <row r="421" spans="1:8" ht="14.25">
      <c r="A421" s="80"/>
      <c r="B421" s="80"/>
      <c r="C421" s="80"/>
      <c r="D421" s="80"/>
      <c r="E421" s="80"/>
      <c r="F421" s="80"/>
      <c r="G421" s="80"/>
      <c r="H421" s="80"/>
    </row>
    <row r="422" spans="1:8" ht="14.25">
      <c r="A422" s="80"/>
      <c r="B422" s="80"/>
      <c r="C422" s="80"/>
      <c r="D422" s="80"/>
      <c r="E422" s="80"/>
      <c r="F422" s="80"/>
      <c r="G422" s="80"/>
      <c r="H422" s="80"/>
    </row>
    <row r="423" spans="1:8" ht="14.25">
      <c r="A423" s="80"/>
      <c r="B423" s="80"/>
      <c r="C423" s="80"/>
      <c r="D423" s="80"/>
      <c r="E423" s="80"/>
      <c r="F423" s="80"/>
      <c r="G423" s="80"/>
      <c r="H423" s="80"/>
    </row>
    <row r="424" spans="1:8" ht="14.25">
      <c r="A424" s="80"/>
      <c r="B424" s="80"/>
      <c r="C424" s="80"/>
      <c r="D424" s="80"/>
      <c r="E424" s="80"/>
      <c r="F424" s="80"/>
      <c r="G424" s="80"/>
      <c r="H424" s="80"/>
    </row>
    <row r="425" spans="1:8" ht="14.25">
      <c r="A425" s="80"/>
      <c r="B425" s="80"/>
      <c r="C425" s="80"/>
      <c r="D425" s="80"/>
      <c r="E425" s="80"/>
      <c r="F425" s="80"/>
      <c r="G425" s="80"/>
      <c r="H425" s="80"/>
    </row>
    <row r="426" spans="1:8" ht="14.25">
      <c r="A426" s="80"/>
      <c r="B426" s="80"/>
      <c r="C426" s="80"/>
      <c r="D426" s="80"/>
      <c r="E426" s="80"/>
      <c r="F426" s="80"/>
      <c r="G426" s="80"/>
      <c r="H426" s="80"/>
    </row>
    <row r="427" spans="1:8" ht="14.25">
      <c r="A427" s="80"/>
      <c r="B427" s="80"/>
      <c r="C427" s="80"/>
      <c r="D427" s="80"/>
      <c r="E427" s="80"/>
      <c r="F427" s="80"/>
      <c r="G427" s="80"/>
      <c r="H427" s="80"/>
    </row>
    <row r="428" spans="1:8" ht="14.25">
      <c r="A428" s="80"/>
      <c r="B428" s="80"/>
      <c r="C428" s="80"/>
      <c r="D428" s="80"/>
      <c r="E428" s="80"/>
      <c r="F428" s="80"/>
      <c r="G428" s="80"/>
      <c r="H428" s="80"/>
    </row>
    <row r="429" spans="1:8" ht="14.25">
      <c r="A429" s="80"/>
      <c r="B429" s="80"/>
      <c r="C429" s="80"/>
      <c r="D429" s="80"/>
      <c r="E429" s="80"/>
      <c r="F429" s="80"/>
      <c r="G429" s="80"/>
      <c r="H429" s="80"/>
    </row>
    <row r="430" spans="1:8" ht="14.25">
      <c r="A430" s="80"/>
      <c r="B430" s="80"/>
      <c r="C430" s="80"/>
      <c r="D430" s="80"/>
      <c r="E430" s="80"/>
      <c r="F430" s="80"/>
      <c r="G430" s="80"/>
      <c r="H430" s="80"/>
    </row>
    <row r="431" spans="1:8" ht="14.25">
      <c r="A431" s="80"/>
      <c r="B431" s="80"/>
      <c r="C431" s="80"/>
      <c r="D431" s="80"/>
      <c r="E431" s="80"/>
      <c r="F431" s="80"/>
      <c r="G431" s="80"/>
      <c r="H431" s="80"/>
    </row>
    <row r="432" spans="1:8" ht="14.25">
      <c r="A432" s="80"/>
      <c r="B432" s="80"/>
      <c r="C432" s="80"/>
      <c r="D432" s="80"/>
      <c r="E432" s="80"/>
      <c r="F432" s="80"/>
      <c r="G432" s="80"/>
      <c r="H432" s="80"/>
    </row>
    <row r="433" spans="1:8" ht="14.25">
      <c r="A433" s="80"/>
      <c r="B433" s="80"/>
      <c r="C433" s="80"/>
      <c r="D433" s="80"/>
      <c r="E433" s="80"/>
      <c r="F433" s="80"/>
      <c r="G433" s="80"/>
      <c r="H433" s="80"/>
    </row>
    <row r="434" spans="1:8" ht="14.25">
      <c r="A434" s="80"/>
      <c r="B434" s="80"/>
      <c r="C434" s="80"/>
      <c r="D434" s="80"/>
      <c r="E434" s="80"/>
      <c r="F434" s="80"/>
      <c r="G434" s="80"/>
      <c r="H434" s="80"/>
    </row>
    <row r="435" spans="1:8" ht="14.25">
      <c r="A435" s="80"/>
      <c r="B435" s="80"/>
      <c r="C435" s="80"/>
      <c r="D435" s="80"/>
      <c r="E435" s="80"/>
      <c r="F435" s="80"/>
      <c r="G435" s="80"/>
      <c r="H435" s="80"/>
    </row>
    <row r="436" spans="1:8" ht="14.25">
      <c r="A436" s="80"/>
      <c r="B436" s="80"/>
      <c r="C436" s="80"/>
      <c r="D436" s="80"/>
      <c r="E436" s="80"/>
      <c r="F436" s="80"/>
      <c r="G436" s="80"/>
      <c r="H436" s="80"/>
    </row>
    <row r="437" spans="1:8" ht="14.25">
      <c r="A437" s="80"/>
      <c r="B437" s="80"/>
      <c r="C437" s="80"/>
      <c r="D437" s="80"/>
      <c r="E437" s="80"/>
      <c r="F437" s="80"/>
      <c r="G437" s="80"/>
      <c r="H437" s="80"/>
    </row>
    <row r="438" spans="1:8" ht="14.25">
      <c r="A438" s="80"/>
      <c r="B438" s="80"/>
      <c r="C438" s="80"/>
      <c r="D438" s="80"/>
      <c r="E438" s="80"/>
      <c r="F438" s="80"/>
      <c r="G438" s="80"/>
      <c r="H438" s="80"/>
    </row>
    <row r="439" spans="1:8" ht="14.25">
      <c r="A439" s="80"/>
      <c r="B439" s="80"/>
      <c r="C439" s="80"/>
      <c r="D439" s="80"/>
      <c r="E439" s="80"/>
      <c r="F439" s="80"/>
      <c r="G439" s="80"/>
      <c r="H439" s="80"/>
    </row>
    <row r="440" spans="1:8" ht="14.25">
      <c r="A440" s="80"/>
      <c r="B440" s="80"/>
      <c r="C440" s="80"/>
      <c r="D440" s="80"/>
      <c r="E440" s="80"/>
      <c r="F440" s="80"/>
      <c r="G440" s="80"/>
      <c r="H440" s="80"/>
    </row>
    <row r="441" spans="1:8" ht="14.25">
      <c r="A441" s="80"/>
      <c r="B441" s="80"/>
      <c r="C441" s="80"/>
      <c r="D441" s="80"/>
      <c r="E441" s="80"/>
      <c r="F441" s="80"/>
      <c r="G441" s="80"/>
      <c r="H441" s="80"/>
    </row>
    <row r="442" spans="1:8" ht="14.25">
      <c r="A442" s="80"/>
      <c r="B442" s="80"/>
      <c r="C442" s="80"/>
      <c r="D442" s="80"/>
      <c r="E442" s="80"/>
      <c r="F442" s="80"/>
      <c r="G442" s="80"/>
      <c r="H442" s="80"/>
    </row>
    <row r="443" spans="1:8" ht="14.25">
      <c r="A443" s="80"/>
      <c r="B443" s="80"/>
      <c r="C443" s="80"/>
      <c r="D443" s="80"/>
      <c r="E443" s="80"/>
      <c r="F443" s="80"/>
      <c r="G443" s="80"/>
      <c r="H443" s="80"/>
    </row>
    <row r="444" spans="1:8" ht="14.25">
      <c r="A444" s="80"/>
      <c r="B444" s="80"/>
      <c r="C444" s="80"/>
      <c r="D444" s="80"/>
      <c r="E444" s="80"/>
      <c r="F444" s="80"/>
      <c r="G444" s="80"/>
      <c r="H444" s="80"/>
    </row>
    <row r="445" spans="1:8" ht="14.25">
      <c r="A445" s="80"/>
      <c r="B445" s="80"/>
      <c r="C445" s="80"/>
      <c r="D445" s="80"/>
      <c r="E445" s="80"/>
      <c r="F445" s="80"/>
      <c r="G445" s="80"/>
      <c r="H445" s="80"/>
    </row>
    <row r="446" spans="1:8" ht="14.25">
      <c r="A446" s="80"/>
      <c r="B446" s="80"/>
      <c r="C446" s="80"/>
      <c r="D446" s="80"/>
      <c r="E446" s="80"/>
      <c r="F446" s="80"/>
      <c r="G446" s="80"/>
      <c r="H446" s="80"/>
    </row>
    <row r="447" spans="1:8" ht="14.25">
      <c r="A447" s="80"/>
      <c r="B447" s="80"/>
      <c r="C447" s="80"/>
      <c r="D447" s="80"/>
      <c r="E447" s="80"/>
      <c r="F447" s="80"/>
      <c r="G447" s="80"/>
      <c r="H447" s="80"/>
    </row>
    <row r="448" spans="1:8" ht="14.25">
      <c r="A448" s="80"/>
      <c r="B448" s="80"/>
      <c r="C448" s="80"/>
      <c r="D448" s="80"/>
      <c r="E448" s="80"/>
      <c r="F448" s="80"/>
      <c r="G448" s="80"/>
      <c r="H448" s="80"/>
    </row>
    <row r="449" spans="1:8" ht="14.25">
      <c r="A449" s="80"/>
      <c r="B449" s="80"/>
      <c r="C449" s="80"/>
      <c r="D449" s="80"/>
      <c r="E449" s="80"/>
      <c r="F449" s="80"/>
      <c r="G449" s="80"/>
      <c r="H449" s="80"/>
    </row>
    <row r="450" spans="1:8" ht="14.25">
      <c r="A450" s="80"/>
      <c r="B450" s="80"/>
      <c r="C450" s="80"/>
      <c r="D450" s="80"/>
      <c r="E450" s="80"/>
      <c r="F450" s="80"/>
      <c r="G450" s="80"/>
      <c r="H450" s="80"/>
    </row>
    <row r="451" spans="1:8" ht="14.25">
      <c r="A451" s="80"/>
      <c r="B451" s="80"/>
      <c r="C451" s="80"/>
      <c r="D451" s="80"/>
      <c r="E451" s="80"/>
      <c r="F451" s="80"/>
      <c r="G451" s="80"/>
      <c r="H451" s="80"/>
    </row>
    <row r="452" spans="1:8" ht="14.25">
      <c r="A452" s="80"/>
      <c r="B452" s="80"/>
      <c r="C452" s="80"/>
      <c r="D452" s="80"/>
      <c r="E452" s="80"/>
      <c r="F452" s="80"/>
      <c r="G452" s="80"/>
      <c r="H452" s="80"/>
    </row>
    <row r="453" spans="1:8" ht="14.25">
      <c r="A453" s="80"/>
      <c r="B453" s="80"/>
      <c r="C453" s="80"/>
      <c r="D453" s="80"/>
      <c r="E453" s="80"/>
      <c r="F453" s="80"/>
      <c r="G453" s="80"/>
      <c r="H453" s="80"/>
    </row>
    <row r="454" spans="1:8" ht="14.25">
      <c r="A454" s="80"/>
      <c r="B454" s="80"/>
      <c r="C454" s="80"/>
      <c r="D454" s="80"/>
      <c r="E454" s="80"/>
      <c r="F454" s="80"/>
      <c r="G454" s="80"/>
      <c r="H454" s="80"/>
    </row>
    <row r="455" spans="1:8" ht="14.25">
      <c r="A455" s="80"/>
      <c r="B455" s="80"/>
      <c r="C455" s="80"/>
      <c r="D455" s="80"/>
      <c r="E455" s="80"/>
      <c r="F455" s="80"/>
      <c r="G455" s="80"/>
      <c r="H455" s="80"/>
    </row>
    <row r="456" spans="1:8" ht="14.25">
      <c r="A456" s="80"/>
      <c r="B456" s="80"/>
      <c r="C456" s="80"/>
      <c r="D456" s="80"/>
      <c r="E456" s="80"/>
      <c r="F456" s="80"/>
      <c r="G456" s="80"/>
      <c r="H456" s="80"/>
    </row>
    <row r="457" spans="1:8" ht="14.25">
      <c r="A457" s="80"/>
      <c r="B457" s="80"/>
      <c r="C457" s="80"/>
      <c r="D457" s="80"/>
      <c r="E457" s="80"/>
      <c r="F457" s="80"/>
      <c r="G457" s="80"/>
      <c r="H457" s="80"/>
    </row>
    <row r="458" spans="1:8" ht="14.25">
      <c r="A458" s="80"/>
      <c r="B458" s="80"/>
      <c r="C458" s="80"/>
      <c r="D458" s="80"/>
      <c r="E458" s="80"/>
      <c r="F458" s="80"/>
      <c r="G458" s="80"/>
      <c r="H458" s="80"/>
    </row>
    <row r="459" spans="1:8" ht="14.25">
      <c r="A459" s="80"/>
      <c r="B459" s="80"/>
      <c r="C459" s="80"/>
      <c r="D459" s="80"/>
      <c r="E459" s="80"/>
      <c r="F459" s="80"/>
      <c r="G459" s="80"/>
      <c r="H459" s="80"/>
    </row>
    <row r="460" spans="1:8" ht="14.25">
      <c r="A460" s="80"/>
      <c r="B460" s="80"/>
      <c r="C460" s="80"/>
      <c r="D460" s="80"/>
      <c r="E460" s="80"/>
      <c r="F460" s="80"/>
      <c r="G460" s="80"/>
      <c r="H460" s="80"/>
    </row>
    <row r="461" spans="1:8" ht="14.25">
      <c r="A461" s="80"/>
      <c r="B461" s="80"/>
      <c r="C461" s="80"/>
      <c r="D461" s="80"/>
      <c r="E461" s="80"/>
      <c r="F461" s="80"/>
      <c r="G461" s="80"/>
      <c r="H461" s="80"/>
    </row>
    <row r="462" spans="1:8" ht="14.25">
      <c r="A462" s="80"/>
      <c r="B462" s="80"/>
      <c r="C462" s="80"/>
      <c r="D462" s="80"/>
      <c r="E462" s="80"/>
      <c r="F462" s="80"/>
      <c r="G462" s="80"/>
      <c r="H462" s="80"/>
    </row>
    <row r="463" spans="1:8" ht="14.25">
      <c r="A463" s="80"/>
      <c r="B463" s="80"/>
      <c r="C463" s="80"/>
      <c r="D463" s="80"/>
      <c r="E463" s="80"/>
      <c r="F463" s="80"/>
      <c r="G463" s="80"/>
      <c r="H463" s="80"/>
    </row>
    <row r="464" spans="1:8" ht="14.25">
      <c r="A464" s="80"/>
      <c r="B464" s="80"/>
      <c r="C464" s="80"/>
      <c r="D464" s="80"/>
      <c r="E464" s="80"/>
      <c r="F464" s="80"/>
      <c r="G464" s="80"/>
      <c r="H464" s="80"/>
    </row>
    <row r="465" spans="1:8" ht="14.25">
      <c r="A465" s="80"/>
      <c r="B465" s="80"/>
      <c r="C465" s="80"/>
      <c r="D465" s="80"/>
      <c r="E465" s="80"/>
      <c r="F465" s="80"/>
      <c r="G465" s="80"/>
      <c r="H465" s="80"/>
    </row>
    <row r="466" spans="1:8" ht="14.25">
      <c r="A466" s="80"/>
      <c r="B466" s="80"/>
      <c r="C466" s="80"/>
      <c r="D466" s="80"/>
      <c r="E466" s="80"/>
      <c r="F466" s="80"/>
      <c r="G466" s="80"/>
      <c r="H466" s="80"/>
    </row>
    <row r="467" spans="1:8" ht="14.25">
      <c r="A467" s="80"/>
      <c r="B467" s="80"/>
      <c r="C467" s="80"/>
      <c r="D467" s="80"/>
      <c r="E467" s="80"/>
      <c r="F467" s="80"/>
      <c r="G467" s="80"/>
      <c r="H467" s="80"/>
    </row>
    <row r="468" spans="1:8" ht="14.25">
      <c r="A468" s="80"/>
      <c r="B468" s="80"/>
      <c r="C468" s="80"/>
      <c r="D468" s="80"/>
      <c r="E468" s="80"/>
      <c r="F468" s="80"/>
      <c r="G468" s="80"/>
      <c r="H468" s="80"/>
    </row>
    <row r="469" spans="1:8" ht="14.25">
      <c r="A469" s="80"/>
      <c r="B469" s="80"/>
      <c r="C469" s="80"/>
      <c r="D469" s="80"/>
      <c r="E469" s="80"/>
      <c r="F469" s="80"/>
      <c r="G469" s="80"/>
      <c r="H469" s="80"/>
    </row>
    <row r="470" spans="1:8" ht="14.25">
      <c r="A470" s="80"/>
      <c r="B470" s="80"/>
      <c r="C470" s="80"/>
      <c r="D470" s="80"/>
      <c r="E470" s="80"/>
      <c r="F470" s="80"/>
      <c r="G470" s="80"/>
      <c r="H470" s="80"/>
    </row>
    <row r="471" spans="1:8" ht="14.25">
      <c r="A471" s="80"/>
      <c r="B471" s="80"/>
      <c r="C471" s="80"/>
      <c r="D471" s="80"/>
      <c r="E471" s="80"/>
      <c r="F471" s="80"/>
      <c r="G471" s="80"/>
      <c r="H471" s="80"/>
    </row>
    <row r="472" spans="1:8" ht="14.25">
      <c r="A472" s="80"/>
      <c r="B472" s="80"/>
      <c r="C472" s="80"/>
      <c r="D472" s="80"/>
      <c r="E472" s="80"/>
      <c r="F472" s="80"/>
      <c r="G472" s="80"/>
      <c r="H472" s="80"/>
    </row>
    <row r="473" spans="1:8" ht="14.25">
      <c r="A473" s="80"/>
      <c r="B473" s="80"/>
      <c r="C473" s="80"/>
      <c r="D473" s="80"/>
      <c r="E473" s="80"/>
      <c r="F473" s="80"/>
      <c r="G473" s="80"/>
      <c r="H473" s="80"/>
    </row>
    <row r="474" spans="1:8" ht="14.25">
      <c r="A474" s="80"/>
      <c r="B474" s="80"/>
      <c r="C474" s="80"/>
      <c r="D474" s="80"/>
      <c r="E474" s="80"/>
      <c r="F474" s="80"/>
      <c r="G474" s="80"/>
      <c r="H474" s="80"/>
    </row>
    <row r="475" spans="1:8" ht="14.25">
      <c r="A475" s="80"/>
      <c r="B475" s="80"/>
      <c r="C475" s="80"/>
      <c r="D475" s="80"/>
      <c r="E475" s="80"/>
      <c r="F475" s="80"/>
      <c r="G475" s="80"/>
      <c r="H475" s="80"/>
    </row>
    <row r="476" spans="1:8" ht="14.25">
      <c r="A476" s="80"/>
      <c r="B476" s="80"/>
      <c r="C476" s="80"/>
      <c r="D476" s="80"/>
      <c r="E476" s="80"/>
      <c r="F476" s="80"/>
      <c r="G476" s="80"/>
      <c r="H476" s="80"/>
    </row>
    <row r="477" spans="1:8" ht="14.25">
      <c r="A477" s="80"/>
      <c r="B477" s="80"/>
      <c r="C477" s="80"/>
      <c r="D477" s="80"/>
      <c r="E477" s="80"/>
      <c r="F477" s="80"/>
      <c r="G477" s="80"/>
      <c r="H477" s="80"/>
    </row>
    <row r="478" spans="1:8" ht="14.25">
      <c r="A478" s="80"/>
      <c r="B478" s="80"/>
      <c r="C478" s="80"/>
      <c r="D478" s="80"/>
      <c r="E478" s="80"/>
      <c r="F478" s="80"/>
      <c r="G478" s="80"/>
      <c r="H478" s="80"/>
    </row>
    <row r="479" spans="1:8" ht="14.25">
      <c r="A479" s="80"/>
      <c r="B479" s="80"/>
      <c r="C479" s="80"/>
      <c r="D479" s="80"/>
      <c r="E479" s="80"/>
      <c r="F479" s="80"/>
      <c r="G479" s="80"/>
      <c r="H479" s="80"/>
    </row>
    <row r="480" spans="1:8" ht="14.25">
      <c r="A480" s="80"/>
      <c r="B480" s="80"/>
      <c r="C480" s="80"/>
      <c r="D480" s="80"/>
      <c r="E480" s="80"/>
      <c r="F480" s="80"/>
      <c r="G480" s="80"/>
      <c r="H480" s="80"/>
    </row>
    <row r="481" spans="1:8" ht="14.25">
      <c r="A481" s="80"/>
      <c r="B481" s="80"/>
      <c r="C481" s="80"/>
      <c r="D481" s="80"/>
      <c r="E481" s="80"/>
      <c r="F481" s="80"/>
      <c r="G481" s="80"/>
      <c r="H481" s="80"/>
    </row>
    <row r="482" spans="1:8" ht="14.25">
      <c r="A482" s="80"/>
      <c r="B482" s="80"/>
      <c r="C482" s="80"/>
      <c r="D482" s="80"/>
      <c r="E482" s="80"/>
      <c r="F482" s="80"/>
      <c r="G482" s="80"/>
      <c r="H482" s="80"/>
    </row>
    <row r="483" spans="1:8" ht="14.25">
      <c r="A483" s="80"/>
      <c r="B483" s="80"/>
      <c r="C483" s="80"/>
      <c r="D483" s="80"/>
      <c r="E483" s="80"/>
      <c r="F483" s="80"/>
      <c r="G483" s="80"/>
      <c r="H483" s="80"/>
    </row>
    <row r="484" spans="1:8" ht="14.25">
      <c r="A484" s="80"/>
      <c r="B484" s="80"/>
      <c r="C484" s="80"/>
      <c r="D484" s="80"/>
      <c r="E484" s="80"/>
      <c r="F484" s="80"/>
      <c r="G484" s="80"/>
      <c r="H484" s="80"/>
    </row>
    <row r="485" spans="1:8" ht="14.25">
      <c r="A485" s="80"/>
      <c r="B485" s="80"/>
      <c r="C485" s="80"/>
      <c r="D485" s="80"/>
      <c r="E485" s="80"/>
      <c r="F485" s="80"/>
      <c r="G485" s="80"/>
      <c r="H485" s="80"/>
    </row>
    <row r="486" spans="1:8" ht="14.25">
      <c r="A486" s="80"/>
      <c r="B486" s="80"/>
      <c r="C486" s="80"/>
      <c r="D486" s="80"/>
      <c r="E486" s="80"/>
      <c r="F486" s="80"/>
      <c r="G486" s="80"/>
      <c r="H486" s="80"/>
    </row>
    <row r="487" spans="1:8" ht="14.25">
      <c r="A487" s="80"/>
      <c r="B487" s="80"/>
      <c r="C487" s="80"/>
      <c r="D487" s="80"/>
      <c r="E487" s="80"/>
      <c r="F487" s="80"/>
      <c r="G487" s="80"/>
      <c r="H487" s="80"/>
    </row>
    <row r="488" spans="1:8" ht="14.25">
      <c r="A488" s="80"/>
      <c r="B488" s="80"/>
      <c r="C488" s="80"/>
      <c r="D488" s="80"/>
      <c r="E488" s="80"/>
      <c r="F488" s="80"/>
      <c r="G488" s="80"/>
      <c r="H488" s="80"/>
    </row>
    <row r="489" spans="1:8" ht="14.25">
      <c r="A489" s="80"/>
      <c r="B489" s="80"/>
      <c r="C489" s="80"/>
      <c r="D489" s="80"/>
      <c r="E489" s="80"/>
      <c r="F489" s="80"/>
      <c r="G489" s="80"/>
      <c r="H489" s="80"/>
    </row>
    <row r="490" spans="1:8" ht="14.25">
      <c r="A490" s="80"/>
      <c r="B490" s="80"/>
      <c r="C490" s="80"/>
      <c r="D490" s="80"/>
      <c r="E490" s="80"/>
      <c r="F490" s="80"/>
      <c r="G490" s="80"/>
      <c r="H490" s="80"/>
    </row>
    <row r="491" spans="1:8" ht="14.25">
      <c r="A491" s="80"/>
      <c r="B491" s="80"/>
      <c r="C491" s="80"/>
      <c r="D491" s="80"/>
      <c r="E491" s="80"/>
      <c r="F491" s="80"/>
      <c r="G491" s="80"/>
      <c r="H491" s="80"/>
    </row>
    <row r="492" spans="1:8" ht="14.25">
      <c r="A492" s="80"/>
      <c r="B492" s="80"/>
      <c r="C492" s="80"/>
      <c r="D492" s="80"/>
      <c r="E492" s="80"/>
      <c r="F492" s="80"/>
      <c r="G492" s="80"/>
      <c r="H492" s="80"/>
    </row>
    <row r="493" spans="1:8" ht="14.25">
      <c r="A493" s="80"/>
      <c r="B493" s="80"/>
      <c r="C493" s="80"/>
      <c r="D493" s="80"/>
      <c r="E493" s="80"/>
      <c r="F493" s="80"/>
      <c r="G493" s="80"/>
      <c r="H493" s="80"/>
    </row>
    <row r="494" spans="1:8" ht="14.25">
      <c r="A494" s="80"/>
      <c r="B494" s="80"/>
      <c r="C494" s="80"/>
      <c r="D494" s="80"/>
      <c r="E494" s="80"/>
      <c r="F494" s="80"/>
      <c r="G494" s="80"/>
      <c r="H494" s="80"/>
    </row>
    <row r="495" spans="1:8" ht="14.25">
      <c r="A495" s="80"/>
      <c r="B495" s="80"/>
      <c r="C495" s="80"/>
      <c r="D495" s="80"/>
      <c r="E495" s="80"/>
      <c r="F495" s="80"/>
      <c r="G495" s="80"/>
      <c r="H495" s="80"/>
    </row>
    <row r="496" spans="1:8" ht="14.25">
      <c r="A496" s="80"/>
      <c r="B496" s="80"/>
      <c r="C496" s="80"/>
      <c r="D496" s="80"/>
      <c r="E496" s="80"/>
      <c r="F496" s="80"/>
      <c r="G496" s="80"/>
      <c r="H496" s="80"/>
    </row>
    <row r="497" spans="1:8" ht="14.25">
      <c r="A497" s="80"/>
      <c r="B497" s="80"/>
      <c r="C497" s="80"/>
      <c r="D497" s="80"/>
      <c r="E497" s="80"/>
      <c r="F497" s="80"/>
      <c r="G497" s="80"/>
      <c r="H497" s="80"/>
    </row>
    <row r="498" spans="1:8" ht="14.25">
      <c r="A498" s="80"/>
      <c r="B498" s="80"/>
      <c r="C498" s="80"/>
      <c r="D498" s="80"/>
      <c r="E498" s="80"/>
      <c r="F498" s="80"/>
      <c r="G498" s="80"/>
      <c r="H498" s="80"/>
    </row>
    <row r="499" spans="1:8" ht="14.25">
      <c r="A499" s="80"/>
      <c r="B499" s="80"/>
      <c r="C499" s="80"/>
      <c r="D499" s="80"/>
      <c r="E499" s="80"/>
      <c r="F499" s="80"/>
      <c r="G499" s="80"/>
      <c r="H499" s="80"/>
    </row>
    <row r="500" spans="1:8" ht="14.25">
      <c r="A500" s="80"/>
      <c r="B500" s="80"/>
      <c r="C500" s="80"/>
      <c r="D500" s="80"/>
      <c r="E500" s="80"/>
      <c r="F500" s="80"/>
      <c r="G500" s="80"/>
      <c r="H500" s="80"/>
    </row>
    <row r="501" spans="1:8" ht="14.25">
      <c r="A501" s="80"/>
      <c r="B501" s="80"/>
      <c r="C501" s="80"/>
      <c r="D501" s="80"/>
      <c r="E501" s="80"/>
      <c r="F501" s="80"/>
      <c r="G501" s="80"/>
      <c r="H501" s="80"/>
    </row>
    <row r="502" spans="1:8" ht="14.25">
      <c r="A502" s="80"/>
      <c r="B502" s="80"/>
      <c r="C502" s="80"/>
      <c r="D502" s="80"/>
      <c r="E502" s="80"/>
      <c r="F502" s="80"/>
      <c r="G502" s="80"/>
      <c r="H502" s="80"/>
    </row>
    <row r="503" spans="1:8" ht="14.25">
      <c r="A503" s="80"/>
      <c r="B503" s="80"/>
      <c r="C503" s="80"/>
      <c r="D503" s="80"/>
      <c r="E503" s="80"/>
      <c r="F503" s="80"/>
      <c r="G503" s="80"/>
      <c r="H503" s="80"/>
    </row>
    <row r="504" spans="1:8" ht="14.25">
      <c r="A504" s="80"/>
      <c r="B504" s="80"/>
      <c r="C504" s="80"/>
      <c r="D504" s="80"/>
      <c r="E504" s="80"/>
      <c r="F504" s="80"/>
      <c r="G504" s="80"/>
      <c r="H504" s="80"/>
    </row>
    <row r="505" spans="1:8" ht="14.25">
      <c r="A505" s="80"/>
      <c r="B505" s="80"/>
      <c r="C505" s="80"/>
      <c r="D505" s="80"/>
      <c r="E505" s="80"/>
      <c r="F505" s="80"/>
      <c r="G505" s="80"/>
      <c r="H505" s="80"/>
    </row>
    <row r="506" spans="1:8" ht="14.25">
      <c r="A506" s="80"/>
      <c r="B506" s="80"/>
      <c r="C506" s="80"/>
      <c r="D506" s="80"/>
      <c r="E506" s="80"/>
      <c r="F506" s="80"/>
      <c r="G506" s="80"/>
      <c r="H506" s="80"/>
    </row>
    <row r="507" spans="1:8" ht="14.25">
      <c r="A507" s="80"/>
      <c r="B507" s="80"/>
      <c r="C507" s="80"/>
      <c r="D507" s="80"/>
      <c r="E507" s="80"/>
      <c r="F507" s="80"/>
      <c r="G507" s="80"/>
      <c r="H507" s="80"/>
    </row>
    <row r="508" spans="1:8" ht="14.25">
      <c r="A508" s="80"/>
      <c r="B508" s="80"/>
      <c r="C508" s="80"/>
      <c r="D508" s="80"/>
      <c r="E508" s="80"/>
      <c r="F508" s="80"/>
      <c r="G508" s="80"/>
      <c r="H508" s="80"/>
    </row>
    <row r="509" spans="1:8" ht="14.25">
      <c r="A509" s="80"/>
      <c r="B509" s="80"/>
      <c r="C509" s="80"/>
      <c r="D509" s="80"/>
      <c r="E509" s="80"/>
      <c r="F509" s="80"/>
      <c r="G509" s="80"/>
      <c r="H509" s="80"/>
    </row>
    <row r="510" spans="1:8" ht="14.25">
      <c r="A510" s="80"/>
      <c r="B510" s="80"/>
      <c r="C510" s="80"/>
      <c r="D510" s="80"/>
      <c r="E510" s="80"/>
      <c r="F510" s="80"/>
      <c r="G510" s="80"/>
      <c r="H510" s="80"/>
    </row>
    <row r="511" spans="1:8" ht="14.25">
      <c r="A511" s="80"/>
      <c r="B511" s="80"/>
      <c r="C511" s="80"/>
      <c r="D511" s="80"/>
      <c r="E511" s="80"/>
      <c r="F511" s="80"/>
      <c r="G511" s="80"/>
      <c r="H511" s="80"/>
    </row>
    <row r="512" spans="1:8" ht="14.25">
      <c r="A512" s="80"/>
      <c r="B512" s="80"/>
      <c r="C512" s="80"/>
      <c r="D512" s="80"/>
      <c r="E512" s="80"/>
      <c r="F512" s="80"/>
      <c r="G512" s="80"/>
      <c r="H512" s="80"/>
    </row>
    <row r="513" spans="1:8" ht="14.25">
      <c r="A513" s="80"/>
      <c r="B513" s="80"/>
      <c r="C513" s="80"/>
      <c r="D513" s="80"/>
      <c r="E513" s="80"/>
      <c r="F513" s="80"/>
      <c r="G513" s="80"/>
      <c r="H513" s="80"/>
    </row>
    <row r="514" spans="1:8" ht="14.25">
      <c r="A514" s="80"/>
      <c r="B514" s="80"/>
      <c r="C514" s="80"/>
      <c r="D514" s="80"/>
      <c r="E514" s="80"/>
      <c r="F514" s="80"/>
      <c r="G514" s="80"/>
      <c r="H514" s="80"/>
    </row>
    <row r="515" spans="1:8" ht="14.25">
      <c r="A515" s="80"/>
      <c r="B515" s="80"/>
      <c r="C515" s="80"/>
      <c r="D515" s="80"/>
      <c r="E515" s="80"/>
      <c r="F515" s="80"/>
      <c r="G515" s="80"/>
      <c r="H515" s="80"/>
    </row>
    <row r="516" spans="1:8" ht="14.25">
      <c r="A516" s="80"/>
      <c r="B516" s="80"/>
      <c r="C516" s="80"/>
      <c r="D516" s="80"/>
      <c r="E516" s="80"/>
      <c r="F516" s="80"/>
      <c r="G516" s="80"/>
      <c r="H516" s="80"/>
    </row>
    <row r="517" spans="1:8" ht="14.25">
      <c r="A517" s="80"/>
      <c r="B517" s="80"/>
      <c r="C517" s="80"/>
      <c r="D517" s="80"/>
      <c r="E517" s="80"/>
      <c r="F517" s="80"/>
      <c r="G517" s="80"/>
      <c r="H517" s="80"/>
    </row>
    <row r="518" spans="1:8" ht="14.25">
      <c r="A518" s="80"/>
      <c r="B518" s="80"/>
      <c r="C518" s="80"/>
      <c r="D518" s="80"/>
      <c r="E518" s="80"/>
      <c r="F518" s="80"/>
      <c r="G518" s="80"/>
      <c r="H518" s="80"/>
    </row>
    <row r="519" spans="1:8" ht="14.25">
      <c r="A519" s="80"/>
      <c r="B519" s="80"/>
      <c r="C519" s="80"/>
      <c r="D519" s="80"/>
      <c r="E519" s="80"/>
      <c r="F519" s="80"/>
      <c r="G519" s="80"/>
      <c r="H519" s="80"/>
    </row>
    <row r="520" spans="1:8" ht="14.25">
      <c r="A520" s="80"/>
      <c r="B520" s="80"/>
      <c r="C520" s="80"/>
      <c r="D520" s="80"/>
      <c r="E520" s="80"/>
      <c r="F520" s="80"/>
      <c r="G520" s="80"/>
      <c r="H520" s="80"/>
    </row>
    <row r="521" spans="1:8" ht="14.25">
      <c r="A521" s="80"/>
      <c r="B521" s="80"/>
      <c r="C521" s="80"/>
      <c r="D521" s="80"/>
      <c r="E521" s="80"/>
      <c r="F521" s="80"/>
      <c r="G521" s="80"/>
      <c r="H521" s="80"/>
    </row>
    <row r="522" spans="1:8" ht="14.25">
      <c r="A522" s="80"/>
      <c r="B522" s="80"/>
      <c r="C522" s="80"/>
      <c r="D522" s="80"/>
      <c r="E522" s="80"/>
      <c r="F522" s="80"/>
      <c r="G522" s="80"/>
      <c r="H522" s="80"/>
    </row>
    <row r="523" spans="1:8" ht="14.25">
      <c r="A523" s="80"/>
      <c r="B523" s="80"/>
      <c r="C523" s="80"/>
      <c r="D523" s="80"/>
      <c r="E523" s="80"/>
      <c r="F523" s="80"/>
      <c r="G523" s="80"/>
      <c r="H523" s="80"/>
    </row>
    <row r="524" spans="1:8" ht="14.25">
      <c r="A524" s="80"/>
      <c r="B524" s="80"/>
      <c r="C524" s="80"/>
      <c r="D524" s="80"/>
      <c r="E524" s="80"/>
      <c r="F524" s="80"/>
      <c r="G524" s="80"/>
      <c r="H524" s="80"/>
    </row>
    <row r="525" spans="1:8" ht="14.25">
      <c r="A525" s="80"/>
      <c r="B525" s="80"/>
      <c r="C525" s="80"/>
      <c r="D525" s="80"/>
      <c r="E525" s="80"/>
      <c r="F525" s="80"/>
      <c r="G525" s="80"/>
      <c r="H525" s="80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6" orientation="portrait" r:id="rId1"/>
  <ignoredErrors>
    <ignoredError sqref="B23:H45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B7162-06A8-404E-8C9B-ECA5EB7E5D48}">
  <dimension ref="A2:AK72"/>
  <sheetViews>
    <sheetView showGridLines="0" zoomScale="90" zoomScaleNormal="90" workbookViewId="0">
      <selection activeCell="E12" sqref="E12"/>
    </sheetView>
  </sheetViews>
  <sheetFormatPr baseColWidth="10" defaultColWidth="11" defaultRowHeight="12.75"/>
  <cols>
    <col min="1" max="1" width="15.42578125" style="120" customWidth="1"/>
    <col min="2" max="2" width="13.7109375" style="120" customWidth="1"/>
    <col min="3" max="9" width="13.28515625" style="120" customWidth="1"/>
    <col min="10" max="10" width="14" style="120" customWidth="1"/>
    <col min="11" max="11" width="11" style="120"/>
    <col min="12" max="12" width="13.140625" style="120" bestFit="1" customWidth="1"/>
    <col min="13" max="256" width="11" style="120"/>
    <col min="257" max="257" width="15.42578125" style="120" customWidth="1"/>
    <col min="258" max="258" width="13.7109375" style="120" customWidth="1"/>
    <col min="259" max="265" width="13.28515625" style="120" customWidth="1"/>
    <col min="266" max="266" width="14" style="120" customWidth="1"/>
    <col min="267" max="267" width="11" style="120"/>
    <col min="268" max="268" width="13.140625" style="120" bestFit="1" customWidth="1"/>
    <col min="269" max="512" width="11" style="120"/>
    <col min="513" max="513" width="15.42578125" style="120" customWidth="1"/>
    <col min="514" max="514" width="13.7109375" style="120" customWidth="1"/>
    <col min="515" max="521" width="13.28515625" style="120" customWidth="1"/>
    <col min="522" max="522" width="14" style="120" customWidth="1"/>
    <col min="523" max="523" width="11" style="120"/>
    <col min="524" max="524" width="13.140625" style="120" bestFit="1" customWidth="1"/>
    <col min="525" max="768" width="11" style="120"/>
    <col min="769" max="769" width="15.42578125" style="120" customWidth="1"/>
    <col min="770" max="770" width="13.7109375" style="120" customWidth="1"/>
    <col min="771" max="777" width="13.28515625" style="120" customWidth="1"/>
    <col min="778" max="778" width="14" style="120" customWidth="1"/>
    <col min="779" max="779" width="11" style="120"/>
    <col min="780" max="780" width="13.140625" style="120" bestFit="1" customWidth="1"/>
    <col min="781" max="1024" width="11" style="120"/>
    <col min="1025" max="1025" width="15.42578125" style="120" customWidth="1"/>
    <col min="1026" max="1026" width="13.7109375" style="120" customWidth="1"/>
    <col min="1027" max="1033" width="13.28515625" style="120" customWidth="1"/>
    <col min="1034" max="1034" width="14" style="120" customWidth="1"/>
    <col min="1035" max="1035" width="11" style="120"/>
    <col min="1036" max="1036" width="13.140625" style="120" bestFit="1" customWidth="1"/>
    <col min="1037" max="1280" width="11" style="120"/>
    <col min="1281" max="1281" width="15.42578125" style="120" customWidth="1"/>
    <col min="1282" max="1282" width="13.7109375" style="120" customWidth="1"/>
    <col min="1283" max="1289" width="13.28515625" style="120" customWidth="1"/>
    <col min="1290" max="1290" width="14" style="120" customWidth="1"/>
    <col min="1291" max="1291" width="11" style="120"/>
    <col min="1292" max="1292" width="13.140625" style="120" bestFit="1" customWidth="1"/>
    <col min="1293" max="1536" width="11" style="120"/>
    <col min="1537" max="1537" width="15.42578125" style="120" customWidth="1"/>
    <col min="1538" max="1538" width="13.7109375" style="120" customWidth="1"/>
    <col min="1539" max="1545" width="13.28515625" style="120" customWidth="1"/>
    <col min="1546" max="1546" width="14" style="120" customWidth="1"/>
    <col min="1547" max="1547" width="11" style="120"/>
    <col min="1548" max="1548" width="13.140625" style="120" bestFit="1" customWidth="1"/>
    <col min="1549" max="1792" width="11" style="120"/>
    <col min="1793" max="1793" width="15.42578125" style="120" customWidth="1"/>
    <col min="1794" max="1794" width="13.7109375" style="120" customWidth="1"/>
    <col min="1795" max="1801" width="13.28515625" style="120" customWidth="1"/>
    <col min="1802" max="1802" width="14" style="120" customWidth="1"/>
    <col min="1803" max="1803" width="11" style="120"/>
    <col min="1804" max="1804" width="13.140625" style="120" bestFit="1" customWidth="1"/>
    <col min="1805" max="2048" width="11" style="120"/>
    <col min="2049" max="2049" width="15.42578125" style="120" customWidth="1"/>
    <col min="2050" max="2050" width="13.7109375" style="120" customWidth="1"/>
    <col min="2051" max="2057" width="13.28515625" style="120" customWidth="1"/>
    <col min="2058" max="2058" width="14" style="120" customWidth="1"/>
    <col min="2059" max="2059" width="11" style="120"/>
    <col min="2060" max="2060" width="13.140625" style="120" bestFit="1" customWidth="1"/>
    <col min="2061" max="2304" width="11" style="120"/>
    <col min="2305" max="2305" width="15.42578125" style="120" customWidth="1"/>
    <col min="2306" max="2306" width="13.7109375" style="120" customWidth="1"/>
    <col min="2307" max="2313" width="13.28515625" style="120" customWidth="1"/>
    <col min="2314" max="2314" width="14" style="120" customWidth="1"/>
    <col min="2315" max="2315" width="11" style="120"/>
    <col min="2316" max="2316" width="13.140625" style="120" bestFit="1" customWidth="1"/>
    <col min="2317" max="2560" width="11" style="120"/>
    <col min="2561" max="2561" width="15.42578125" style="120" customWidth="1"/>
    <col min="2562" max="2562" width="13.7109375" style="120" customWidth="1"/>
    <col min="2563" max="2569" width="13.28515625" style="120" customWidth="1"/>
    <col min="2570" max="2570" width="14" style="120" customWidth="1"/>
    <col min="2571" max="2571" width="11" style="120"/>
    <col min="2572" max="2572" width="13.140625" style="120" bestFit="1" customWidth="1"/>
    <col min="2573" max="2816" width="11" style="120"/>
    <col min="2817" max="2817" width="15.42578125" style="120" customWidth="1"/>
    <col min="2818" max="2818" width="13.7109375" style="120" customWidth="1"/>
    <col min="2819" max="2825" width="13.28515625" style="120" customWidth="1"/>
    <col min="2826" max="2826" width="14" style="120" customWidth="1"/>
    <col min="2827" max="2827" width="11" style="120"/>
    <col min="2828" max="2828" width="13.140625" style="120" bestFit="1" customWidth="1"/>
    <col min="2829" max="3072" width="11" style="120"/>
    <col min="3073" max="3073" width="15.42578125" style="120" customWidth="1"/>
    <col min="3074" max="3074" width="13.7109375" style="120" customWidth="1"/>
    <col min="3075" max="3081" width="13.28515625" style="120" customWidth="1"/>
    <col min="3082" max="3082" width="14" style="120" customWidth="1"/>
    <col min="3083" max="3083" width="11" style="120"/>
    <col min="3084" max="3084" width="13.140625" style="120" bestFit="1" customWidth="1"/>
    <col min="3085" max="3328" width="11" style="120"/>
    <col min="3329" max="3329" width="15.42578125" style="120" customWidth="1"/>
    <col min="3330" max="3330" width="13.7109375" style="120" customWidth="1"/>
    <col min="3331" max="3337" width="13.28515625" style="120" customWidth="1"/>
    <col min="3338" max="3338" width="14" style="120" customWidth="1"/>
    <col min="3339" max="3339" width="11" style="120"/>
    <col min="3340" max="3340" width="13.140625" style="120" bestFit="1" customWidth="1"/>
    <col min="3341" max="3584" width="11" style="120"/>
    <col min="3585" max="3585" width="15.42578125" style="120" customWidth="1"/>
    <col min="3586" max="3586" width="13.7109375" style="120" customWidth="1"/>
    <col min="3587" max="3593" width="13.28515625" style="120" customWidth="1"/>
    <col min="3594" max="3594" width="14" style="120" customWidth="1"/>
    <col min="3595" max="3595" width="11" style="120"/>
    <col min="3596" max="3596" width="13.140625" style="120" bestFit="1" customWidth="1"/>
    <col min="3597" max="3840" width="11" style="120"/>
    <col min="3841" max="3841" width="15.42578125" style="120" customWidth="1"/>
    <col min="3842" max="3842" width="13.7109375" style="120" customWidth="1"/>
    <col min="3843" max="3849" width="13.28515625" style="120" customWidth="1"/>
    <col min="3850" max="3850" width="14" style="120" customWidth="1"/>
    <col min="3851" max="3851" width="11" style="120"/>
    <col min="3852" max="3852" width="13.140625" style="120" bestFit="1" customWidth="1"/>
    <col min="3853" max="4096" width="11" style="120"/>
    <col min="4097" max="4097" width="15.42578125" style="120" customWidth="1"/>
    <col min="4098" max="4098" width="13.7109375" style="120" customWidth="1"/>
    <col min="4099" max="4105" width="13.28515625" style="120" customWidth="1"/>
    <col min="4106" max="4106" width="14" style="120" customWidth="1"/>
    <col min="4107" max="4107" width="11" style="120"/>
    <col min="4108" max="4108" width="13.140625" style="120" bestFit="1" customWidth="1"/>
    <col min="4109" max="4352" width="11" style="120"/>
    <col min="4353" max="4353" width="15.42578125" style="120" customWidth="1"/>
    <col min="4354" max="4354" width="13.7109375" style="120" customWidth="1"/>
    <col min="4355" max="4361" width="13.28515625" style="120" customWidth="1"/>
    <col min="4362" max="4362" width="14" style="120" customWidth="1"/>
    <col min="4363" max="4363" width="11" style="120"/>
    <col min="4364" max="4364" width="13.140625" style="120" bestFit="1" customWidth="1"/>
    <col min="4365" max="4608" width="11" style="120"/>
    <col min="4609" max="4609" width="15.42578125" style="120" customWidth="1"/>
    <col min="4610" max="4610" width="13.7109375" style="120" customWidth="1"/>
    <col min="4611" max="4617" width="13.28515625" style="120" customWidth="1"/>
    <col min="4618" max="4618" width="14" style="120" customWidth="1"/>
    <col min="4619" max="4619" width="11" style="120"/>
    <col min="4620" max="4620" width="13.140625" style="120" bestFit="1" customWidth="1"/>
    <col min="4621" max="4864" width="11" style="120"/>
    <col min="4865" max="4865" width="15.42578125" style="120" customWidth="1"/>
    <col min="4866" max="4866" width="13.7109375" style="120" customWidth="1"/>
    <col min="4867" max="4873" width="13.28515625" style="120" customWidth="1"/>
    <col min="4874" max="4874" width="14" style="120" customWidth="1"/>
    <col min="4875" max="4875" width="11" style="120"/>
    <col min="4876" max="4876" width="13.140625" style="120" bestFit="1" customWidth="1"/>
    <col min="4877" max="5120" width="11" style="120"/>
    <col min="5121" max="5121" width="15.42578125" style="120" customWidth="1"/>
    <col min="5122" max="5122" width="13.7109375" style="120" customWidth="1"/>
    <col min="5123" max="5129" width="13.28515625" style="120" customWidth="1"/>
    <col min="5130" max="5130" width="14" style="120" customWidth="1"/>
    <col min="5131" max="5131" width="11" style="120"/>
    <col min="5132" max="5132" width="13.140625" style="120" bestFit="1" customWidth="1"/>
    <col min="5133" max="5376" width="11" style="120"/>
    <col min="5377" max="5377" width="15.42578125" style="120" customWidth="1"/>
    <col min="5378" max="5378" width="13.7109375" style="120" customWidth="1"/>
    <col min="5379" max="5385" width="13.28515625" style="120" customWidth="1"/>
    <col min="5386" max="5386" width="14" style="120" customWidth="1"/>
    <col min="5387" max="5387" width="11" style="120"/>
    <col min="5388" max="5388" width="13.140625" style="120" bestFit="1" customWidth="1"/>
    <col min="5389" max="5632" width="11" style="120"/>
    <col min="5633" max="5633" width="15.42578125" style="120" customWidth="1"/>
    <col min="5634" max="5634" width="13.7109375" style="120" customWidth="1"/>
    <col min="5635" max="5641" width="13.28515625" style="120" customWidth="1"/>
    <col min="5642" max="5642" width="14" style="120" customWidth="1"/>
    <col min="5643" max="5643" width="11" style="120"/>
    <col min="5644" max="5644" width="13.140625" style="120" bestFit="1" customWidth="1"/>
    <col min="5645" max="5888" width="11" style="120"/>
    <col min="5889" max="5889" width="15.42578125" style="120" customWidth="1"/>
    <col min="5890" max="5890" width="13.7109375" style="120" customWidth="1"/>
    <col min="5891" max="5897" width="13.28515625" style="120" customWidth="1"/>
    <col min="5898" max="5898" width="14" style="120" customWidth="1"/>
    <col min="5899" max="5899" width="11" style="120"/>
    <col min="5900" max="5900" width="13.140625" style="120" bestFit="1" customWidth="1"/>
    <col min="5901" max="6144" width="11" style="120"/>
    <col min="6145" max="6145" width="15.42578125" style="120" customWidth="1"/>
    <col min="6146" max="6146" width="13.7109375" style="120" customWidth="1"/>
    <col min="6147" max="6153" width="13.28515625" style="120" customWidth="1"/>
    <col min="6154" max="6154" width="14" style="120" customWidth="1"/>
    <col min="6155" max="6155" width="11" style="120"/>
    <col min="6156" max="6156" width="13.140625" style="120" bestFit="1" customWidth="1"/>
    <col min="6157" max="6400" width="11" style="120"/>
    <col min="6401" max="6401" width="15.42578125" style="120" customWidth="1"/>
    <col min="6402" max="6402" width="13.7109375" style="120" customWidth="1"/>
    <col min="6403" max="6409" width="13.28515625" style="120" customWidth="1"/>
    <col min="6410" max="6410" width="14" style="120" customWidth="1"/>
    <col min="6411" max="6411" width="11" style="120"/>
    <col min="6412" max="6412" width="13.140625" style="120" bestFit="1" customWidth="1"/>
    <col min="6413" max="6656" width="11" style="120"/>
    <col min="6657" max="6657" width="15.42578125" style="120" customWidth="1"/>
    <col min="6658" max="6658" width="13.7109375" style="120" customWidth="1"/>
    <col min="6659" max="6665" width="13.28515625" style="120" customWidth="1"/>
    <col min="6666" max="6666" width="14" style="120" customWidth="1"/>
    <col min="6667" max="6667" width="11" style="120"/>
    <col min="6668" max="6668" width="13.140625" style="120" bestFit="1" customWidth="1"/>
    <col min="6669" max="6912" width="11" style="120"/>
    <col min="6913" max="6913" width="15.42578125" style="120" customWidth="1"/>
    <col min="6914" max="6914" width="13.7109375" style="120" customWidth="1"/>
    <col min="6915" max="6921" width="13.28515625" style="120" customWidth="1"/>
    <col min="6922" max="6922" width="14" style="120" customWidth="1"/>
    <col min="6923" max="6923" width="11" style="120"/>
    <col min="6924" max="6924" width="13.140625" style="120" bestFit="1" customWidth="1"/>
    <col min="6925" max="7168" width="11" style="120"/>
    <col min="7169" max="7169" width="15.42578125" style="120" customWidth="1"/>
    <col min="7170" max="7170" width="13.7109375" style="120" customWidth="1"/>
    <col min="7171" max="7177" width="13.28515625" style="120" customWidth="1"/>
    <col min="7178" max="7178" width="14" style="120" customWidth="1"/>
    <col min="7179" max="7179" width="11" style="120"/>
    <col min="7180" max="7180" width="13.140625" style="120" bestFit="1" customWidth="1"/>
    <col min="7181" max="7424" width="11" style="120"/>
    <col min="7425" max="7425" width="15.42578125" style="120" customWidth="1"/>
    <col min="7426" max="7426" width="13.7109375" style="120" customWidth="1"/>
    <col min="7427" max="7433" width="13.28515625" style="120" customWidth="1"/>
    <col min="7434" max="7434" width="14" style="120" customWidth="1"/>
    <col min="7435" max="7435" width="11" style="120"/>
    <col min="7436" max="7436" width="13.140625" style="120" bestFit="1" customWidth="1"/>
    <col min="7437" max="7680" width="11" style="120"/>
    <col min="7681" max="7681" width="15.42578125" style="120" customWidth="1"/>
    <col min="7682" max="7682" width="13.7109375" style="120" customWidth="1"/>
    <col min="7683" max="7689" width="13.28515625" style="120" customWidth="1"/>
    <col min="7690" max="7690" width="14" style="120" customWidth="1"/>
    <col min="7691" max="7691" width="11" style="120"/>
    <col min="7692" max="7692" width="13.140625" style="120" bestFit="1" customWidth="1"/>
    <col min="7693" max="7936" width="11" style="120"/>
    <col min="7937" max="7937" width="15.42578125" style="120" customWidth="1"/>
    <col min="7938" max="7938" width="13.7109375" style="120" customWidth="1"/>
    <col min="7939" max="7945" width="13.28515625" style="120" customWidth="1"/>
    <col min="7946" max="7946" width="14" style="120" customWidth="1"/>
    <col min="7947" max="7947" width="11" style="120"/>
    <col min="7948" max="7948" width="13.140625" style="120" bestFit="1" customWidth="1"/>
    <col min="7949" max="8192" width="11" style="120"/>
    <col min="8193" max="8193" width="15.42578125" style="120" customWidth="1"/>
    <col min="8194" max="8194" width="13.7109375" style="120" customWidth="1"/>
    <col min="8195" max="8201" width="13.28515625" style="120" customWidth="1"/>
    <col min="8202" max="8202" width="14" style="120" customWidth="1"/>
    <col min="8203" max="8203" width="11" style="120"/>
    <col min="8204" max="8204" width="13.140625" style="120" bestFit="1" customWidth="1"/>
    <col min="8205" max="8448" width="11" style="120"/>
    <col min="8449" max="8449" width="15.42578125" style="120" customWidth="1"/>
    <col min="8450" max="8450" width="13.7109375" style="120" customWidth="1"/>
    <col min="8451" max="8457" width="13.28515625" style="120" customWidth="1"/>
    <col min="8458" max="8458" width="14" style="120" customWidth="1"/>
    <col min="8459" max="8459" width="11" style="120"/>
    <col min="8460" max="8460" width="13.140625" style="120" bestFit="1" customWidth="1"/>
    <col min="8461" max="8704" width="11" style="120"/>
    <col min="8705" max="8705" width="15.42578125" style="120" customWidth="1"/>
    <col min="8706" max="8706" width="13.7109375" style="120" customWidth="1"/>
    <col min="8707" max="8713" width="13.28515625" style="120" customWidth="1"/>
    <col min="8714" max="8714" width="14" style="120" customWidth="1"/>
    <col min="8715" max="8715" width="11" style="120"/>
    <col min="8716" max="8716" width="13.140625" style="120" bestFit="1" customWidth="1"/>
    <col min="8717" max="8960" width="11" style="120"/>
    <col min="8961" max="8961" width="15.42578125" style="120" customWidth="1"/>
    <col min="8962" max="8962" width="13.7109375" style="120" customWidth="1"/>
    <col min="8963" max="8969" width="13.28515625" style="120" customWidth="1"/>
    <col min="8970" max="8970" width="14" style="120" customWidth="1"/>
    <col min="8971" max="8971" width="11" style="120"/>
    <col min="8972" max="8972" width="13.140625" style="120" bestFit="1" customWidth="1"/>
    <col min="8973" max="9216" width="11" style="120"/>
    <col min="9217" max="9217" width="15.42578125" style="120" customWidth="1"/>
    <col min="9218" max="9218" width="13.7109375" style="120" customWidth="1"/>
    <col min="9219" max="9225" width="13.28515625" style="120" customWidth="1"/>
    <col min="9226" max="9226" width="14" style="120" customWidth="1"/>
    <col min="9227" max="9227" width="11" style="120"/>
    <col min="9228" max="9228" width="13.140625" style="120" bestFit="1" customWidth="1"/>
    <col min="9229" max="9472" width="11" style="120"/>
    <col min="9473" max="9473" width="15.42578125" style="120" customWidth="1"/>
    <col min="9474" max="9474" width="13.7109375" style="120" customWidth="1"/>
    <col min="9475" max="9481" width="13.28515625" style="120" customWidth="1"/>
    <col min="9482" max="9482" width="14" style="120" customWidth="1"/>
    <col min="9483" max="9483" width="11" style="120"/>
    <col min="9484" max="9484" width="13.140625" style="120" bestFit="1" customWidth="1"/>
    <col min="9485" max="9728" width="11" style="120"/>
    <col min="9729" max="9729" width="15.42578125" style="120" customWidth="1"/>
    <col min="9730" max="9730" width="13.7109375" style="120" customWidth="1"/>
    <col min="9731" max="9737" width="13.28515625" style="120" customWidth="1"/>
    <col min="9738" max="9738" width="14" style="120" customWidth="1"/>
    <col min="9739" max="9739" width="11" style="120"/>
    <col min="9740" max="9740" width="13.140625" style="120" bestFit="1" customWidth="1"/>
    <col min="9741" max="9984" width="11" style="120"/>
    <col min="9985" max="9985" width="15.42578125" style="120" customWidth="1"/>
    <col min="9986" max="9986" width="13.7109375" style="120" customWidth="1"/>
    <col min="9987" max="9993" width="13.28515625" style="120" customWidth="1"/>
    <col min="9994" max="9994" width="14" style="120" customWidth="1"/>
    <col min="9995" max="9995" width="11" style="120"/>
    <col min="9996" max="9996" width="13.140625" style="120" bestFit="1" customWidth="1"/>
    <col min="9997" max="10240" width="11" style="120"/>
    <col min="10241" max="10241" width="15.42578125" style="120" customWidth="1"/>
    <col min="10242" max="10242" width="13.7109375" style="120" customWidth="1"/>
    <col min="10243" max="10249" width="13.28515625" style="120" customWidth="1"/>
    <col min="10250" max="10250" width="14" style="120" customWidth="1"/>
    <col min="10251" max="10251" width="11" style="120"/>
    <col min="10252" max="10252" width="13.140625" style="120" bestFit="1" customWidth="1"/>
    <col min="10253" max="10496" width="11" style="120"/>
    <col min="10497" max="10497" width="15.42578125" style="120" customWidth="1"/>
    <col min="10498" max="10498" width="13.7109375" style="120" customWidth="1"/>
    <col min="10499" max="10505" width="13.28515625" style="120" customWidth="1"/>
    <col min="10506" max="10506" width="14" style="120" customWidth="1"/>
    <col min="10507" max="10507" width="11" style="120"/>
    <col min="10508" max="10508" width="13.140625" style="120" bestFit="1" customWidth="1"/>
    <col min="10509" max="10752" width="11" style="120"/>
    <col min="10753" max="10753" width="15.42578125" style="120" customWidth="1"/>
    <col min="10754" max="10754" width="13.7109375" style="120" customWidth="1"/>
    <col min="10755" max="10761" width="13.28515625" style="120" customWidth="1"/>
    <col min="10762" max="10762" width="14" style="120" customWidth="1"/>
    <col min="10763" max="10763" width="11" style="120"/>
    <col min="10764" max="10764" width="13.140625" style="120" bestFit="1" customWidth="1"/>
    <col min="10765" max="11008" width="11" style="120"/>
    <col min="11009" max="11009" width="15.42578125" style="120" customWidth="1"/>
    <col min="11010" max="11010" width="13.7109375" style="120" customWidth="1"/>
    <col min="11011" max="11017" width="13.28515625" style="120" customWidth="1"/>
    <col min="11018" max="11018" width="14" style="120" customWidth="1"/>
    <col min="11019" max="11019" width="11" style="120"/>
    <col min="11020" max="11020" width="13.140625" style="120" bestFit="1" customWidth="1"/>
    <col min="11021" max="11264" width="11" style="120"/>
    <col min="11265" max="11265" width="15.42578125" style="120" customWidth="1"/>
    <col min="11266" max="11266" width="13.7109375" style="120" customWidth="1"/>
    <col min="11267" max="11273" width="13.28515625" style="120" customWidth="1"/>
    <col min="11274" max="11274" width="14" style="120" customWidth="1"/>
    <col min="11275" max="11275" width="11" style="120"/>
    <col min="11276" max="11276" width="13.140625" style="120" bestFit="1" customWidth="1"/>
    <col min="11277" max="11520" width="11" style="120"/>
    <col min="11521" max="11521" width="15.42578125" style="120" customWidth="1"/>
    <col min="11522" max="11522" width="13.7109375" style="120" customWidth="1"/>
    <col min="11523" max="11529" width="13.28515625" style="120" customWidth="1"/>
    <col min="11530" max="11530" width="14" style="120" customWidth="1"/>
    <col min="11531" max="11531" width="11" style="120"/>
    <col min="11532" max="11532" width="13.140625" style="120" bestFit="1" customWidth="1"/>
    <col min="11533" max="11776" width="11" style="120"/>
    <col min="11777" max="11777" width="15.42578125" style="120" customWidth="1"/>
    <col min="11778" max="11778" width="13.7109375" style="120" customWidth="1"/>
    <col min="11779" max="11785" width="13.28515625" style="120" customWidth="1"/>
    <col min="11786" max="11786" width="14" style="120" customWidth="1"/>
    <col min="11787" max="11787" width="11" style="120"/>
    <col min="11788" max="11788" width="13.140625" style="120" bestFit="1" customWidth="1"/>
    <col min="11789" max="12032" width="11" style="120"/>
    <col min="12033" max="12033" width="15.42578125" style="120" customWidth="1"/>
    <col min="12034" max="12034" width="13.7109375" style="120" customWidth="1"/>
    <col min="12035" max="12041" width="13.28515625" style="120" customWidth="1"/>
    <col min="12042" max="12042" width="14" style="120" customWidth="1"/>
    <col min="12043" max="12043" width="11" style="120"/>
    <col min="12044" max="12044" width="13.140625" style="120" bestFit="1" customWidth="1"/>
    <col min="12045" max="12288" width="11" style="120"/>
    <col min="12289" max="12289" width="15.42578125" style="120" customWidth="1"/>
    <col min="12290" max="12290" width="13.7109375" style="120" customWidth="1"/>
    <col min="12291" max="12297" width="13.28515625" style="120" customWidth="1"/>
    <col min="12298" max="12298" width="14" style="120" customWidth="1"/>
    <col min="12299" max="12299" width="11" style="120"/>
    <col min="12300" max="12300" width="13.140625" style="120" bestFit="1" customWidth="1"/>
    <col min="12301" max="12544" width="11" style="120"/>
    <col min="12545" max="12545" width="15.42578125" style="120" customWidth="1"/>
    <col min="12546" max="12546" width="13.7109375" style="120" customWidth="1"/>
    <col min="12547" max="12553" width="13.28515625" style="120" customWidth="1"/>
    <col min="12554" max="12554" width="14" style="120" customWidth="1"/>
    <col min="12555" max="12555" width="11" style="120"/>
    <col min="12556" max="12556" width="13.140625" style="120" bestFit="1" customWidth="1"/>
    <col min="12557" max="12800" width="11" style="120"/>
    <col min="12801" max="12801" width="15.42578125" style="120" customWidth="1"/>
    <col min="12802" max="12802" width="13.7109375" style="120" customWidth="1"/>
    <col min="12803" max="12809" width="13.28515625" style="120" customWidth="1"/>
    <col min="12810" max="12810" width="14" style="120" customWidth="1"/>
    <col min="12811" max="12811" width="11" style="120"/>
    <col min="12812" max="12812" width="13.140625" style="120" bestFit="1" customWidth="1"/>
    <col min="12813" max="13056" width="11" style="120"/>
    <col min="13057" max="13057" width="15.42578125" style="120" customWidth="1"/>
    <col min="13058" max="13058" width="13.7109375" style="120" customWidth="1"/>
    <col min="13059" max="13065" width="13.28515625" style="120" customWidth="1"/>
    <col min="13066" max="13066" width="14" style="120" customWidth="1"/>
    <col min="13067" max="13067" width="11" style="120"/>
    <col min="13068" max="13068" width="13.140625" style="120" bestFit="1" customWidth="1"/>
    <col min="13069" max="13312" width="11" style="120"/>
    <col min="13313" max="13313" width="15.42578125" style="120" customWidth="1"/>
    <col min="13314" max="13314" width="13.7109375" style="120" customWidth="1"/>
    <col min="13315" max="13321" width="13.28515625" style="120" customWidth="1"/>
    <col min="13322" max="13322" width="14" style="120" customWidth="1"/>
    <col min="13323" max="13323" width="11" style="120"/>
    <col min="13324" max="13324" width="13.140625" style="120" bestFit="1" customWidth="1"/>
    <col min="13325" max="13568" width="11" style="120"/>
    <col min="13569" max="13569" width="15.42578125" style="120" customWidth="1"/>
    <col min="13570" max="13570" width="13.7109375" style="120" customWidth="1"/>
    <col min="13571" max="13577" width="13.28515625" style="120" customWidth="1"/>
    <col min="13578" max="13578" width="14" style="120" customWidth="1"/>
    <col min="13579" max="13579" width="11" style="120"/>
    <col min="13580" max="13580" width="13.140625" style="120" bestFit="1" customWidth="1"/>
    <col min="13581" max="13824" width="11" style="120"/>
    <col min="13825" max="13825" width="15.42578125" style="120" customWidth="1"/>
    <col min="13826" max="13826" width="13.7109375" style="120" customWidth="1"/>
    <col min="13827" max="13833" width="13.28515625" style="120" customWidth="1"/>
    <col min="13834" max="13834" width="14" style="120" customWidth="1"/>
    <col min="13835" max="13835" width="11" style="120"/>
    <col min="13836" max="13836" width="13.140625" style="120" bestFit="1" customWidth="1"/>
    <col min="13837" max="14080" width="11" style="120"/>
    <col min="14081" max="14081" width="15.42578125" style="120" customWidth="1"/>
    <col min="14082" max="14082" width="13.7109375" style="120" customWidth="1"/>
    <col min="14083" max="14089" width="13.28515625" style="120" customWidth="1"/>
    <col min="14090" max="14090" width="14" style="120" customWidth="1"/>
    <col min="14091" max="14091" width="11" style="120"/>
    <col min="14092" max="14092" width="13.140625" style="120" bestFit="1" customWidth="1"/>
    <col min="14093" max="14336" width="11" style="120"/>
    <col min="14337" max="14337" width="15.42578125" style="120" customWidth="1"/>
    <col min="14338" max="14338" width="13.7109375" style="120" customWidth="1"/>
    <col min="14339" max="14345" width="13.28515625" style="120" customWidth="1"/>
    <col min="14346" max="14346" width="14" style="120" customWidth="1"/>
    <col min="14347" max="14347" width="11" style="120"/>
    <col min="14348" max="14348" width="13.140625" style="120" bestFit="1" customWidth="1"/>
    <col min="14349" max="14592" width="11" style="120"/>
    <col min="14593" max="14593" width="15.42578125" style="120" customWidth="1"/>
    <col min="14594" max="14594" width="13.7109375" style="120" customWidth="1"/>
    <col min="14595" max="14601" width="13.28515625" style="120" customWidth="1"/>
    <col min="14602" max="14602" width="14" style="120" customWidth="1"/>
    <col min="14603" max="14603" width="11" style="120"/>
    <col min="14604" max="14604" width="13.140625" style="120" bestFit="1" customWidth="1"/>
    <col min="14605" max="14848" width="11" style="120"/>
    <col min="14849" max="14849" width="15.42578125" style="120" customWidth="1"/>
    <col min="14850" max="14850" width="13.7109375" style="120" customWidth="1"/>
    <col min="14851" max="14857" width="13.28515625" style="120" customWidth="1"/>
    <col min="14858" max="14858" width="14" style="120" customWidth="1"/>
    <col min="14859" max="14859" width="11" style="120"/>
    <col min="14860" max="14860" width="13.140625" style="120" bestFit="1" customWidth="1"/>
    <col min="14861" max="15104" width="11" style="120"/>
    <col min="15105" max="15105" width="15.42578125" style="120" customWidth="1"/>
    <col min="15106" max="15106" width="13.7109375" style="120" customWidth="1"/>
    <col min="15107" max="15113" width="13.28515625" style="120" customWidth="1"/>
    <col min="15114" max="15114" width="14" style="120" customWidth="1"/>
    <col min="15115" max="15115" width="11" style="120"/>
    <col min="15116" max="15116" width="13.140625" style="120" bestFit="1" customWidth="1"/>
    <col min="15117" max="15360" width="11" style="120"/>
    <col min="15361" max="15361" width="15.42578125" style="120" customWidth="1"/>
    <col min="15362" max="15362" width="13.7109375" style="120" customWidth="1"/>
    <col min="15363" max="15369" width="13.28515625" style="120" customWidth="1"/>
    <col min="15370" max="15370" width="14" style="120" customWidth="1"/>
    <col min="15371" max="15371" width="11" style="120"/>
    <col min="15372" max="15372" width="13.140625" style="120" bestFit="1" customWidth="1"/>
    <col min="15373" max="15616" width="11" style="120"/>
    <col min="15617" max="15617" width="15.42578125" style="120" customWidth="1"/>
    <col min="15618" max="15618" width="13.7109375" style="120" customWidth="1"/>
    <col min="15619" max="15625" width="13.28515625" style="120" customWidth="1"/>
    <col min="15626" max="15626" width="14" style="120" customWidth="1"/>
    <col min="15627" max="15627" width="11" style="120"/>
    <col min="15628" max="15628" width="13.140625" style="120" bestFit="1" customWidth="1"/>
    <col min="15629" max="15872" width="11" style="120"/>
    <col min="15873" max="15873" width="15.42578125" style="120" customWidth="1"/>
    <col min="15874" max="15874" width="13.7109375" style="120" customWidth="1"/>
    <col min="15875" max="15881" width="13.28515625" style="120" customWidth="1"/>
    <col min="15882" max="15882" width="14" style="120" customWidth="1"/>
    <col min="15883" max="15883" width="11" style="120"/>
    <col min="15884" max="15884" width="13.140625" style="120" bestFit="1" customWidth="1"/>
    <col min="15885" max="16128" width="11" style="120"/>
    <col min="16129" max="16129" width="15.42578125" style="120" customWidth="1"/>
    <col min="16130" max="16130" width="13.7109375" style="120" customWidth="1"/>
    <col min="16131" max="16137" width="13.28515625" style="120" customWidth="1"/>
    <col min="16138" max="16138" width="14" style="120" customWidth="1"/>
    <col min="16139" max="16139" width="11" style="120"/>
    <col min="16140" max="16140" width="13.140625" style="120" bestFit="1" customWidth="1"/>
    <col min="16141" max="16384" width="11" style="120"/>
  </cols>
  <sheetData>
    <row r="2" spans="1:13" s="8" customFormat="1" ht="18" customHeight="1">
      <c r="A2" s="110" t="s">
        <v>569</v>
      </c>
      <c r="B2" s="110"/>
      <c r="C2" s="110"/>
      <c r="D2" s="110"/>
      <c r="E2" s="110"/>
      <c r="F2" s="110"/>
      <c r="G2" s="110"/>
      <c r="H2" s="110"/>
      <c r="I2" s="110"/>
      <c r="J2" s="111"/>
    </row>
    <row r="3" spans="1:13" s="39" customFormat="1" ht="17.25" customHeight="1">
      <c r="A3" s="110" t="s">
        <v>570</v>
      </c>
      <c r="B3" s="110"/>
      <c r="C3" s="110"/>
      <c r="D3" s="110"/>
      <c r="E3" s="110"/>
      <c r="F3" s="110"/>
      <c r="G3" s="110"/>
      <c r="H3" s="110"/>
      <c r="I3" s="110"/>
      <c r="J3" s="111"/>
    </row>
    <row r="4" spans="1:13" s="39" customFormat="1" ht="18" customHeight="1">
      <c r="A4" s="112" t="s">
        <v>571</v>
      </c>
      <c r="B4" s="112"/>
      <c r="C4" s="112"/>
      <c r="D4" s="112"/>
      <c r="E4" s="112"/>
      <c r="F4" s="112"/>
      <c r="G4" s="112"/>
      <c r="H4" s="112"/>
      <c r="I4" s="112"/>
      <c r="J4" s="113"/>
    </row>
    <row r="5" spans="1:13" s="39" customFormat="1" ht="6.75" customHeight="1">
      <c r="A5" s="112"/>
      <c r="B5" s="112"/>
      <c r="C5" s="112"/>
      <c r="D5" s="112"/>
      <c r="E5" s="112"/>
      <c r="F5" s="112"/>
      <c r="G5" s="112"/>
      <c r="H5" s="112"/>
      <c r="I5" s="112"/>
      <c r="J5" s="113"/>
    </row>
    <row r="6" spans="1:13" s="117" customFormat="1" ht="27" customHeight="1">
      <c r="A6" s="114" t="s">
        <v>572</v>
      </c>
      <c r="B6" s="114" t="s">
        <v>34</v>
      </c>
      <c r="C6" s="115" t="s">
        <v>19</v>
      </c>
      <c r="D6" s="115" t="s">
        <v>20</v>
      </c>
      <c r="E6" s="115" t="s">
        <v>21</v>
      </c>
      <c r="F6" s="115" t="s">
        <v>22</v>
      </c>
      <c r="G6" s="115" t="s">
        <v>23</v>
      </c>
      <c r="H6" s="115" t="s">
        <v>24</v>
      </c>
      <c r="I6" s="115" t="s">
        <v>25</v>
      </c>
      <c r="J6" s="116" t="s">
        <v>573</v>
      </c>
    </row>
    <row r="7" spans="1:13" ht="8.25" customHeight="1">
      <c r="A7" s="118"/>
      <c r="B7" s="118"/>
      <c r="C7" s="119"/>
      <c r="D7" s="119"/>
      <c r="E7" s="119"/>
      <c r="F7" s="119"/>
      <c r="G7" s="119"/>
    </row>
    <row r="8" spans="1:13" s="117" customFormat="1" ht="14.25" customHeight="1">
      <c r="A8" s="121" t="s">
        <v>16</v>
      </c>
      <c r="B8" s="51">
        <f t="shared" ref="B8:J23" si="0">B28+B48</f>
        <v>3710708</v>
      </c>
      <c r="C8" s="51">
        <f t="shared" si="0"/>
        <v>1188375</v>
      </c>
      <c r="D8" s="51">
        <f t="shared" si="0"/>
        <v>718640</v>
      </c>
      <c r="E8" s="51">
        <f t="shared" si="0"/>
        <v>426811</v>
      </c>
      <c r="F8" s="51">
        <f t="shared" si="0"/>
        <v>375862</v>
      </c>
      <c r="G8" s="51">
        <f t="shared" si="0"/>
        <v>276514</v>
      </c>
      <c r="H8" s="51">
        <f t="shared" si="0"/>
        <v>349760</v>
      </c>
      <c r="I8" s="51">
        <f t="shared" si="0"/>
        <v>312461</v>
      </c>
      <c r="J8" s="51">
        <f t="shared" si="0"/>
        <v>62285</v>
      </c>
      <c r="K8" s="51"/>
      <c r="L8" s="51"/>
      <c r="M8" s="51"/>
    </row>
    <row r="9" spans="1:13" ht="14.25" customHeight="1">
      <c r="A9" s="22" t="s">
        <v>574</v>
      </c>
      <c r="B9" s="122">
        <f t="shared" si="0"/>
        <v>136555</v>
      </c>
      <c r="C9" s="122">
        <f t="shared" si="0"/>
        <v>39507</v>
      </c>
      <c r="D9" s="122">
        <f t="shared" si="0"/>
        <v>27919</v>
      </c>
      <c r="E9" s="122">
        <f t="shared" si="0"/>
        <v>15233</v>
      </c>
      <c r="F9" s="122">
        <f t="shared" si="0"/>
        <v>13170</v>
      </c>
      <c r="G9" s="122">
        <f t="shared" si="0"/>
        <v>11418</v>
      </c>
      <c r="H9" s="122">
        <f t="shared" si="0"/>
        <v>14167</v>
      </c>
      <c r="I9" s="122">
        <f t="shared" si="0"/>
        <v>14173</v>
      </c>
      <c r="J9" s="122">
        <f t="shared" si="0"/>
        <v>968</v>
      </c>
      <c r="K9" s="122"/>
      <c r="L9" s="122"/>
      <c r="M9" s="122"/>
    </row>
    <row r="10" spans="1:13" ht="14.25" customHeight="1">
      <c r="A10" s="22" t="s">
        <v>575</v>
      </c>
      <c r="B10" s="122">
        <f t="shared" si="0"/>
        <v>358134</v>
      </c>
      <c r="C10" s="122">
        <f t="shared" si="0"/>
        <v>107342</v>
      </c>
      <c r="D10" s="122">
        <f t="shared" si="0"/>
        <v>72128</v>
      </c>
      <c r="E10" s="122">
        <f t="shared" si="0"/>
        <v>39514</v>
      </c>
      <c r="F10" s="122">
        <f t="shared" si="0"/>
        <v>34664</v>
      </c>
      <c r="G10" s="122">
        <f t="shared" si="0"/>
        <v>27949</v>
      </c>
      <c r="H10" s="122">
        <f t="shared" si="0"/>
        <v>36286</v>
      </c>
      <c r="I10" s="122">
        <f t="shared" si="0"/>
        <v>35746</v>
      </c>
      <c r="J10" s="122">
        <f t="shared" si="0"/>
        <v>4505</v>
      </c>
      <c r="K10" s="122"/>
      <c r="L10" s="122"/>
      <c r="M10" s="122"/>
    </row>
    <row r="11" spans="1:13" ht="14.25" customHeight="1">
      <c r="A11" s="22" t="s">
        <v>576</v>
      </c>
      <c r="B11" s="122">
        <f t="shared" si="0"/>
        <v>383365</v>
      </c>
      <c r="C11" s="122">
        <f t="shared" si="0"/>
        <v>118477</v>
      </c>
      <c r="D11" s="122">
        <f t="shared" si="0"/>
        <v>75994</v>
      </c>
      <c r="E11" s="122">
        <f t="shared" si="0"/>
        <v>42926</v>
      </c>
      <c r="F11" s="122">
        <f t="shared" si="0"/>
        <v>37525</v>
      </c>
      <c r="G11" s="122">
        <f t="shared" si="0"/>
        <v>29299</v>
      </c>
      <c r="H11" s="122">
        <f t="shared" si="0"/>
        <v>37459</v>
      </c>
      <c r="I11" s="122">
        <f t="shared" si="0"/>
        <v>36314</v>
      </c>
      <c r="J11" s="122">
        <f t="shared" si="0"/>
        <v>5371</v>
      </c>
      <c r="K11" s="122"/>
      <c r="L11" s="122"/>
      <c r="M11" s="122"/>
    </row>
    <row r="12" spans="1:13" ht="14.25" customHeight="1">
      <c r="A12" s="22" t="s">
        <v>577</v>
      </c>
      <c r="B12" s="122">
        <f t="shared" si="0"/>
        <v>392221</v>
      </c>
      <c r="C12" s="122">
        <f t="shared" si="0"/>
        <v>122623</v>
      </c>
      <c r="D12" s="122">
        <f t="shared" si="0"/>
        <v>77450</v>
      </c>
      <c r="E12" s="122">
        <f t="shared" si="0"/>
        <v>45698</v>
      </c>
      <c r="F12" s="122">
        <f t="shared" si="0"/>
        <v>39321</v>
      </c>
      <c r="G12" s="122">
        <f t="shared" si="0"/>
        <v>29322</v>
      </c>
      <c r="H12" s="122">
        <f t="shared" si="0"/>
        <v>36932</v>
      </c>
      <c r="I12" s="122">
        <f t="shared" si="0"/>
        <v>35074</v>
      </c>
      <c r="J12" s="122">
        <f t="shared" si="0"/>
        <v>5801</v>
      </c>
      <c r="K12" s="122"/>
      <c r="L12" s="122"/>
      <c r="M12" s="122"/>
    </row>
    <row r="13" spans="1:13" ht="14.25" customHeight="1">
      <c r="A13" s="22" t="s">
        <v>578</v>
      </c>
      <c r="B13" s="122">
        <f t="shared" si="0"/>
        <v>400006</v>
      </c>
      <c r="C13" s="122">
        <f t="shared" si="0"/>
        <v>126187</v>
      </c>
      <c r="D13" s="122">
        <f t="shared" si="0"/>
        <v>79007</v>
      </c>
      <c r="E13" s="122">
        <f t="shared" si="0"/>
        <v>47148</v>
      </c>
      <c r="F13" s="122">
        <f t="shared" si="0"/>
        <v>40308</v>
      </c>
      <c r="G13" s="122">
        <f t="shared" si="0"/>
        <v>29306</v>
      </c>
      <c r="H13" s="122">
        <f t="shared" si="0"/>
        <v>37470</v>
      </c>
      <c r="I13" s="122">
        <f t="shared" si="0"/>
        <v>33580</v>
      </c>
      <c r="J13" s="122">
        <f t="shared" si="0"/>
        <v>7000</v>
      </c>
      <c r="K13" s="122"/>
      <c r="L13" s="122"/>
      <c r="M13" s="122"/>
    </row>
    <row r="14" spans="1:13" ht="14.25" customHeight="1">
      <c r="A14" s="22" t="s">
        <v>579</v>
      </c>
      <c r="B14" s="122">
        <f t="shared" si="0"/>
        <v>362236</v>
      </c>
      <c r="C14" s="122">
        <f t="shared" si="0"/>
        <v>115247</v>
      </c>
      <c r="D14" s="122">
        <f t="shared" si="0"/>
        <v>69072</v>
      </c>
      <c r="E14" s="122">
        <f t="shared" si="0"/>
        <v>41084</v>
      </c>
      <c r="F14" s="122">
        <f t="shared" si="0"/>
        <v>38220</v>
      </c>
      <c r="G14" s="122">
        <f>G34+G54</f>
        <v>26793</v>
      </c>
      <c r="H14" s="122">
        <f t="shared" si="0"/>
        <v>34071</v>
      </c>
      <c r="I14" s="122">
        <f t="shared" si="0"/>
        <v>29427</v>
      </c>
      <c r="J14" s="122">
        <f t="shared" si="0"/>
        <v>8322</v>
      </c>
      <c r="K14" s="122"/>
      <c r="L14" s="122"/>
      <c r="M14" s="122"/>
    </row>
    <row r="15" spans="1:13" ht="14.25" customHeight="1">
      <c r="A15" s="22" t="s">
        <v>580</v>
      </c>
      <c r="B15" s="122">
        <f t="shared" si="0"/>
        <v>308883</v>
      </c>
      <c r="C15" s="122">
        <f t="shared" si="0"/>
        <v>98130</v>
      </c>
      <c r="D15" s="122">
        <f t="shared" si="0"/>
        <v>57526</v>
      </c>
      <c r="E15" s="122">
        <f t="shared" si="0"/>
        <v>36268</v>
      </c>
      <c r="F15" s="122">
        <f t="shared" si="0"/>
        <v>32849</v>
      </c>
      <c r="G15" s="122">
        <f t="shared" si="0"/>
        <v>22960</v>
      </c>
      <c r="H15" s="122">
        <f t="shared" si="0"/>
        <v>28680</v>
      </c>
      <c r="I15" s="122">
        <f t="shared" si="0"/>
        <v>24787</v>
      </c>
      <c r="J15" s="122">
        <f t="shared" si="0"/>
        <v>7683</v>
      </c>
      <c r="K15" s="122"/>
      <c r="L15" s="122"/>
      <c r="M15" s="122"/>
    </row>
    <row r="16" spans="1:13" ht="14.25" customHeight="1">
      <c r="A16" s="22" t="s">
        <v>581</v>
      </c>
      <c r="B16" s="122">
        <f t="shared" si="0"/>
        <v>269995</v>
      </c>
      <c r="C16" s="122">
        <f t="shared" si="0"/>
        <v>84721</v>
      </c>
      <c r="D16" s="122">
        <f t="shared" si="0"/>
        <v>50123</v>
      </c>
      <c r="E16" s="122">
        <f t="shared" si="0"/>
        <v>32259</v>
      </c>
      <c r="F16" s="122">
        <f t="shared" si="0"/>
        <v>27896</v>
      </c>
      <c r="G16" s="122">
        <f t="shared" si="0"/>
        <v>19963</v>
      </c>
      <c r="H16" s="122">
        <f t="shared" si="0"/>
        <v>25891</v>
      </c>
      <c r="I16" s="122">
        <f t="shared" si="0"/>
        <v>22778</v>
      </c>
      <c r="J16" s="122">
        <f t="shared" si="0"/>
        <v>6364</v>
      </c>
      <c r="K16" s="122"/>
      <c r="L16" s="122"/>
      <c r="M16" s="122"/>
    </row>
    <row r="17" spans="1:37" ht="14.25" customHeight="1">
      <c r="A17" s="22" t="s">
        <v>582</v>
      </c>
      <c r="B17" s="122">
        <f t="shared" si="0"/>
        <v>267818</v>
      </c>
      <c r="C17" s="122">
        <f t="shared" si="0"/>
        <v>86255</v>
      </c>
      <c r="D17" s="122">
        <f t="shared" si="0"/>
        <v>51155</v>
      </c>
      <c r="E17" s="122">
        <f t="shared" si="0"/>
        <v>32144</v>
      </c>
      <c r="F17" s="122">
        <f t="shared" si="0"/>
        <v>26728</v>
      </c>
      <c r="G17" s="122">
        <f t="shared" si="0"/>
        <v>19561</v>
      </c>
      <c r="H17" s="122">
        <f t="shared" si="0"/>
        <v>25227</v>
      </c>
      <c r="I17" s="122">
        <f t="shared" si="0"/>
        <v>21517</v>
      </c>
      <c r="J17" s="122">
        <f t="shared" si="0"/>
        <v>5231</v>
      </c>
      <c r="K17" s="122"/>
      <c r="L17" s="122"/>
      <c r="M17" s="122"/>
    </row>
    <row r="18" spans="1:37" ht="14.25" customHeight="1">
      <c r="A18" s="22" t="s">
        <v>583</v>
      </c>
      <c r="B18" s="122">
        <f t="shared" si="0"/>
        <v>254365</v>
      </c>
      <c r="C18" s="122">
        <f t="shared" si="0"/>
        <v>84793</v>
      </c>
      <c r="D18" s="122">
        <f t="shared" si="0"/>
        <v>49270</v>
      </c>
      <c r="E18" s="122">
        <f t="shared" si="0"/>
        <v>29776</v>
      </c>
      <c r="F18" s="122">
        <f t="shared" si="0"/>
        <v>25831</v>
      </c>
      <c r="G18" s="122">
        <f t="shared" si="0"/>
        <v>18212</v>
      </c>
      <c r="H18" s="122">
        <f t="shared" si="0"/>
        <v>22988</v>
      </c>
      <c r="I18" s="122">
        <f t="shared" si="0"/>
        <v>19151</v>
      </c>
      <c r="J18" s="122">
        <f t="shared" si="0"/>
        <v>4344</v>
      </c>
      <c r="K18" s="122"/>
      <c r="L18" s="122"/>
      <c r="M18" s="122"/>
    </row>
    <row r="19" spans="1:37" ht="14.25" customHeight="1">
      <c r="A19" s="22" t="s">
        <v>584</v>
      </c>
      <c r="B19" s="122">
        <f t="shared" si="0"/>
        <v>205618</v>
      </c>
      <c r="C19" s="122">
        <f t="shared" si="0"/>
        <v>70740</v>
      </c>
      <c r="D19" s="122">
        <f t="shared" si="0"/>
        <v>39087</v>
      </c>
      <c r="E19" s="122">
        <f t="shared" si="0"/>
        <v>23632</v>
      </c>
      <c r="F19" s="122">
        <f t="shared" si="0"/>
        <v>21145</v>
      </c>
      <c r="G19" s="122">
        <f t="shared" si="0"/>
        <v>14708</v>
      </c>
      <c r="H19" s="122">
        <f t="shared" si="0"/>
        <v>18315</v>
      </c>
      <c r="I19" s="122">
        <f t="shared" si="0"/>
        <v>15127</v>
      </c>
      <c r="J19" s="122">
        <f t="shared" si="0"/>
        <v>2864</v>
      </c>
      <c r="K19" s="122"/>
      <c r="L19" s="122"/>
      <c r="M19" s="122"/>
    </row>
    <row r="20" spans="1:37" ht="14.25" customHeight="1">
      <c r="A20" s="22" t="s">
        <v>585</v>
      </c>
      <c r="B20" s="122">
        <f t="shared" si="0"/>
        <v>151718</v>
      </c>
      <c r="C20" s="122">
        <f t="shared" si="0"/>
        <v>53842</v>
      </c>
      <c r="D20" s="122">
        <f t="shared" si="0"/>
        <v>28057</v>
      </c>
      <c r="E20" s="122">
        <f t="shared" si="0"/>
        <v>16996</v>
      </c>
      <c r="F20" s="122">
        <f t="shared" si="0"/>
        <v>15910</v>
      </c>
      <c r="G20" s="122">
        <f t="shared" si="0"/>
        <v>10703</v>
      </c>
      <c r="H20" s="122">
        <f t="shared" si="0"/>
        <v>13455</v>
      </c>
      <c r="I20" s="122">
        <f t="shared" si="0"/>
        <v>10989</v>
      </c>
      <c r="J20" s="122">
        <f t="shared" si="0"/>
        <v>1766</v>
      </c>
      <c r="K20" s="122"/>
      <c r="L20" s="122"/>
      <c r="M20" s="122"/>
    </row>
    <row r="21" spans="1:37" ht="14.25" customHeight="1">
      <c r="A21" s="22" t="s">
        <v>586</v>
      </c>
      <c r="B21" s="122">
        <f t="shared" si="0"/>
        <v>100862</v>
      </c>
      <c r="C21" s="122">
        <f t="shared" si="0"/>
        <v>36820</v>
      </c>
      <c r="D21" s="122">
        <f t="shared" si="0"/>
        <v>18973</v>
      </c>
      <c r="E21" s="122">
        <f t="shared" si="0"/>
        <v>10975</v>
      </c>
      <c r="F21" s="122">
        <f t="shared" si="0"/>
        <v>10363</v>
      </c>
      <c r="G21" s="122">
        <f t="shared" si="0"/>
        <v>7270</v>
      </c>
      <c r="H21" s="122">
        <f t="shared" si="0"/>
        <v>8697</v>
      </c>
      <c r="I21" s="122">
        <f t="shared" si="0"/>
        <v>6774</v>
      </c>
      <c r="J21" s="122">
        <f t="shared" si="0"/>
        <v>990</v>
      </c>
      <c r="K21" s="122"/>
      <c r="L21" s="122"/>
      <c r="M21" s="122"/>
    </row>
    <row r="22" spans="1:37" ht="14.25" customHeight="1">
      <c r="A22" s="22" t="s">
        <v>587</v>
      </c>
      <c r="B22" s="122">
        <f t="shared" si="0"/>
        <v>63078</v>
      </c>
      <c r="C22" s="122">
        <f t="shared" si="0"/>
        <v>22879</v>
      </c>
      <c r="D22" s="122">
        <f t="shared" si="0"/>
        <v>12220</v>
      </c>
      <c r="E22" s="122">
        <f t="shared" si="0"/>
        <v>7241</v>
      </c>
      <c r="F22" s="122">
        <f t="shared" si="0"/>
        <v>6347</v>
      </c>
      <c r="G22" s="122">
        <f t="shared" si="0"/>
        <v>4581</v>
      </c>
      <c r="H22" s="122">
        <f t="shared" si="0"/>
        <v>5404</v>
      </c>
      <c r="I22" s="122">
        <f t="shared" si="0"/>
        <v>3847</v>
      </c>
      <c r="J22" s="122">
        <f t="shared" si="0"/>
        <v>559</v>
      </c>
      <c r="K22" s="122"/>
      <c r="L22" s="122"/>
      <c r="M22" s="122"/>
    </row>
    <row r="23" spans="1:37" ht="14.25" customHeight="1">
      <c r="A23" s="22" t="s">
        <v>588</v>
      </c>
      <c r="B23" s="122">
        <f t="shared" si="0"/>
        <v>35114</v>
      </c>
      <c r="C23" s="122">
        <f t="shared" si="0"/>
        <v>12875</v>
      </c>
      <c r="D23" s="122">
        <f t="shared" si="0"/>
        <v>6769</v>
      </c>
      <c r="E23" s="122">
        <f t="shared" si="0"/>
        <v>3833</v>
      </c>
      <c r="F23" s="122">
        <f t="shared" si="0"/>
        <v>3486</v>
      </c>
      <c r="G23" s="122">
        <f t="shared" si="0"/>
        <v>2722</v>
      </c>
      <c r="H23" s="122">
        <f t="shared" si="0"/>
        <v>3054</v>
      </c>
      <c r="I23" s="122">
        <f t="shared" si="0"/>
        <v>2075</v>
      </c>
      <c r="J23" s="122">
        <f t="shared" si="0"/>
        <v>300</v>
      </c>
      <c r="K23" s="122"/>
      <c r="L23" s="122"/>
      <c r="M23" s="122"/>
    </row>
    <row r="24" spans="1:37" ht="14.25" customHeight="1">
      <c r="A24" s="22" t="s">
        <v>589</v>
      </c>
      <c r="B24" s="122">
        <f t="shared" ref="B24:J26" si="1">B44+B64</f>
        <v>15269</v>
      </c>
      <c r="C24" s="122">
        <f t="shared" si="1"/>
        <v>5758</v>
      </c>
      <c r="D24" s="122">
        <f t="shared" si="1"/>
        <v>2901</v>
      </c>
      <c r="E24" s="122">
        <f t="shared" si="1"/>
        <v>1563</v>
      </c>
      <c r="F24" s="122">
        <f t="shared" si="1"/>
        <v>1556</v>
      </c>
      <c r="G24" s="122">
        <f t="shared" si="1"/>
        <v>1275</v>
      </c>
      <c r="H24" s="122">
        <f t="shared" si="1"/>
        <v>1262</v>
      </c>
      <c r="I24" s="122">
        <f t="shared" si="1"/>
        <v>817</v>
      </c>
      <c r="J24" s="122">
        <f t="shared" si="1"/>
        <v>137</v>
      </c>
      <c r="K24" s="122"/>
      <c r="L24" s="122"/>
      <c r="M24" s="122"/>
    </row>
    <row r="25" spans="1:37" ht="14.25" customHeight="1">
      <c r="A25" s="22" t="s">
        <v>590</v>
      </c>
      <c r="B25" s="122">
        <f t="shared" si="1"/>
        <v>4630</v>
      </c>
      <c r="C25" s="122">
        <f t="shared" si="1"/>
        <v>1872</v>
      </c>
      <c r="D25" s="122">
        <f t="shared" si="1"/>
        <v>822</v>
      </c>
      <c r="E25" s="122">
        <f t="shared" si="1"/>
        <v>449</v>
      </c>
      <c r="F25" s="122">
        <f t="shared" si="1"/>
        <v>463</v>
      </c>
      <c r="G25" s="122">
        <f t="shared" si="1"/>
        <v>382</v>
      </c>
      <c r="H25" s="122">
        <f t="shared" si="1"/>
        <v>340</v>
      </c>
      <c r="I25" s="122">
        <f t="shared" si="1"/>
        <v>237</v>
      </c>
      <c r="J25" s="122">
        <f t="shared" si="1"/>
        <v>65</v>
      </c>
      <c r="K25" s="122"/>
      <c r="L25" s="122"/>
      <c r="M25" s="122"/>
    </row>
    <row r="26" spans="1:37" ht="14.25" customHeight="1">
      <c r="A26" s="22" t="s">
        <v>591</v>
      </c>
      <c r="B26" s="122">
        <f t="shared" si="1"/>
        <v>841</v>
      </c>
      <c r="C26" s="122">
        <f t="shared" si="1"/>
        <v>307</v>
      </c>
      <c r="D26" s="122">
        <f t="shared" si="1"/>
        <v>167</v>
      </c>
      <c r="E26" s="122">
        <f t="shared" si="1"/>
        <v>72</v>
      </c>
      <c r="F26" s="122">
        <f t="shared" si="1"/>
        <v>80</v>
      </c>
      <c r="G26" s="122">
        <f t="shared" si="1"/>
        <v>90</v>
      </c>
      <c r="H26" s="122">
        <f t="shared" si="1"/>
        <v>62</v>
      </c>
      <c r="I26" s="122">
        <f t="shared" si="1"/>
        <v>48</v>
      </c>
      <c r="J26" s="122">
        <f t="shared" si="1"/>
        <v>15</v>
      </c>
      <c r="K26" s="122"/>
      <c r="L26" s="122"/>
      <c r="M26" s="122"/>
    </row>
    <row r="27" spans="1:37" ht="14.25" customHeight="1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</row>
    <row r="28" spans="1:37" s="117" customFormat="1" ht="14.25" customHeight="1">
      <c r="A28" s="121" t="s">
        <v>17</v>
      </c>
      <c r="B28" s="51">
        <f>SUM(C28:J28)</f>
        <v>1840502</v>
      </c>
      <c r="C28" s="51">
        <f t="shared" ref="C28:J28" si="2">SUM(C29:C46)</f>
        <v>577593</v>
      </c>
      <c r="D28" s="51">
        <f t="shared" si="2"/>
        <v>360767</v>
      </c>
      <c r="E28" s="51">
        <f t="shared" si="2"/>
        <v>211027</v>
      </c>
      <c r="F28" s="51">
        <f t="shared" si="2"/>
        <v>183985</v>
      </c>
      <c r="G28" s="51">
        <f t="shared" si="2"/>
        <v>138836</v>
      </c>
      <c r="H28" s="51">
        <f t="shared" si="2"/>
        <v>177740</v>
      </c>
      <c r="I28" s="51">
        <f t="shared" si="2"/>
        <v>159165</v>
      </c>
      <c r="J28" s="51">
        <f t="shared" si="2"/>
        <v>31389</v>
      </c>
      <c r="K28" s="51"/>
      <c r="L28" s="51"/>
      <c r="M28" s="51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</row>
    <row r="29" spans="1:37" ht="14.25" customHeight="1">
      <c r="A29" s="22" t="s">
        <v>574</v>
      </c>
      <c r="B29" s="122">
        <f t="shared" ref="B29:B46" si="3">SUM(C29:J29)</f>
        <v>69682</v>
      </c>
      <c r="C29" s="122">
        <v>20076</v>
      </c>
      <c r="D29" s="122">
        <v>14231</v>
      </c>
      <c r="E29" s="122">
        <v>7760</v>
      </c>
      <c r="F29" s="122">
        <v>6735</v>
      </c>
      <c r="G29" s="122">
        <v>5912</v>
      </c>
      <c r="H29" s="122">
        <v>7313</v>
      </c>
      <c r="I29" s="122">
        <v>7171</v>
      </c>
      <c r="J29" s="122">
        <v>484</v>
      </c>
      <c r="K29" s="122"/>
      <c r="L29" s="122"/>
      <c r="M29" s="122"/>
    </row>
    <row r="30" spans="1:37" ht="14.25" customHeight="1">
      <c r="A30" s="22" t="s">
        <v>592</v>
      </c>
      <c r="B30" s="122">
        <f t="shared" si="3"/>
        <v>182530</v>
      </c>
      <c r="C30" s="122">
        <v>54747</v>
      </c>
      <c r="D30" s="122">
        <v>36957</v>
      </c>
      <c r="E30" s="122">
        <v>20143</v>
      </c>
      <c r="F30" s="122">
        <v>17588</v>
      </c>
      <c r="G30" s="122">
        <v>14247</v>
      </c>
      <c r="H30" s="122">
        <v>18542</v>
      </c>
      <c r="I30" s="122">
        <v>18097</v>
      </c>
      <c r="J30" s="122">
        <v>2209</v>
      </c>
      <c r="K30" s="122"/>
      <c r="L30" s="122"/>
      <c r="M30" s="122"/>
    </row>
    <row r="31" spans="1:37" ht="14.25" customHeight="1">
      <c r="A31" s="22" t="s">
        <v>576</v>
      </c>
      <c r="B31" s="122">
        <f t="shared" si="3"/>
        <v>194691</v>
      </c>
      <c r="C31" s="122">
        <v>59945</v>
      </c>
      <c r="D31" s="122">
        <v>39019</v>
      </c>
      <c r="E31" s="122">
        <v>21851</v>
      </c>
      <c r="F31" s="122">
        <v>19080</v>
      </c>
      <c r="G31" s="122">
        <v>14839</v>
      </c>
      <c r="H31" s="122">
        <v>18899</v>
      </c>
      <c r="I31" s="122">
        <v>18392</v>
      </c>
      <c r="J31" s="122">
        <v>2666</v>
      </c>
      <c r="K31" s="122"/>
      <c r="L31" s="122"/>
      <c r="M31" s="122"/>
    </row>
    <row r="32" spans="1:37" ht="14.25" customHeight="1">
      <c r="A32" s="22" t="s">
        <v>577</v>
      </c>
      <c r="B32" s="122">
        <f t="shared" si="3"/>
        <v>198692</v>
      </c>
      <c r="C32" s="122">
        <v>61821</v>
      </c>
      <c r="D32" s="122">
        <v>39874</v>
      </c>
      <c r="E32" s="122">
        <v>23227</v>
      </c>
      <c r="F32" s="122">
        <v>19881</v>
      </c>
      <c r="G32" s="122">
        <v>14818</v>
      </c>
      <c r="H32" s="122">
        <v>18618</v>
      </c>
      <c r="I32" s="122">
        <v>17682</v>
      </c>
      <c r="J32" s="122">
        <v>2771</v>
      </c>
      <c r="K32" s="122"/>
      <c r="L32" s="122"/>
      <c r="M32" s="122"/>
    </row>
    <row r="33" spans="1:37" ht="14.25" customHeight="1">
      <c r="A33" s="22" t="s">
        <v>578</v>
      </c>
      <c r="B33" s="122">
        <f t="shared" si="3"/>
        <v>201752</v>
      </c>
      <c r="C33" s="122">
        <v>63130</v>
      </c>
      <c r="D33" s="122">
        <v>40556</v>
      </c>
      <c r="E33" s="122">
        <v>23794</v>
      </c>
      <c r="F33" s="122">
        <v>20359</v>
      </c>
      <c r="G33" s="122">
        <v>14784</v>
      </c>
      <c r="H33" s="122">
        <v>18779</v>
      </c>
      <c r="I33" s="122">
        <v>16771</v>
      </c>
      <c r="J33" s="122">
        <v>3579</v>
      </c>
      <c r="K33" s="122"/>
      <c r="L33" s="122"/>
      <c r="M33" s="122"/>
    </row>
    <row r="34" spans="1:37" ht="14.25" customHeight="1">
      <c r="A34" s="22" t="s">
        <v>579</v>
      </c>
      <c r="B34" s="122">
        <f t="shared" si="3"/>
        <v>181532</v>
      </c>
      <c r="C34" s="122">
        <v>57422</v>
      </c>
      <c r="D34" s="122">
        <v>35023</v>
      </c>
      <c r="E34" s="122">
        <v>20444</v>
      </c>
      <c r="F34" s="122">
        <v>18940</v>
      </c>
      <c r="G34" s="122">
        <v>13523</v>
      </c>
      <c r="H34" s="122">
        <v>17060</v>
      </c>
      <c r="I34" s="122">
        <v>14609</v>
      </c>
      <c r="J34" s="122">
        <v>4511</v>
      </c>
      <c r="K34" s="122"/>
      <c r="L34" s="122"/>
      <c r="M34" s="122"/>
    </row>
    <row r="35" spans="1:37" ht="14.25" customHeight="1">
      <c r="A35" s="22" t="s">
        <v>580</v>
      </c>
      <c r="B35" s="122">
        <f t="shared" si="3"/>
        <v>154160</v>
      </c>
      <c r="C35" s="122">
        <v>48620</v>
      </c>
      <c r="D35" s="122">
        <v>29103</v>
      </c>
      <c r="E35" s="122">
        <v>17848</v>
      </c>
      <c r="F35" s="122">
        <v>16228</v>
      </c>
      <c r="G35" s="122">
        <v>11444</v>
      </c>
      <c r="H35" s="122">
        <v>14425</v>
      </c>
      <c r="I35" s="122">
        <v>12502</v>
      </c>
      <c r="J35" s="122">
        <v>3990</v>
      </c>
      <c r="K35" s="122"/>
      <c r="L35" s="122"/>
      <c r="M35" s="122"/>
    </row>
    <row r="36" spans="1:37" ht="14.25" customHeight="1">
      <c r="A36" s="22" t="s">
        <v>581</v>
      </c>
      <c r="B36" s="122">
        <f t="shared" si="3"/>
        <v>133897</v>
      </c>
      <c r="C36" s="122">
        <v>41285</v>
      </c>
      <c r="D36" s="122">
        <v>24864</v>
      </c>
      <c r="E36" s="122">
        <v>15616</v>
      </c>
      <c r="F36" s="122">
        <v>13713</v>
      </c>
      <c r="G36" s="122">
        <v>9994</v>
      </c>
      <c r="H36" s="122">
        <v>13325</v>
      </c>
      <c r="I36" s="122">
        <v>11758</v>
      </c>
      <c r="J36" s="122">
        <v>3342</v>
      </c>
      <c r="K36" s="122"/>
      <c r="L36" s="122"/>
      <c r="M36" s="122"/>
    </row>
    <row r="37" spans="1:37" ht="14.25" customHeight="1">
      <c r="A37" s="22" t="s">
        <v>582</v>
      </c>
      <c r="B37" s="122">
        <f t="shared" si="3"/>
        <v>132014</v>
      </c>
      <c r="C37" s="122">
        <v>41506</v>
      </c>
      <c r="D37" s="122">
        <v>25215</v>
      </c>
      <c r="E37" s="122">
        <v>15684</v>
      </c>
      <c r="F37" s="122">
        <v>12906</v>
      </c>
      <c r="G37" s="122">
        <v>9922</v>
      </c>
      <c r="H37" s="122">
        <v>12901</v>
      </c>
      <c r="I37" s="122">
        <v>11168</v>
      </c>
      <c r="J37" s="122">
        <v>2712</v>
      </c>
      <c r="K37" s="122"/>
      <c r="L37" s="122"/>
      <c r="M37" s="122"/>
    </row>
    <row r="38" spans="1:37" ht="14.25" customHeight="1">
      <c r="A38" s="22" t="s">
        <v>583</v>
      </c>
      <c r="B38" s="122">
        <f t="shared" si="3"/>
        <v>124009</v>
      </c>
      <c r="C38" s="122">
        <v>40001</v>
      </c>
      <c r="D38" s="122">
        <v>24163</v>
      </c>
      <c r="E38" s="122">
        <v>14510</v>
      </c>
      <c r="F38" s="122">
        <v>12212</v>
      </c>
      <c r="G38" s="122">
        <v>9145</v>
      </c>
      <c r="H38" s="122">
        <v>11910</v>
      </c>
      <c r="I38" s="122">
        <v>9893</v>
      </c>
      <c r="J38" s="122">
        <v>2175</v>
      </c>
      <c r="K38" s="122"/>
      <c r="L38" s="122"/>
      <c r="M38" s="122"/>
    </row>
    <row r="39" spans="1:37" ht="14.25" customHeight="1">
      <c r="A39" s="22" t="s">
        <v>584</v>
      </c>
      <c r="B39" s="122">
        <f t="shared" si="3"/>
        <v>98795</v>
      </c>
      <c r="C39" s="122">
        <v>32340</v>
      </c>
      <c r="D39" s="122">
        <v>19133</v>
      </c>
      <c r="E39" s="122">
        <v>11326</v>
      </c>
      <c r="F39" s="122">
        <v>9811</v>
      </c>
      <c r="G39" s="122">
        <v>7374</v>
      </c>
      <c r="H39" s="122">
        <v>9435</v>
      </c>
      <c r="I39" s="122">
        <v>8027</v>
      </c>
      <c r="J39" s="122">
        <v>1349</v>
      </c>
      <c r="K39" s="122"/>
      <c r="L39" s="122"/>
      <c r="M39" s="122"/>
    </row>
    <row r="40" spans="1:37" ht="14.25" customHeight="1">
      <c r="A40" s="22" t="s">
        <v>585</v>
      </c>
      <c r="B40" s="122">
        <f t="shared" si="3"/>
        <v>71573</v>
      </c>
      <c r="C40" s="122">
        <v>23838</v>
      </c>
      <c r="D40" s="122">
        <v>13599</v>
      </c>
      <c r="E40" s="122">
        <v>8010</v>
      </c>
      <c r="F40" s="122">
        <v>7226</v>
      </c>
      <c r="G40" s="122">
        <v>5262</v>
      </c>
      <c r="H40" s="122">
        <v>6974</v>
      </c>
      <c r="I40" s="122">
        <v>5854</v>
      </c>
      <c r="J40" s="122">
        <v>810</v>
      </c>
      <c r="K40" s="122"/>
      <c r="L40" s="122"/>
      <c r="M40" s="122"/>
    </row>
    <row r="41" spans="1:37" ht="14.25" customHeight="1">
      <c r="A41" s="22" t="s">
        <v>586</v>
      </c>
      <c r="B41" s="122">
        <f t="shared" si="3"/>
        <v>46410</v>
      </c>
      <c r="C41" s="122">
        <v>15833</v>
      </c>
      <c r="D41" s="122">
        <v>8897</v>
      </c>
      <c r="E41" s="122">
        <v>5079</v>
      </c>
      <c r="F41" s="122">
        <v>4590</v>
      </c>
      <c r="G41" s="122">
        <v>3451</v>
      </c>
      <c r="H41" s="122">
        <v>4504</v>
      </c>
      <c r="I41" s="122">
        <v>3612</v>
      </c>
      <c r="J41" s="122">
        <v>444</v>
      </c>
      <c r="K41" s="122"/>
      <c r="L41" s="122"/>
      <c r="M41" s="122"/>
    </row>
    <row r="42" spans="1:37" ht="14.25" customHeight="1">
      <c r="A42" s="22" t="s">
        <v>587</v>
      </c>
      <c r="B42" s="122">
        <f t="shared" si="3"/>
        <v>28117</v>
      </c>
      <c r="C42" s="122">
        <v>9511</v>
      </c>
      <c r="D42" s="122">
        <v>5625</v>
      </c>
      <c r="E42" s="122">
        <v>3252</v>
      </c>
      <c r="F42" s="122">
        <v>2632</v>
      </c>
      <c r="G42" s="122">
        <v>2143</v>
      </c>
      <c r="H42" s="122">
        <v>2719</v>
      </c>
      <c r="I42" s="122">
        <v>2034</v>
      </c>
      <c r="J42" s="122">
        <v>201</v>
      </c>
      <c r="K42" s="122"/>
      <c r="L42" s="122"/>
      <c r="M42" s="122"/>
    </row>
    <row r="43" spans="1:37" ht="14.25" customHeight="1">
      <c r="A43" s="22" t="s">
        <v>588</v>
      </c>
      <c r="B43" s="122">
        <f t="shared" si="3"/>
        <v>14751</v>
      </c>
      <c r="C43" s="122">
        <v>4927</v>
      </c>
      <c r="D43" s="122">
        <v>2901</v>
      </c>
      <c r="E43" s="122">
        <v>1661</v>
      </c>
      <c r="F43" s="122">
        <v>1363</v>
      </c>
      <c r="G43" s="122">
        <v>1222</v>
      </c>
      <c r="H43" s="122">
        <v>1548</v>
      </c>
      <c r="I43" s="122">
        <v>1036</v>
      </c>
      <c r="J43" s="122">
        <v>93</v>
      </c>
      <c r="K43" s="122"/>
      <c r="L43" s="122"/>
      <c r="M43" s="122"/>
    </row>
    <row r="44" spans="1:37" ht="14.25" customHeight="1">
      <c r="A44" s="22" t="s">
        <v>589</v>
      </c>
      <c r="B44" s="122">
        <f t="shared" si="3"/>
        <v>5921</v>
      </c>
      <c r="C44" s="122">
        <v>1940</v>
      </c>
      <c r="D44" s="122">
        <v>1192</v>
      </c>
      <c r="E44" s="122">
        <v>631</v>
      </c>
      <c r="F44" s="122">
        <v>541</v>
      </c>
      <c r="G44" s="122">
        <v>565</v>
      </c>
      <c r="H44" s="122">
        <v>598</v>
      </c>
      <c r="I44" s="122">
        <v>425</v>
      </c>
      <c r="J44" s="122">
        <v>29</v>
      </c>
      <c r="K44" s="122"/>
      <c r="L44" s="122"/>
      <c r="M44" s="122"/>
    </row>
    <row r="45" spans="1:37" ht="14.25" customHeight="1">
      <c r="A45" s="22" t="s">
        <v>590</v>
      </c>
      <c r="B45" s="122">
        <f t="shared" si="3"/>
        <v>1701</v>
      </c>
      <c r="C45" s="122">
        <v>575</v>
      </c>
      <c r="D45" s="122">
        <v>346</v>
      </c>
      <c r="E45" s="122">
        <v>174</v>
      </c>
      <c r="F45" s="122">
        <v>155</v>
      </c>
      <c r="G45" s="122">
        <v>160</v>
      </c>
      <c r="H45" s="122">
        <v>157</v>
      </c>
      <c r="I45" s="122">
        <v>112</v>
      </c>
      <c r="J45" s="122">
        <v>22</v>
      </c>
      <c r="K45" s="122"/>
      <c r="L45" s="122"/>
      <c r="M45" s="122"/>
    </row>
    <row r="46" spans="1:37" ht="14.25" customHeight="1">
      <c r="A46" s="22" t="s">
        <v>591</v>
      </c>
      <c r="B46" s="122">
        <f t="shared" si="3"/>
        <v>275</v>
      </c>
      <c r="C46" s="122">
        <v>76</v>
      </c>
      <c r="D46" s="122">
        <v>69</v>
      </c>
      <c r="E46" s="122">
        <v>17</v>
      </c>
      <c r="F46" s="122">
        <v>25</v>
      </c>
      <c r="G46" s="122">
        <v>31</v>
      </c>
      <c r="H46" s="122">
        <v>33</v>
      </c>
      <c r="I46" s="122">
        <v>22</v>
      </c>
      <c r="J46" s="122">
        <v>2</v>
      </c>
      <c r="K46" s="122"/>
      <c r="L46" s="122"/>
      <c r="M46" s="122"/>
    </row>
    <row r="47" spans="1:37" ht="14.25" customHeight="1">
      <c r="A47" s="8"/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</row>
    <row r="48" spans="1:37" s="117" customFormat="1" ht="14.25" customHeight="1">
      <c r="A48" s="121" t="s">
        <v>18</v>
      </c>
      <c r="B48" s="51">
        <f>SUM(C48:J48)</f>
        <v>1870206</v>
      </c>
      <c r="C48" s="51">
        <f t="shared" ref="C48:J48" si="4">SUM(C49:C66)</f>
        <v>610782</v>
      </c>
      <c r="D48" s="51">
        <f t="shared" si="4"/>
        <v>357873</v>
      </c>
      <c r="E48" s="51">
        <f t="shared" si="4"/>
        <v>215784</v>
      </c>
      <c r="F48" s="51">
        <f t="shared" si="4"/>
        <v>191877</v>
      </c>
      <c r="G48" s="51">
        <f t="shared" si="4"/>
        <v>137678</v>
      </c>
      <c r="H48" s="51">
        <f t="shared" si="4"/>
        <v>172020</v>
      </c>
      <c r="I48" s="51">
        <f t="shared" si="4"/>
        <v>153296</v>
      </c>
      <c r="J48" s="51">
        <f t="shared" si="4"/>
        <v>30896</v>
      </c>
      <c r="K48" s="51"/>
      <c r="L48" s="51"/>
      <c r="M48" s="51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</row>
    <row r="49" spans="1:13" ht="14.25" customHeight="1">
      <c r="A49" s="22" t="s">
        <v>574</v>
      </c>
      <c r="B49" s="122">
        <f t="shared" ref="B49:B66" si="5">SUM(C49:J49)</f>
        <v>66873</v>
      </c>
      <c r="C49" s="122">
        <v>19431</v>
      </c>
      <c r="D49" s="122">
        <v>13688</v>
      </c>
      <c r="E49" s="122">
        <v>7473</v>
      </c>
      <c r="F49" s="122">
        <v>6435</v>
      </c>
      <c r="G49" s="122">
        <v>5506</v>
      </c>
      <c r="H49" s="122">
        <v>6854</v>
      </c>
      <c r="I49" s="122">
        <v>7002</v>
      </c>
      <c r="J49" s="122">
        <v>484</v>
      </c>
      <c r="K49" s="122"/>
      <c r="L49" s="122"/>
      <c r="M49" s="122"/>
    </row>
    <row r="50" spans="1:13" ht="14.25" customHeight="1">
      <c r="A50" s="22" t="s">
        <v>592</v>
      </c>
      <c r="B50" s="122">
        <f t="shared" si="5"/>
        <v>175604</v>
      </c>
      <c r="C50" s="122">
        <v>52595</v>
      </c>
      <c r="D50" s="122">
        <v>35171</v>
      </c>
      <c r="E50" s="122">
        <v>19371</v>
      </c>
      <c r="F50" s="122">
        <v>17076</v>
      </c>
      <c r="G50" s="122">
        <v>13702</v>
      </c>
      <c r="H50" s="122">
        <v>17744</v>
      </c>
      <c r="I50" s="122">
        <v>17649</v>
      </c>
      <c r="J50" s="122">
        <v>2296</v>
      </c>
      <c r="K50" s="122"/>
      <c r="L50" s="122"/>
      <c r="M50" s="122"/>
    </row>
    <row r="51" spans="1:13" ht="14.25" customHeight="1">
      <c r="A51" s="22" t="s">
        <v>576</v>
      </c>
      <c r="B51" s="122">
        <f t="shared" si="5"/>
        <v>188674</v>
      </c>
      <c r="C51" s="122">
        <v>58532</v>
      </c>
      <c r="D51" s="122">
        <v>36975</v>
      </c>
      <c r="E51" s="122">
        <v>21075</v>
      </c>
      <c r="F51" s="122">
        <v>18445</v>
      </c>
      <c r="G51" s="122">
        <v>14460</v>
      </c>
      <c r="H51" s="122">
        <v>18560</v>
      </c>
      <c r="I51" s="122">
        <v>17922</v>
      </c>
      <c r="J51" s="122">
        <v>2705</v>
      </c>
      <c r="K51" s="122"/>
      <c r="L51" s="122"/>
      <c r="M51" s="122"/>
    </row>
    <row r="52" spans="1:13" ht="14.25" customHeight="1">
      <c r="A52" s="22" t="s">
        <v>577</v>
      </c>
      <c r="B52" s="122">
        <f t="shared" si="5"/>
        <v>193529</v>
      </c>
      <c r="C52" s="122">
        <v>60802</v>
      </c>
      <c r="D52" s="122">
        <v>37576</v>
      </c>
      <c r="E52" s="122">
        <v>22471</v>
      </c>
      <c r="F52" s="122">
        <v>19440</v>
      </c>
      <c r="G52" s="122">
        <v>14504</v>
      </c>
      <c r="H52" s="122">
        <v>18314</v>
      </c>
      <c r="I52" s="122">
        <v>17392</v>
      </c>
      <c r="J52" s="122">
        <v>3030</v>
      </c>
      <c r="K52" s="122"/>
      <c r="L52" s="122"/>
      <c r="M52" s="122"/>
    </row>
    <row r="53" spans="1:13" ht="14.25" customHeight="1">
      <c r="A53" s="22" t="s">
        <v>578</v>
      </c>
      <c r="B53" s="122">
        <f t="shared" si="5"/>
        <v>198254</v>
      </c>
      <c r="C53" s="122">
        <v>63057</v>
      </c>
      <c r="D53" s="122">
        <v>38451</v>
      </c>
      <c r="E53" s="122">
        <v>23354</v>
      </c>
      <c r="F53" s="122">
        <v>19949</v>
      </c>
      <c r="G53" s="122">
        <v>14522</v>
      </c>
      <c r="H53" s="122">
        <v>18691</v>
      </c>
      <c r="I53" s="122">
        <v>16809</v>
      </c>
      <c r="J53" s="122">
        <v>3421</v>
      </c>
      <c r="K53" s="122"/>
      <c r="L53" s="122"/>
      <c r="M53" s="122"/>
    </row>
    <row r="54" spans="1:13" ht="14.25" customHeight="1">
      <c r="A54" s="22" t="s">
        <v>579</v>
      </c>
      <c r="B54" s="122">
        <f t="shared" si="5"/>
        <v>180704</v>
      </c>
      <c r="C54" s="122">
        <v>57825</v>
      </c>
      <c r="D54" s="122">
        <v>34049</v>
      </c>
      <c r="E54" s="122">
        <v>20640</v>
      </c>
      <c r="F54" s="122">
        <v>19280</v>
      </c>
      <c r="G54" s="122">
        <v>13270</v>
      </c>
      <c r="H54" s="122">
        <v>17011</v>
      </c>
      <c r="I54" s="122">
        <v>14818</v>
      </c>
      <c r="J54" s="122">
        <v>3811</v>
      </c>
      <c r="K54" s="122"/>
      <c r="L54" s="122"/>
      <c r="M54" s="122"/>
    </row>
    <row r="55" spans="1:13" ht="14.25" customHeight="1">
      <c r="A55" s="22" t="s">
        <v>580</v>
      </c>
      <c r="B55" s="122">
        <f t="shared" si="5"/>
        <v>154723</v>
      </c>
      <c r="C55" s="122">
        <v>49510</v>
      </c>
      <c r="D55" s="122">
        <v>28423</v>
      </c>
      <c r="E55" s="122">
        <v>18420</v>
      </c>
      <c r="F55" s="122">
        <v>16621</v>
      </c>
      <c r="G55" s="122">
        <v>11516</v>
      </c>
      <c r="H55" s="122">
        <v>14255</v>
      </c>
      <c r="I55" s="122">
        <v>12285</v>
      </c>
      <c r="J55" s="122">
        <v>3693</v>
      </c>
      <c r="K55" s="122"/>
      <c r="L55" s="122"/>
      <c r="M55" s="122"/>
    </row>
    <row r="56" spans="1:13" ht="14.25" customHeight="1">
      <c r="A56" s="22" t="s">
        <v>581</v>
      </c>
      <c r="B56" s="122">
        <f t="shared" si="5"/>
        <v>136098</v>
      </c>
      <c r="C56" s="122">
        <v>43436</v>
      </c>
      <c r="D56" s="122">
        <v>25259</v>
      </c>
      <c r="E56" s="122">
        <v>16643</v>
      </c>
      <c r="F56" s="122">
        <v>14183</v>
      </c>
      <c r="G56" s="122">
        <v>9969</v>
      </c>
      <c r="H56" s="122">
        <v>12566</v>
      </c>
      <c r="I56" s="122">
        <v>11020</v>
      </c>
      <c r="J56" s="122">
        <v>3022</v>
      </c>
      <c r="K56" s="122"/>
      <c r="L56" s="122"/>
      <c r="M56" s="122"/>
    </row>
    <row r="57" spans="1:13" ht="14.25" customHeight="1">
      <c r="A57" s="22" t="s">
        <v>582</v>
      </c>
      <c r="B57" s="122">
        <f t="shared" si="5"/>
        <v>135804</v>
      </c>
      <c r="C57" s="122">
        <v>44749</v>
      </c>
      <c r="D57" s="122">
        <v>25940</v>
      </c>
      <c r="E57" s="122">
        <v>16460</v>
      </c>
      <c r="F57" s="122">
        <v>13822</v>
      </c>
      <c r="G57" s="122">
        <v>9639</v>
      </c>
      <c r="H57" s="122">
        <v>12326</v>
      </c>
      <c r="I57" s="122">
        <v>10349</v>
      </c>
      <c r="J57" s="122">
        <v>2519</v>
      </c>
      <c r="K57" s="122"/>
      <c r="L57" s="122"/>
      <c r="M57" s="122"/>
    </row>
    <row r="58" spans="1:13" ht="14.25" customHeight="1">
      <c r="A58" s="22" t="s">
        <v>583</v>
      </c>
      <c r="B58" s="122">
        <f t="shared" si="5"/>
        <v>130356</v>
      </c>
      <c r="C58" s="122">
        <v>44792</v>
      </c>
      <c r="D58" s="122">
        <v>25107</v>
      </c>
      <c r="E58" s="122">
        <v>15266</v>
      </c>
      <c r="F58" s="122">
        <v>13619</v>
      </c>
      <c r="G58" s="122">
        <v>9067</v>
      </c>
      <c r="H58" s="122">
        <v>11078</v>
      </c>
      <c r="I58" s="122">
        <v>9258</v>
      </c>
      <c r="J58" s="122">
        <v>2169</v>
      </c>
      <c r="K58" s="122"/>
      <c r="L58" s="122"/>
      <c r="M58" s="122"/>
    </row>
    <row r="59" spans="1:13" ht="14.25" customHeight="1">
      <c r="A59" s="22" t="s">
        <v>584</v>
      </c>
      <c r="B59" s="122">
        <f t="shared" si="5"/>
        <v>106823</v>
      </c>
      <c r="C59" s="122">
        <v>38400</v>
      </c>
      <c r="D59" s="122">
        <v>19954</v>
      </c>
      <c r="E59" s="122">
        <v>12306</v>
      </c>
      <c r="F59" s="122">
        <v>11334</v>
      </c>
      <c r="G59" s="122">
        <v>7334</v>
      </c>
      <c r="H59" s="122">
        <v>8880</v>
      </c>
      <c r="I59" s="122">
        <v>7100</v>
      </c>
      <c r="J59" s="122">
        <v>1515</v>
      </c>
      <c r="K59" s="122"/>
      <c r="L59" s="122"/>
      <c r="M59" s="122"/>
    </row>
    <row r="60" spans="1:13" ht="14.25" customHeight="1">
      <c r="A60" s="22" t="s">
        <v>585</v>
      </c>
      <c r="B60" s="122">
        <f t="shared" si="5"/>
        <v>80145</v>
      </c>
      <c r="C60" s="122">
        <v>30004</v>
      </c>
      <c r="D60" s="122">
        <v>14458</v>
      </c>
      <c r="E60" s="122">
        <v>8986</v>
      </c>
      <c r="F60" s="122">
        <v>8684</v>
      </c>
      <c r="G60" s="122">
        <v>5441</v>
      </c>
      <c r="H60" s="122">
        <v>6481</v>
      </c>
      <c r="I60" s="122">
        <v>5135</v>
      </c>
      <c r="J60" s="122">
        <v>956</v>
      </c>
      <c r="K60" s="122"/>
      <c r="L60" s="122"/>
      <c r="M60" s="122"/>
    </row>
    <row r="61" spans="1:13" ht="14.25" customHeight="1">
      <c r="A61" s="22" t="s">
        <v>586</v>
      </c>
      <c r="B61" s="122">
        <f t="shared" si="5"/>
        <v>54452</v>
      </c>
      <c r="C61" s="122">
        <v>20987</v>
      </c>
      <c r="D61" s="122">
        <v>10076</v>
      </c>
      <c r="E61" s="122">
        <v>5896</v>
      </c>
      <c r="F61" s="122">
        <v>5773</v>
      </c>
      <c r="G61" s="122">
        <v>3819</v>
      </c>
      <c r="H61" s="122">
        <v>4193</v>
      </c>
      <c r="I61" s="122">
        <v>3162</v>
      </c>
      <c r="J61" s="122">
        <v>546</v>
      </c>
      <c r="K61" s="122"/>
      <c r="L61" s="122"/>
      <c r="M61" s="122"/>
    </row>
    <row r="62" spans="1:13" ht="14.25" customHeight="1">
      <c r="A62" s="22" t="s">
        <v>587</v>
      </c>
      <c r="B62" s="122">
        <f t="shared" si="5"/>
        <v>34961</v>
      </c>
      <c r="C62" s="122">
        <v>13368</v>
      </c>
      <c r="D62" s="122">
        <v>6595</v>
      </c>
      <c r="E62" s="122">
        <v>3989</v>
      </c>
      <c r="F62" s="122">
        <v>3715</v>
      </c>
      <c r="G62" s="122">
        <v>2438</v>
      </c>
      <c r="H62" s="122">
        <v>2685</v>
      </c>
      <c r="I62" s="122">
        <v>1813</v>
      </c>
      <c r="J62" s="122">
        <v>358</v>
      </c>
      <c r="K62" s="122"/>
      <c r="L62" s="122"/>
      <c r="M62" s="122"/>
    </row>
    <row r="63" spans="1:13" ht="14.25" customHeight="1">
      <c r="A63" s="22" t="s">
        <v>588</v>
      </c>
      <c r="B63" s="122">
        <f t="shared" si="5"/>
        <v>20363</v>
      </c>
      <c r="C63" s="122">
        <v>7948</v>
      </c>
      <c r="D63" s="122">
        <v>3868</v>
      </c>
      <c r="E63" s="122">
        <v>2172</v>
      </c>
      <c r="F63" s="122">
        <v>2123</v>
      </c>
      <c r="G63" s="122">
        <v>1500</v>
      </c>
      <c r="H63" s="122">
        <v>1506</v>
      </c>
      <c r="I63" s="122">
        <v>1039</v>
      </c>
      <c r="J63" s="122">
        <v>207</v>
      </c>
      <c r="K63" s="122"/>
      <c r="L63" s="122"/>
      <c r="M63" s="122"/>
    </row>
    <row r="64" spans="1:13" ht="14.25" customHeight="1">
      <c r="A64" s="22" t="s">
        <v>589</v>
      </c>
      <c r="B64" s="122">
        <f t="shared" si="5"/>
        <v>9348</v>
      </c>
      <c r="C64" s="122">
        <v>3818</v>
      </c>
      <c r="D64" s="122">
        <v>1709</v>
      </c>
      <c r="E64" s="122">
        <v>932</v>
      </c>
      <c r="F64" s="122">
        <v>1015</v>
      </c>
      <c r="G64" s="122">
        <v>710</v>
      </c>
      <c r="H64" s="122">
        <v>664</v>
      </c>
      <c r="I64" s="122">
        <v>392</v>
      </c>
      <c r="J64" s="122">
        <v>108</v>
      </c>
      <c r="K64" s="122"/>
      <c r="L64" s="122"/>
      <c r="M64" s="122"/>
    </row>
    <row r="65" spans="1:13" ht="14.25" customHeight="1">
      <c r="A65" s="22" t="s">
        <v>590</v>
      </c>
      <c r="B65" s="122">
        <f t="shared" si="5"/>
        <v>2929</v>
      </c>
      <c r="C65" s="122">
        <v>1297</v>
      </c>
      <c r="D65" s="122">
        <v>476</v>
      </c>
      <c r="E65" s="122">
        <v>275</v>
      </c>
      <c r="F65" s="122">
        <v>308</v>
      </c>
      <c r="G65" s="122">
        <v>222</v>
      </c>
      <c r="H65" s="122">
        <v>183</v>
      </c>
      <c r="I65" s="122">
        <v>125</v>
      </c>
      <c r="J65" s="122">
        <v>43</v>
      </c>
      <c r="K65" s="122"/>
      <c r="L65" s="122"/>
      <c r="M65" s="122"/>
    </row>
    <row r="66" spans="1:13" ht="14.25" customHeight="1">
      <c r="A66" s="22" t="s">
        <v>591</v>
      </c>
      <c r="B66" s="122">
        <f t="shared" si="5"/>
        <v>566</v>
      </c>
      <c r="C66" s="122">
        <v>231</v>
      </c>
      <c r="D66" s="122">
        <v>98</v>
      </c>
      <c r="E66" s="122">
        <v>55</v>
      </c>
      <c r="F66" s="122">
        <v>55</v>
      </c>
      <c r="G66" s="122">
        <v>59</v>
      </c>
      <c r="H66" s="122">
        <v>29</v>
      </c>
      <c r="I66" s="122">
        <v>26</v>
      </c>
      <c r="J66" s="122">
        <v>13</v>
      </c>
      <c r="K66" s="122"/>
      <c r="L66" s="122"/>
      <c r="M66" s="122"/>
    </row>
    <row r="67" spans="1:13" ht="8.25" customHeight="1">
      <c r="A67" s="31"/>
      <c r="B67" s="31"/>
      <c r="C67" s="31"/>
      <c r="D67" s="31"/>
      <c r="E67" s="31"/>
      <c r="F67" s="64"/>
      <c r="G67" s="64"/>
      <c r="H67" s="126"/>
      <c r="I67" s="126"/>
      <c r="J67" s="126"/>
    </row>
    <row r="68" spans="1:13" ht="3.75" customHeight="1">
      <c r="A68" s="8"/>
      <c r="B68" s="8"/>
      <c r="C68" s="8"/>
      <c r="D68" s="8"/>
      <c r="E68" s="8"/>
      <c r="F68" s="119"/>
      <c r="G68" s="119"/>
    </row>
    <row r="69" spans="1:13" ht="27" customHeight="1">
      <c r="A69" s="127" t="s">
        <v>593</v>
      </c>
      <c r="B69" s="127"/>
      <c r="C69" s="127"/>
      <c r="D69" s="127"/>
      <c r="E69" s="127"/>
      <c r="F69" s="127"/>
      <c r="G69" s="127"/>
      <c r="H69" s="127"/>
      <c r="I69" s="127"/>
      <c r="J69" s="127"/>
    </row>
    <row r="70" spans="1:13" ht="14.25" customHeight="1">
      <c r="A70" s="128" t="s">
        <v>28</v>
      </c>
      <c r="B70" s="129"/>
      <c r="C70" s="129"/>
      <c r="D70" s="129"/>
      <c r="E70" s="129"/>
      <c r="F70" s="129"/>
      <c r="G70" s="129"/>
      <c r="H70" s="129"/>
      <c r="I70" s="129"/>
      <c r="J70" s="129"/>
    </row>
    <row r="71" spans="1:13" ht="12" customHeight="1"/>
    <row r="72" spans="1:13" ht="12" customHeight="1"/>
  </sheetData>
  <mergeCells count="1">
    <mergeCell ref="A69:J69"/>
  </mergeCells>
  <pageMargins left="0.51181102362204722" right="0.31496062992125984" top="0.74803149606299213" bottom="0.74803149606299213" header="0.31496062992125984" footer="0.31496062992125984"/>
  <pageSetup scale="7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B14BF-5334-434F-98E5-FBF9D894B181}">
  <dimension ref="A2:W49"/>
  <sheetViews>
    <sheetView showGridLines="0" zoomScale="90" zoomScaleNormal="90" zoomScaleSheetLayoutView="80" workbookViewId="0">
      <selection activeCell="R16" sqref="R16"/>
    </sheetView>
  </sheetViews>
  <sheetFormatPr baseColWidth="10" defaultRowHeight="12.75"/>
  <cols>
    <col min="1" max="5" width="0.7109375" style="130" customWidth="1"/>
    <col min="6" max="7" width="0.7109375" style="131" customWidth="1"/>
    <col min="8" max="8" width="3.28515625" style="132" customWidth="1"/>
    <col min="9" max="9" width="19.140625" style="132" customWidth="1"/>
    <col min="10" max="10" width="8.7109375" style="138" customWidth="1"/>
    <col min="11" max="15" width="11.42578125" style="138"/>
    <col min="16" max="16" width="6.7109375" style="132" customWidth="1"/>
    <col min="17" max="17" width="5" style="132" customWidth="1"/>
    <col min="18" max="23" width="11.42578125" style="132"/>
    <col min="24" max="256" width="11.42578125" style="138"/>
    <col min="257" max="263" width="0.7109375" style="138" customWidth="1"/>
    <col min="264" max="264" width="3.28515625" style="138" customWidth="1"/>
    <col min="265" max="265" width="19.140625" style="138" customWidth="1"/>
    <col min="266" max="266" width="8.7109375" style="138" customWidth="1"/>
    <col min="267" max="271" width="11.42578125" style="138"/>
    <col min="272" max="272" width="6.7109375" style="138" customWidth="1"/>
    <col min="273" max="273" width="5" style="138" customWidth="1"/>
    <col min="274" max="512" width="11.42578125" style="138"/>
    <col min="513" max="519" width="0.7109375" style="138" customWidth="1"/>
    <col min="520" max="520" width="3.28515625" style="138" customWidth="1"/>
    <col min="521" max="521" width="19.140625" style="138" customWidth="1"/>
    <col min="522" max="522" width="8.7109375" style="138" customWidth="1"/>
    <col min="523" max="527" width="11.42578125" style="138"/>
    <col min="528" max="528" width="6.7109375" style="138" customWidth="1"/>
    <col min="529" max="529" width="5" style="138" customWidth="1"/>
    <col min="530" max="768" width="11.42578125" style="138"/>
    <col min="769" max="775" width="0.7109375" style="138" customWidth="1"/>
    <col min="776" max="776" width="3.28515625" style="138" customWidth="1"/>
    <col min="777" max="777" width="19.140625" style="138" customWidth="1"/>
    <col min="778" max="778" width="8.7109375" style="138" customWidth="1"/>
    <col min="779" max="783" width="11.42578125" style="138"/>
    <col min="784" max="784" width="6.7109375" style="138" customWidth="1"/>
    <col min="785" max="785" width="5" style="138" customWidth="1"/>
    <col min="786" max="1024" width="11.42578125" style="138"/>
    <col min="1025" max="1031" width="0.7109375" style="138" customWidth="1"/>
    <col min="1032" max="1032" width="3.28515625" style="138" customWidth="1"/>
    <col min="1033" max="1033" width="19.140625" style="138" customWidth="1"/>
    <col min="1034" max="1034" width="8.7109375" style="138" customWidth="1"/>
    <col min="1035" max="1039" width="11.42578125" style="138"/>
    <col min="1040" max="1040" width="6.7109375" style="138" customWidth="1"/>
    <col min="1041" max="1041" width="5" style="138" customWidth="1"/>
    <col min="1042" max="1280" width="11.42578125" style="138"/>
    <col min="1281" max="1287" width="0.7109375" style="138" customWidth="1"/>
    <col min="1288" max="1288" width="3.28515625" style="138" customWidth="1"/>
    <col min="1289" max="1289" width="19.140625" style="138" customWidth="1"/>
    <col min="1290" max="1290" width="8.7109375" style="138" customWidth="1"/>
    <col min="1291" max="1295" width="11.42578125" style="138"/>
    <col min="1296" max="1296" width="6.7109375" style="138" customWidth="1"/>
    <col min="1297" max="1297" width="5" style="138" customWidth="1"/>
    <col min="1298" max="1536" width="11.42578125" style="138"/>
    <col min="1537" max="1543" width="0.7109375" style="138" customWidth="1"/>
    <col min="1544" max="1544" width="3.28515625" style="138" customWidth="1"/>
    <col min="1545" max="1545" width="19.140625" style="138" customWidth="1"/>
    <col min="1546" max="1546" width="8.7109375" style="138" customWidth="1"/>
    <col min="1547" max="1551" width="11.42578125" style="138"/>
    <col min="1552" max="1552" width="6.7109375" style="138" customWidth="1"/>
    <col min="1553" max="1553" width="5" style="138" customWidth="1"/>
    <col min="1554" max="1792" width="11.42578125" style="138"/>
    <col min="1793" max="1799" width="0.7109375" style="138" customWidth="1"/>
    <col min="1800" max="1800" width="3.28515625" style="138" customWidth="1"/>
    <col min="1801" max="1801" width="19.140625" style="138" customWidth="1"/>
    <col min="1802" max="1802" width="8.7109375" style="138" customWidth="1"/>
    <col min="1803" max="1807" width="11.42578125" style="138"/>
    <col min="1808" max="1808" width="6.7109375" style="138" customWidth="1"/>
    <col min="1809" max="1809" width="5" style="138" customWidth="1"/>
    <col min="1810" max="2048" width="11.42578125" style="138"/>
    <col min="2049" max="2055" width="0.7109375" style="138" customWidth="1"/>
    <col min="2056" max="2056" width="3.28515625" style="138" customWidth="1"/>
    <col min="2057" max="2057" width="19.140625" style="138" customWidth="1"/>
    <col min="2058" max="2058" width="8.7109375" style="138" customWidth="1"/>
    <col min="2059" max="2063" width="11.42578125" style="138"/>
    <col min="2064" max="2064" width="6.7109375" style="138" customWidth="1"/>
    <col min="2065" max="2065" width="5" style="138" customWidth="1"/>
    <col min="2066" max="2304" width="11.42578125" style="138"/>
    <col min="2305" max="2311" width="0.7109375" style="138" customWidth="1"/>
    <col min="2312" max="2312" width="3.28515625" style="138" customWidth="1"/>
    <col min="2313" max="2313" width="19.140625" style="138" customWidth="1"/>
    <col min="2314" max="2314" width="8.7109375" style="138" customWidth="1"/>
    <col min="2315" max="2319" width="11.42578125" style="138"/>
    <col min="2320" max="2320" width="6.7109375" style="138" customWidth="1"/>
    <col min="2321" max="2321" width="5" style="138" customWidth="1"/>
    <col min="2322" max="2560" width="11.42578125" style="138"/>
    <col min="2561" max="2567" width="0.7109375" style="138" customWidth="1"/>
    <col min="2568" max="2568" width="3.28515625" style="138" customWidth="1"/>
    <col min="2569" max="2569" width="19.140625" style="138" customWidth="1"/>
    <col min="2570" max="2570" width="8.7109375" style="138" customWidth="1"/>
    <col min="2571" max="2575" width="11.42578125" style="138"/>
    <col min="2576" max="2576" width="6.7109375" style="138" customWidth="1"/>
    <col min="2577" max="2577" width="5" style="138" customWidth="1"/>
    <col min="2578" max="2816" width="11.42578125" style="138"/>
    <col min="2817" max="2823" width="0.7109375" style="138" customWidth="1"/>
    <col min="2824" max="2824" width="3.28515625" style="138" customWidth="1"/>
    <col min="2825" max="2825" width="19.140625" style="138" customWidth="1"/>
    <col min="2826" max="2826" width="8.7109375" style="138" customWidth="1"/>
    <col min="2827" max="2831" width="11.42578125" style="138"/>
    <col min="2832" max="2832" width="6.7109375" style="138" customWidth="1"/>
    <col min="2833" max="2833" width="5" style="138" customWidth="1"/>
    <col min="2834" max="3072" width="11.42578125" style="138"/>
    <col min="3073" max="3079" width="0.7109375" style="138" customWidth="1"/>
    <col min="3080" max="3080" width="3.28515625" style="138" customWidth="1"/>
    <col min="3081" max="3081" width="19.140625" style="138" customWidth="1"/>
    <col min="3082" max="3082" width="8.7109375" style="138" customWidth="1"/>
    <col min="3083" max="3087" width="11.42578125" style="138"/>
    <col min="3088" max="3088" width="6.7109375" style="138" customWidth="1"/>
    <col min="3089" max="3089" width="5" style="138" customWidth="1"/>
    <col min="3090" max="3328" width="11.42578125" style="138"/>
    <col min="3329" max="3335" width="0.7109375" style="138" customWidth="1"/>
    <col min="3336" max="3336" width="3.28515625" style="138" customWidth="1"/>
    <col min="3337" max="3337" width="19.140625" style="138" customWidth="1"/>
    <col min="3338" max="3338" width="8.7109375" style="138" customWidth="1"/>
    <col min="3339" max="3343" width="11.42578125" style="138"/>
    <col min="3344" max="3344" width="6.7109375" style="138" customWidth="1"/>
    <col min="3345" max="3345" width="5" style="138" customWidth="1"/>
    <col min="3346" max="3584" width="11.42578125" style="138"/>
    <col min="3585" max="3591" width="0.7109375" style="138" customWidth="1"/>
    <col min="3592" max="3592" width="3.28515625" style="138" customWidth="1"/>
    <col min="3593" max="3593" width="19.140625" style="138" customWidth="1"/>
    <col min="3594" max="3594" width="8.7109375" style="138" customWidth="1"/>
    <col min="3595" max="3599" width="11.42578125" style="138"/>
    <col min="3600" max="3600" width="6.7109375" style="138" customWidth="1"/>
    <col min="3601" max="3601" width="5" style="138" customWidth="1"/>
    <col min="3602" max="3840" width="11.42578125" style="138"/>
    <col min="3841" max="3847" width="0.7109375" style="138" customWidth="1"/>
    <col min="3848" max="3848" width="3.28515625" style="138" customWidth="1"/>
    <col min="3849" max="3849" width="19.140625" style="138" customWidth="1"/>
    <col min="3850" max="3850" width="8.7109375" style="138" customWidth="1"/>
    <col min="3851" max="3855" width="11.42578125" style="138"/>
    <col min="3856" max="3856" width="6.7109375" style="138" customWidth="1"/>
    <col min="3857" max="3857" width="5" style="138" customWidth="1"/>
    <col min="3858" max="4096" width="11.42578125" style="138"/>
    <col min="4097" max="4103" width="0.7109375" style="138" customWidth="1"/>
    <col min="4104" max="4104" width="3.28515625" style="138" customWidth="1"/>
    <col min="4105" max="4105" width="19.140625" style="138" customWidth="1"/>
    <col min="4106" max="4106" width="8.7109375" style="138" customWidth="1"/>
    <col min="4107" max="4111" width="11.42578125" style="138"/>
    <col min="4112" max="4112" width="6.7109375" style="138" customWidth="1"/>
    <col min="4113" max="4113" width="5" style="138" customWidth="1"/>
    <col min="4114" max="4352" width="11.42578125" style="138"/>
    <col min="4353" max="4359" width="0.7109375" style="138" customWidth="1"/>
    <col min="4360" max="4360" width="3.28515625" style="138" customWidth="1"/>
    <col min="4361" max="4361" width="19.140625" style="138" customWidth="1"/>
    <col min="4362" max="4362" width="8.7109375" style="138" customWidth="1"/>
    <col min="4363" max="4367" width="11.42578125" style="138"/>
    <col min="4368" max="4368" width="6.7109375" style="138" customWidth="1"/>
    <col min="4369" max="4369" width="5" style="138" customWidth="1"/>
    <col min="4370" max="4608" width="11.42578125" style="138"/>
    <col min="4609" max="4615" width="0.7109375" style="138" customWidth="1"/>
    <col min="4616" max="4616" width="3.28515625" style="138" customWidth="1"/>
    <col min="4617" max="4617" width="19.140625" style="138" customWidth="1"/>
    <col min="4618" max="4618" width="8.7109375" style="138" customWidth="1"/>
    <col min="4619" max="4623" width="11.42578125" style="138"/>
    <col min="4624" max="4624" width="6.7109375" style="138" customWidth="1"/>
    <col min="4625" max="4625" width="5" style="138" customWidth="1"/>
    <col min="4626" max="4864" width="11.42578125" style="138"/>
    <col min="4865" max="4871" width="0.7109375" style="138" customWidth="1"/>
    <col min="4872" max="4872" width="3.28515625" style="138" customWidth="1"/>
    <col min="4873" max="4873" width="19.140625" style="138" customWidth="1"/>
    <col min="4874" max="4874" width="8.7109375" style="138" customWidth="1"/>
    <col min="4875" max="4879" width="11.42578125" style="138"/>
    <col min="4880" max="4880" width="6.7109375" style="138" customWidth="1"/>
    <col min="4881" max="4881" width="5" style="138" customWidth="1"/>
    <col min="4882" max="5120" width="11.42578125" style="138"/>
    <col min="5121" max="5127" width="0.7109375" style="138" customWidth="1"/>
    <col min="5128" max="5128" width="3.28515625" style="138" customWidth="1"/>
    <col min="5129" max="5129" width="19.140625" style="138" customWidth="1"/>
    <col min="5130" max="5130" width="8.7109375" style="138" customWidth="1"/>
    <col min="5131" max="5135" width="11.42578125" style="138"/>
    <col min="5136" max="5136" width="6.7109375" style="138" customWidth="1"/>
    <col min="5137" max="5137" width="5" style="138" customWidth="1"/>
    <col min="5138" max="5376" width="11.42578125" style="138"/>
    <col min="5377" max="5383" width="0.7109375" style="138" customWidth="1"/>
    <col min="5384" max="5384" width="3.28515625" style="138" customWidth="1"/>
    <col min="5385" max="5385" width="19.140625" style="138" customWidth="1"/>
    <col min="5386" max="5386" width="8.7109375" style="138" customWidth="1"/>
    <col min="5387" max="5391" width="11.42578125" style="138"/>
    <col min="5392" max="5392" width="6.7109375" style="138" customWidth="1"/>
    <col min="5393" max="5393" width="5" style="138" customWidth="1"/>
    <col min="5394" max="5632" width="11.42578125" style="138"/>
    <col min="5633" max="5639" width="0.7109375" style="138" customWidth="1"/>
    <col min="5640" max="5640" width="3.28515625" style="138" customWidth="1"/>
    <col min="5641" max="5641" width="19.140625" style="138" customWidth="1"/>
    <col min="5642" max="5642" width="8.7109375" style="138" customWidth="1"/>
    <col min="5643" max="5647" width="11.42578125" style="138"/>
    <col min="5648" max="5648" width="6.7109375" style="138" customWidth="1"/>
    <col min="5649" max="5649" width="5" style="138" customWidth="1"/>
    <col min="5650" max="5888" width="11.42578125" style="138"/>
    <col min="5889" max="5895" width="0.7109375" style="138" customWidth="1"/>
    <col min="5896" max="5896" width="3.28515625" style="138" customWidth="1"/>
    <col min="5897" max="5897" width="19.140625" style="138" customWidth="1"/>
    <col min="5898" max="5898" width="8.7109375" style="138" customWidth="1"/>
    <col min="5899" max="5903" width="11.42578125" style="138"/>
    <col min="5904" max="5904" width="6.7109375" style="138" customWidth="1"/>
    <col min="5905" max="5905" width="5" style="138" customWidth="1"/>
    <col min="5906" max="6144" width="11.42578125" style="138"/>
    <col min="6145" max="6151" width="0.7109375" style="138" customWidth="1"/>
    <col min="6152" max="6152" width="3.28515625" style="138" customWidth="1"/>
    <col min="6153" max="6153" width="19.140625" style="138" customWidth="1"/>
    <col min="6154" max="6154" width="8.7109375" style="138" customWidth="1"/>
    <col min="6155" max="6159" width="11.42578125" style="138"/>
    <col min="6160" max="6160" width="6.7109375" style="138" customWidth="1"/>
    <col min="6161" max="6161" width="5" style="138" customWidth="1"/>
    <col min="6162" max="6400" width="11.42578125" style="138"/>
    <col min="6401" max="6407" width="0.7109375" style="138" customWidth="1"/>
    <col min="6408" max="6408" width="3.28515625" style="138" customWidth="1"/>
    <col min="6409" max="6409" width="19.140625" style="138" customWidth="1"/>
    <col min="6410" max="6410" width="8.7109375" style="138" customWidth="1"/>
    <col min="6411" max="6415" width="11.42578125" style="138"/>
    <col min="6416" max="6416" width="6.7109375" style="138" customWidth="1"/>
    <col min="6417" max="6417" width="5" style="138" customWidth="1"/>
    <col min="6418" max="6656" width="11.42578125" style="138"/>
    <col min="6657" max="6663" width="0.7109375" style="138" customWidth="1"/>
    <col min="6664" max="6664" width="3.28515625" style="138" customWidth="1"/>
    <col min="6665" max="6665" width="19.140625" style="138" customWidth="1"/>
    <col min="6666" max="6666" width="8.7109375" style="138" customWidth="1"/>
    <col min="6667" max="6671" width="11.42578125" style="138"/>
    <col min="6672" max="6672" width="6.7109375" style="138" customWidth="1"/>
    <col min="6673" max="6673" width="5" style="138" customWidth="1"/>
    <col min="6674" max="6912" width="11.42578125" style="138"/>
    <col min="6913" max="6919" width="0.7109375" style="138" customWidth="1"/>
    <col min="6920" max="6920" width="3.28515625" style="138" customWidth="1"/>
    <col min="6921" max="6921" width="19.140625" style="138" customWidth="1"/>
    <col min="6922" max="6922" width="8.7109375" style="138" customWidth="1"/>
    <col min="6923" max="6927" width="11.42578125" style="138"/>
    <col min="6928" max="6928" width="6.7109375" style="138" customWidth="1"/>
    <col min="6929" max="6929" width="5" style="138" customWidth="1"/>
    <col min="6930" max="7168" width="11.42578125" style="138"/>
    <col min="7169" max="7175" width="0.7109375" style="138" customWidth="1"/>
    <col min="7176" max="7176" width="3.28515625" style="138" customWidth="1"/>
    <col min="7177" max="7177" width="19.140625" style="138" customWidth="1"/>
    <col min="7178" max="7178" width="8.7109375" style="138" customWidth="1"/>
    <col min="7179" max="7183" width="11.42578125" style="138"/>
    <col min="7184" max="7184" width="6.7109375" style="138" customWidth="1"/>
    <col min="7185" max="7185" width="5" style="138" customWidth="1"/>
    <col min="7186" max="7424" width="11.42578125" style="138"/>
    <col min="7425" max="7431" width="0.7109375" style="138" customWidth="1"/>
    <col min="7432" max="7432" width="3.28515625" style="138" customWidth="1"/>
    <col min="7433" max="7433" width="19.140625" style="138" customWidth="1"/>
    <col min="7434" max="7434" width="8.7109375" style="138" customWidth="1"/>
    <col min="7435" max="7439" width="11.42578125" style="138"/>
    <col min="7440" max="7440" width="6.7109375" style="138" customWidth="1"/>
    <col min="7441" max="7441" width="5" style="138" customWidth="1"/>
    <col min="7442" max="7680" width="11.42578125" style="138"/>
    <col min="7681" max="7687" width="0.7109375" style="138" customWidth="1"/>
    <col min="7688" max="7688" width="3.28515625" style="138" customWidth="1"/>
    <col min="7689" max="7689" width="19.140625" style="138" customWidth="1"/>
    <col min="7690" max="7690" width="8.7109375" style="138" customWidth="1"/>
    <col min="7691" max="7695" width="11.42578125" style="138"/>
    <col min="7696" max="7696" width="6.7109375" style="138" customWidth="1"/>
    <col min="7697" max="7697" width="5" style="138" customWidth="1"/>
    <col min="7698" max="7936" width="11.42578125" style="138"/>
    <col min="7937" max="7943" width="0.7109375" style="138" customWidth="1"/>
    <col min="7944" max="7944" width="3.28515625" style="138" customWidth="1"/>
    <col min="7945" max="7945" width="19.140625" style="138" customWidth="1"/>
    <col min="7946" max="7946" width="8.7109375" style="138" customWidth="1"/>
    <col min="7947" max="7951" width="11.42578125" style="138"/>
    <col min="7952" max="7952" width="6.7109375" style="138" customWidth="1"/>
    <col min="7953" max="7953" width="5" style="138" customWidth="1"/>
    <col min="7954" max="8192" width="11.42578125" style="138"/>
    <col min="8193" max="8199" width="0.7109375" style="138" customWidth="1"/>
    <col min="8200" max="8200" width="3.28515625" style="138" customWidth="1"/>
    <col min="8201" max="8201" width="19.140625" style="138" customWidth="1"/>
    <col min="8202" max="8202" width="8.7109375" style="138" customWidth="1"/>
    <col min="8203" max="8207" width="11.42578125" style="138"/>
    <col min="8208" max="8208" width="6.7109375" style="138" customWidth="1"/>
    <col min="8209" max="8209" width="5" style="138" customWidth="1"/>
    <col min="8210" max="8448" width="11.42578125" style="138"/>
    <col min="8449" max="8455" width="0.7109375" style="138" customWidth="1"/>
    <col min="8456" max="8456" width="3.28515625" style="138" customWidth="1"/>
    <col min="8457" max="8457" width="19.140625" style="138" customWidth="1"/>
    <col min="8458" max="8458" width="8.7109375" style="138" customWidth="1"/>
    <col min="8459" max="8463" width="11.42578125" style="138"/>
    <col min="8464" max="8464" width="6.7109375" style="138" customWidth="1"/>
    <col min="8465" max="8465" width="5" style="138" customWidth="1"/>
    <col min="8466" max="8704" width="11.42578125" style="138"/>
    <col min="8705" max="8711" width="0.7109375" style="138" customWidth="1"/>
    <col min="8712" max="8712" width="3.28515625" style="138" customWidth="1"/>
    <col min="8713" max="8713" width="19.140625" style="138" customWidth="1"/>
    <col min="8714" max="8714" width="8.7109375" style="138" customWidth="1"/>
    <col min="8715" max="8719" width="11.42578125" style="138"/>
    <col min="8720" max="8720" width="6.7109375" style="138" customWidth="1"/>
    <col min="8721" max="8721" width="5" style="138" customWidth="1"/>
    <col min="8722" max="8960" width="11.42578125" style="138"/>
    <col min="8961" max="8967" width="0.7109375" style="138" customWidth="1"/>
    <col min="8968" max="8968" width="3.28515625" style="138" customWidth="1"/>
    <col min="8969" max="8969" width="19.140625" style="138" customWidth="1"/>
    <col min="8970" max="8970" width="8.7109375" style="138" customWidth="1"/>
    <col min="8971" max="8975" width="11.42578125" style="138"/>
    <col min="8976" max="8976" width="6.7109375" style="138" customWidth="1"/>
    <col min="8977" max="8977" width="5" style="138" customWidth="1"/>
    <col min="8978" max="9216" width="11.42578125" style="138"/>
    <col min="9217" max="9223" width="0.7109375" style="138" customWidth="1"/>
    <col min="9224" max="9224" width="3.28515625" style="138" customWidth="1"/>
    <col min="9225" max="9225" width="19.140625" style="138" customWidth="1"/>
    <col min="9226" max="9226" width="8.7109375" style="138" customWidth="1"/>
    <col min="9227" max="9231" width="11.42578125" style="138"/>
    <col min="9232" max="9232" width="6.7109375" style="138" customWidth="1"/>
    <col min="9233" max="9233" width="5" style="138" customWidth="1"/>
    <col min="9234" max="9472" width="11.42578125" style="138"/>
    <col min="9473" max="9479" width="0.7109375" style="138" customWidth="1"/>
    <col min="9480" max="9480" width="3.28515625" style="138" customWidth="1"/>
    <col min="9481" max="9481" width="19.140625" style="138" customWidth="1"/>
    <col min="9482" max="9482" width="8.7109375" style="138" customWidth="1"/>
    <col min="9483" max="9487" width="11.42578125" style="138"/>
    <col min="9488" max="9488" width="6.7109375" style="138" customWidth="1"/>
    <col min="9489" max="9489" width="5" style="138" customWidth="1"/>
    <col min="9490" max="9728" width="11.42578125" style="138"/>
    <col min="9729" max="9735" width="0.7109375" style="138" customWidth="1"/>
    <col min="9736" max="9736" width="3.28515625" style="138" customWidth="1"/>
    <col min="9737" max="9737" width="19.140625" style="138" customWidth="1"/>
    <col min="9738" max="9738" width="8.7109375" style="138" customWidth="1"/>
    <col min="9739" max="9743" width="11.42578125" style="138"/>
    <col min="9744" max="9744" width="6.7109375" style="138" customWidth="1"/>
    <col min="9745" max="9745" width="5" style="138" customWidth="1"/>
    <col min="9746" max="9984" width="11.42578125" style="138"/>
    <col min="9985" max="9991" width="0.7109375" style="138" customWidth="1"/>
    <col min="9992" max="9992" width="3.28515625" style="138" customWidth="1"/>
    <col min="9993" max="9993" width="19.140625" style="138" customWidth="1"/>
    <col min="9994" max="9994" width="8.7109375" style="138" customWidth="1"/>
    <col min="9995" max="9999" width="11.42578125" style="138"/>
    <col min="10000" max="10000" width="6.7109375" style="138" customWidth="1"/>
    <col min="10001" max="10001" width="5" style="138" customWidth="1"/>
    <col min="10002" max="10240" width="11.42578125" style="138"/>
    <col min="10241" max="10247" width="0.7109375" style="138" customWidth="1"/>
    <col min="10248" max="10248" width="3.28515625" style="138" customWidth="1"/>
    <col min="10249" max="10249" width="19.140625" style="138" customWidth="1"/>
    <col min="10250" max="10250" width="8.7109375" style="138" customWidth="1"/>
    <col min="10251" max="10255" width="11.42578125" style="138"/>
    <col min="10256" max="10256" width="6.7109375" style="138" customWidth="1"/>
    <col min="10257" max="10257" width="5" style="138" customWidth="1"/>
    <col min="10258" max="10496" width="11.42578125" style="138"/>
    <col min="10497" max="10503" width="0.7109375" style="138" customWidth="1"/>
    <col min="10504" max="10504" width="3.28515625" style="138" customWidth="1"/>
    <col min="10505" max="10505" width="19.140625" style="138" customWidth="1"/>
    <col min="10506" max="10506" width="8.7109375" style="138" customWidth="1"/>
    <col min="10507" max="10511" width="11.42578125" style="138"/>
    <col min="10512" max="10512" width="6.7109375" style="138" customWidth="1"/>
    <col min="10513" max="10513" width="5" style="138" customWidth="1"/>
    <col min="10514" max="10752" width="11.42578125" style="138"/>
    <col min="10753" max="10759" width="0.7109375" style="138" customWidth="1"/>
    <col min="10760" max="10760" width="3.28515625" style="138" customWidth="1"/>
    <col min="10761" max="10761" width="19.140625" style="138" customWidth="1"/>
    <col min="10762" max="10762" width="8.7109375" style="138" customWidth="1"/>
    <col min="10763" max="10767" width="11.42578125" style="138"/>
    <col min="10768" max="10768" width="6.7109375" style="138" customWidth="1"/>
    <col min="10769" max="10769" width="5" style="138" customWidth="1"/>
    <col min="10770" max="11008" width="11.42578125" style="138"/>
    <col min="11009" max="11015" width="0.7109375" style="138" customWidth="1"/>
    <col min="11016" max="11016" width="3.28515625" style="138" customWidth="1"/>
    <col min="11017" max="11017" width="19.140625" style="138" customWidth="1"/>
    <col min="11018" max="11018" width="8.7109375" style="138" customWidth="1"/>
    <col min="11019" max="11023" width="11.42578125" style="138"/>
    <col min="11024" max="11024" width="6.7109375" style="138" customWidth="1"/>
    <col min="11025" max="11025" width="5" style="138" customWidth="1"/>
    <col min="11026" max="11264" width="11.42578125" style="138"/>
    <col min="11265" max="11271" width="0.7109375" style="138" customWidth="1"/>
    <col min="11272" max="11272" width="3.28515625" style="138" customWidth="1"/>
    <col min="11273" max="11273" width="19.140625" style="138" customWidth="1"/>
    <col min="11274" max="11274" width="8.7109375" style="138" customWidth="1"/>
    <col min="11275" max="11279" width="11.42578125" style="138"/>
    <col min="11280" max="11280" width="6.7109375" style="138" customWidth="1"/>
    <col min="11281" max="11281" width="5" style="138" customWidth="1"/>
    <col min="11282" max="11520" width="11.42578125" style="138"/>
    <col min="11521" max="11527" width="0.7109375" style="138" customWidth="1"/>
    <col min="11528" max="11528" width="3.28515625" style="138" customWidth="1"/>
    <col min="11529" max="11529" width="19.140625" style="138" customWidth="1"/>
    <col min="11530" max="11530" width="8.7109375" style="138" customWidth="1"/>
    <col min="11531" max="11535" width="11.42578125" style="138"/>
    <col min="11536" max="11536" width="6.7109375" style="138" customWidth="1"/>
    <col min="11537" max="11537" width="5" style="138" customWidth="1"/>
    <col min="11538" max="11776" width="11.42578125" style="138"/>
    <col min="11777" max="11783" width="0.7109375" style="138" customWidth="1"/>
    <col min="11784" max="11784" width="3.28515625" style="138" customWidth="1"/>
    <col min="11785" max="11785" width="19.140625" style="138" customWidth="1"/>
    <col min="11786" max="11786" width="8.7109375" style="138" customWidth="1"/>
    <col min="11787" max="11791" width="11.42578125" style="138"/>
    <col min="11792" max="11792" width="6.7109375" style="138" customWidth="1"/>
    <col min="11793" max="11793" width="5" style="138" customWidth="1"/>
    <col min="11794" max="12032" width="11.42578125" style="138"/>
    <col min="12033" max="12039" width="0.7109375" style="138" customWidth="1"/>
    <col min="12040" max="12040" width="3.28515625" style="138" customWidth="1"/>
    <col min="12041" max="12041" width="19.140625" style="138" customWidth="1"/>
    <col min="12042" max="12042" width="8.7109375" style="138" customWidth="1"/>
    <col min="12043" max="12047" width="11.42578125" style="138"/>
    <col min="12048" max="12048" width="6.7109375" style="138" customWidth="1"/>
    <col min="12049" max="12049" width="5" style="138" customWidth="1"/>
    <col min="12050" max="12288" width="11.42578125" style="138"/>
    <col min="12289" max="12295" width="0.7109375" style="138" customWidth="1"/>
    <col min="12296" max="12296" width="3.28515625" style="138" customWidth="1"/>
    <col min="12297" max="12297" width="19.140625" style="138" customWidth="1"/>
    <col min="12298" max="12298" width="8.7109375" style="138" customWidth="1"/>
    <col min="12299" max="12303" width="11.42578125" style="138"/>
    <col min="12304" max="12304" width="6.7109375" style="138" customWidth="1"/>
    <col min="12305" max="12305" width="5" style="138" customWidth="1"/>
    <col min="12306" max="12544" width="11.42578125" style="138"/>
    <col min="12545" max="12551" width="0.7109375" style="138" customWidth="1"/>
    <col min="12552" max="12552" width="3.28515625" style="138" customWidth="1"/>
    <col min="12553" max="12553" width="19.140625" style="138" customWidth="1"/>
    <col min="12554" max="12554" width="8.7109375" style="138" customWidth="1"/>
    <col min="12555" max="12559" width="11.42578125" style="138"/>
    <col min="12560" max="12560" width="6.7109375" style="138" customWidth="1"/>
    <col min="12561" max="12561" width="5" style="138" customWidth="1"/>
    <col min="12562" max="12800" width="11.42578125" style="138"/>
    <col min="12801" max="12807" width="0.7109375" style="138" customWidth="1"/>
    <col min="12808" max="12808" width="3.28515625" style="138" customWidth="1"/>
    <col min="12809" max="12809" width="19.140625" style="138" customWidth="1"/>
    <col min="12810" max="12810" width="8.7109375" style="138" customWidth="1"/>
    <col min="12811" max="12815" width="11.42578125" style="138"/>
    <col min="12816" max="12816" width="6.7109375" style="138" customWidth="1"/>
    <col min="12817" max="12817" width="5" style="138" customWidth="1"/>
    <col min="12818" max="13056" width="11.42578125" style="138"/>
    <col min="13057" max="13063" width="0.7109375" style="138" customWidth="1"/>
    <col min="13064" max="13064" width="3.28515625" style="138" customWidth="1"/>
    <col min="13065" max="13065" width="19.140625" style="138" customWidth="1"/>
    <col min="13066" max="13066" width="8.7109375" style="138" customWidth="1"/>
    <col min="13067" max="13071" width="11.42578125" style="138"/>
    <col min="13072" max="13072" width="6.7109375" style="138" customWidth="1"/>
    <col min="13073" max="13073" width="5" style="138" customWidth="1"/>
    <col min="13074" max="13312" width="11.42578125" style="138"/>
    <col min="13313" max="13319" width="0.7109375" style="138" customWidth="1"/>
    <col min="13320" max="13320" width="3.28515625" style="138" customWidth="1"/>
    <col min="13321" max="13321" width="19.140625" style="138" customWidth="1"/>
    <col min="13322" max="13322" width="8.7109375" style="138" customWidth="1"/>
    <col min="13323" max="13327" width="11.42578125" style="138"/>
    <col min="13328" max="13328" width="6.7109375" style="138" customWidth="1"/>
    <col min="13329" max="13329" width="5" style="138" customWidth="1"/>
    <col min="13330" max="13568" width="11.42578125" style="138"/>
    <col min="13569" max="13575" width="0.7109375" style="138" customWidth="1"/>
    <col min="13576" max="13576" width="3.28515625" style="138" customWidth="1"/>
    <col min="13577" max="13577" width="19.140625" style="138" customWidth="1"/>
    <col min="13578" max="13578" width="8.7109375" style="138" customWidth="1"/>
    <col min="13579" max="13583" width="11.42578125" style="138"/>
    <col min="13584" max="13584" width="6.7109375" style="138" customWidth="1"/>
    <col min="13585" max="13585" width="5" style="138" customWidth="1"/>
    <col min="13586" max="13824" width="11.42578125" style="138"/>
    <col min="13825" max="13831" width="0.7109375" style="138" customWidth="1"/>
    <col min="13832" max="13832" width="3.28515625" style="138" customWidth="1"/>
    <col min="13833" max="13833" width="19.140625" style="138" customWidth="1"/>
    <col min="13834" max="13834" width="8.7109375" style="138" customWidth="1"/>
    <col min="13835" max="13839" width="11.42578125" style="138"/>
    <col min="13840" max="13840" width="6.7109375" style="138" customWidth="1"/>
    <col min="13841" max="13841" width="5" style="138" customWidth="1"/>
    <col min="13842" max="14080" width="11.42578125" style="138"/>
    <col min="14081" max="14087" width="0.7109375" style="138" customWidth="1"/>
    <col min="14088" max="14088" width="3.28515625" style="138" customWidth="1"/>
    <col min="14089" max="14089" width="19.140625" style="138" customWidth="1"/>
    <col min="14090" max="14090" width="8.7109375" style="138" customWidth="1"/>
    <col min="14091" max="14095" width="11.42578125" style="138"/>
    <col min="14096" max="14096" width="6.7109375" style="138" customWidth="1"/>
    <col min="14097" max="14097" width="5" style="138" customWidth="1"/>
    <col min="14098" max="14336" width="11.42578125" style="138"/>
    <col min="14337" max="14343" width="0.7109375" style="138" customWidth="1"/>
    <col min="14344" max="14344" width="3.28515625" style="138" customWidth="1"/>
    <col min="14345" max="14345" width="19.140625" style="138" customWidth="1"/>
    <col min="14346" max="14346" width="8.7109375" style="138" customWidth="1"/>
    <col min="14347" max="14351" width="11.42578125" style="138"/>
    <col min="14352" max="14352" width="6.7109375" style="138" customWidth="1"/>
    <col min="14353" max="14353" width="5" style="138" customWidth="1"/>
    <col min="14354" max="14592" width="11.42578125" style="138"/>
    <col min="14593" max="14599" width="0.7109375" style="138" customWidth="1"/>
    <col min="14600" max="14600" width="3.28515625" style="138" customWidth="1"/>
    <col min="14601" max="14601" width="19.140625" style="138" customWidth="1"/>
    <col min="14602" max="14602" width="8.7109375" style="138" customWidth="1"/>
    <col min="14603" max="14607" width="11.42578125" style="138"/>
    <col min="14608" max="14608" width="6.7109375" style="138" customWidth="1"/>
    <col min="14609" max="14609" width="5" style="138" customWidth="1"/>
    <col min="14610" max="14848" width="11.42578125" style="138"/>
    <col min="14849" max="14855" width="0.7109375" style="138" customWidth="1"/>
    <col min="14856" max="14856" width="3.28515625" style="138" customWidth="1"/>
    <col min="14857" max="14857" width="19.140625" style="138" customWidth="1"/>
    <col min="14858" max="14858" width="8.7109375" style="138" customWidth="1"/>
    <col min="14859" max="14863" width="11.42578125" style="138"/>
    <col min="14864" max="14864" width="6.7109375" style="138" customWidth="1"/>
    <col min="14865" max="14865" width="5" style="138" customWidth="1"/>
    <col min="14866" max="15104" width="11.42578125" style="138"/>
    <col min="15105" max="15111" width="0.7109375" style="138" customWidth="1"/>
    <col min="15112" max="15112" width="3.28515625" style="138" customWidth="1"/>
    <col min="15113" max="15113" width="19.140625" style="138" customWidth="1"/>
    <col min="15114" max="15114" width="8.7109375" style="138" customWidth="1"/>
    <col min="15115" max="15119" width="11.42578125" style="138"/>
    <col min="15120" max="15120" width="6.7109375" style="138" customWidth="1"/>
    <col min="15121" max="15121" width="5" style="138" customWidth="1"/>
    <col min="15122" max="15360" width="11.42578125" style="138"/>
    <col min="15361" max="15367" width="0.7109375" style="138" customWidth="1"/>
    <col min="15368" max="15368" width="3.28515625" style="138" customWidth="1"/>
    <col min="15369" max="15369" width="19.140625" style="138" customWidth="1"/>
    <col min="15370" max="15370" width="8.7109375" style="138" customWidth="1"/>
    <col min="15371" max="15375" width="11.42578125" style="138"/>
    <col min="15376" max="15376" width="6.7109375" style="138" customWidth="1"/>
    <col min="15377" max="15377" width="5" style="138" customWidth="1"/>
    <col min="15378" max="15616" width="11.42578125" style="138"/>
    <col min="15617" max="15623" width="0.7109375" style="138" customWidth="1"/>
    <col min="15624" max="15624" width="3.28515625" style="138" customWidth="1"/>
    <col min="15625" max="15625" width="19.140625" style="138" customWidth="1"/>
    <col min="15626" max="15626" width="8.7109375" style="138" customWidth="1"/>
    <col min="15627" max="15631" width="11.42578125" style="138"/>
    <col min="15632" max="15632" width="6.7109375" style="138" customWidth="1"/>
    <col min="15633" max="15633" width="5" style="138" customWidth="1"/>
    <col min="15634" max="15872" width="11.42578125" style="138"/>
    <col min="15873" max="15879" width="0.7109375" style="138" customWidth="1"/>
    <col min="15880" max="15880" width="3.28515625" style="138" customWidth="1"/>
    <col min="15881" max="15881" width="19.140625" style="138" customWidth="1"/>
    <col min="15882" max="15882" width="8.7109375" style="138" customWidth="1"/>
    <col min="15883" max="15887" width="11.42578125" style="138"/>
    <col min="15888" max="15888" width="6.7109375" style="138" customWidth="1"/>
    <col min="15889" max="15889" width="5" style="138" customWidth="1"/>
    <col min="15890" max="16128" width="11.42578125" style="138"/>
    <col min="16129" max="16135" width="0.7109375" style="138" customWidth="1"/>
    <col min="16136" max="16136" width="3.28515625" style="138" customWidth="1"/>
    <col min="16137" max="16137" width="19.140625" style="138" customWidth="1"/>
    <col min="16138" max="16138" width="8.7109375" style="138" customWidth="1"/>
    <col min="16139" max="16143" width="11.42578125" style="138"/>
    <col min="16144" max="16144" width="6.7109375" style="138" customWidth="1"/>
    <col min="16145" max="16145" width="5" style="138" customWidth="1"/>
    <col min="16146" max="16384" width="11.42578125" style="138"/>
  </cols>
  <sheetData>
    <row r="2" spans="1:17">
      <c r="I2" s="133" t="s">
        <v>594</v>
      </c>
      <c r="J2" s="133"/>
      <c r="K2" s="133"/>
      <c r="L2" s="133"/>
      <c r="M2" s="133"/>
      <c r="N2" s="133"/>
      <c r="O2" s="133"/>
      <c r="P2" s="134"/>
      <c r="Q2" s="135"/>
    </row>
    <row r="3" spans="1:17" ht="12.75" customHeight="1">
      <c r="A3" s="136" t="s">
        <v>595</v>
      </c>
      <c r="B3" s="136"/>
      <c r="C3" s="136"/>
      <c r="D3" s="136"/>
      <c r="E3" s="136"/>
      <c r="F3" s="136"/>
      <c r="G3" s="136"/>
      <c r="I3" s="133" t="s">
        <v>596</v>
      </c>
      <c r="J3" s="133"/>
      <c r="K3" s="133"/>
      <c r="L3" s="133"/>
      <c r="M3" s="133"/>
      <c r="N3" s="133"/>
      <c r="O3" s="133"/>
      <c r="P3" s="134"/>
      <c r="Q3" s="135"/>
    </row>
    <row r="4" spans="1:17" ht="12.75" customHeight="1">
      <c r="A4" s="136"/>
      <c r="B4" s="136"/>
      <c r="C4" s="136"/>
      <c r="D4" s="136"/>
      <c r="E4" s="136"/>
      <c r="F4" s="136"/>
      <c r="G4" s="136"/>
      <c r="I4" s="133" t="s">
        <v>597</v>
      </c>
      <c r="J4" s="133"/>
      <c r="K4" s="133"/>
      <c r="L4" s="133"/>
      <c r="M4" s="133"/>
      <c r="N4" s="133"/>
      <c r="O4" s="133"/>
      <c r="P4" s="134"/>
      <c r="Q4" s="135"/>
    </row>
    <row r="5" spans="1:17" ht="12.75" customHeight="1">
      <c r="I5" s="137"/>
    </row>
    <row r="6" spans="1:17" ht="15" customHeight="1">
      <c r="A6" s="139" t="s">
        <v>598</v>
      </c>
      <c r="B6" s="140" t="s">
        <v>599</v>
      </c>
      <c r="C6" s="140"/>
      <c r="D6" s="140"/>
      <c r="E6" s="141"/>
      <c r="F6" s="140" t="s">
        <v>600</v>
      </c>
      <c r="G6" s="140"/>
      <c r="I6" s="137"/>
    </row>
    <row r="7" spans="1:17" ht="15" customHeight="1">
      <c r="A7" s="139"/>
      <c r="B7" s="142" t="s">
        <v>34</v>
      </c>
      <c r="C7" s="141" t="s">
        <v>17</v>
      </c>
      <c r="D7" s="141" t="s">
        <v>18</v>
      </c>
      <c r="E7" s="143"/>
      <c r="F7" s="141" t="s">
        <v>17</v>
      </c>
      <c r="G7" s="141" t="s">
        <v>18</v>
      </c>
      <c r="H7" s="144"/>
      <c r="I7" s="137"/>
    </row>
    <row r="8" spans="1:17" ht="6" customHeight="1">
      <c r="A8" s="141"/>
      <c r="B8" s="141"/>
      <c r="C8" s="141"/>
      <c r="D8" s="141"/>
      <c r="E8" s="141"/>
      <c r="I8" s="137"/>
    </row>
    <row r="9" spans="1:17" ht="15" customHeight="1">
      <c r="B9" s="145">
        <f>SUM(B11:B26)</f>
        <v>3710708</v>
      </c>
      <c r="C9" s="145">
        <f>SUM(C11:C26)</f>
        <v>1840502</v>
      </c>
      <c r="D9" s="145">
        <f>SUM(D11:D26)</f>
        <v>1870206</v>
      </c>
      <c r="E9" s="145"/>
      <c r="F9" s="146">
        <f>SUM(F11:F26)</f>
        <v>-100.00000000000001</v>
      </c>
      <c r="G9" s="146">
        <f>SUM(G11:G26)</f>
        <v>100</v>
      </c>
      <c r="I9" s="137"/>
    </row>
    <row r="10" spans="1:17" ht="6" customHeight="1">
      <c r="A10" s="141"/>
      <c r="B10" s="145"/>
      <c r="C10" s="145"/>
      <c r="D10" s="145"/>
      <c r="E10" s="147"/>
      <c r="I10" s="137"/>
    </row>
    <row r="11" spans="1:17" ht="15" customHeight="1">
      <c r="A11" s="148" t="s">
        <v>601</v>
      </c>
      <c r="B11" s="149">
        <f>SUM(C11:D11)</f>
        <v>136555</v>
      </c>
      <c r="C11" s="150">
        <f t="shared" ref="C11:D25" si="0">B32</f>
        <v>69682</v>
      </c>
      <c r="D11" s="150">
        <f t="shared" si="0"/>
        <v>66873</v>
      </c>
      <c r="E11" s="149"/>
      <c r="F11" s="151">
        <f>(C11/($C$9))*-100</f>
        <v>-3.7860322890168012</v>
      </c>
      <c r="G11" s="151">
        <f>(D11/($D$9))*100</f>
        <v>3.5757023557832666</v>
      </c>
      <c r="H11" s="152"/>
      <c r="I11" s="137"/>
    </row>
    <row r="12" spans="1:17" ht="15" customHeight="1">
      <c r="A12" s="148" t="s">
        <v>602</v>
      </c>
      <c r="B12" s="149">
        <f t="shared" ref="B12:B25" si="1">SUM(C12:D12)</f>
        <v>358134</v>
      </c>
      <c r="C12" s="150">
        <f t="shared" si="0"/>
        <v>182530</v>
      </c>
      <c r="D12" s="150">
        <f t="shared" si="0"/>
        <v>175604</v>
      </c>
      <c r="E12" s="149"/>
      <c r="F12" s="151">
        <f>(C12/($C$9))*-100</f>
        <v>-9.9174029694072594</v>
      </c>
      <c r="G12" s="151">
        <f>(D12/($D$9))*100</f>
        <v>9.3895538780219923</v>
      </c>
      <c r="H12" s="152"/>
      <c r="I12" s="137"/>
    </row>
    <row r="13" spans="1:17" ht="15" customHeight="1">
      <c r="A13" s="148" t="s">
        <v>603</v>
      </c>
      <c r="B13" s="149">
        <f t="shared" si="1"/>
        <v>383365</v>
      </c>
      <c r="C13" s="150">
        <f t="shared" si="0"/>
        <v>194691</v>
      </c>
      <c r="D13" s="150">
        <f t="shared" si="0"/>
        <v>188674</v>
      </c>
      <c r="E13" s="141"/>
      <c r="F13" s="151">
        <f>(C13/($C$9))*-100</f>
        <v>-10.578146614347608</v>
      </c>
      <c r="G13" s="151">
        <f>(D13/($D$9))*100</f>
        <v>10.088407373305401</v>
      </c>
      <c r="H13" s="152"/>
      <c r="I13" s="137"/>
    </row>
    <row r="14" spans="1:17" ht="15" customHeight="1">
      <c r="A14" s="148" t="s">
        <v>604</v>
      </c>
      <c r="B14" s="149">
        <f t="shared" si="1"/>
        <v>392221</v>
      </c>
      <c r="C14" s="150">
        <f t="shared" si="0"/>
        <v>198692</v>
      </c>
      <c r="D14" s="150">
        <f t="shared" si="0"/>
        <v>193529</v>
      </c>
      <c r="E14" s="141"/>
      <c r="F14" s="151">
        <f t="shared" ref="F14:F26" si="2">(C14/($C$9))*-100</f>
        <v>-10.795532957856063</v>
      </c>
      <c r="G14" s="151">
        <f t="shared" ref="G14:G26" si="3">(D14/($D$9))*100</f>
        <v>10.348004444430185</v>
      </c>
      <c r="H14" s="152"/>
      <c r="I14" s="137"/>
    </row>
    <row r="15" spans="1:17" ht="15" customHeight="1">
      <c r="A15" s="148" t="s">
        <v>605</v>
      </c>
      <c r="B15" s="149">
        <f t="shared" si="1"/>
        <v>400006</v>
      </c>
      <c r="C15" s="150">
        <f t="shared" si="0"/>
        <v>201752</v>
      </c>
      <c r="D15" s="150">
        <f t="shared" si="0"/>
        <v>198254</v>
      </c>
      <c r="E15" s="141"/>
      <c r="F15" s="151">
        <f t="shared" si="2"/>
        <v>-10.961791945893022</v>
      </c>
      <c r="G15" s="151">
        <f t="shared" si="3"/>
        <v>10.600650409634019</v>
      </c>
      <c r="H15" s="152"/>
      <c r="I15" s="137"/>
    </row>
    <row r="16" spans="1:17" ht="15" customHeight="1">
      <c r="A16" s="148" t="s">
        <v>606</v>
      </c>
      <c r="B16" s="149">
        <f t="shared" si="1"/>
        <v>362236</v>
      </c>
      <c r="C16" s="150">
        <f t="shared" si="0"/>
        <v>181532</v>
      </c>
      <c r="D16" s="150">
        <f t="shared" si="0"/>
        <v>180704</v>
      </c>
      <c r="E16" s="141"/>
      <c r="F16" s="151">
        <f t="shared" si="2"/>
        <v>-9.863178632786056</v>
      </c>
      <c r="G16" s="151">
        <f t="shared" si="3"/>
        <v>9.6622511103054958</v>
      </c>
      <c r="H16" s="152"/>
      <c r="I16" s="137"/>
    </row>
    <row r="17" spans="1:15" ht="15" customHeight="1">
      <c r="A17" s="148" t="s">
        <v>607</v>
      </c>
      <c r="B17" s="149">
        <f t="shared" si="1"/>
        <v>308883</v>
      </c>
      <c r="C17" s="150">
        <f t="shared" si="0"/>
        <v>154160</v>
      </c>
      <c r="D17" s="150">
        <f t="shared" si="0"/>
        <v>154723</v>
      </c>
      <c r="E17" s="141"/>
      <c r="F17" s="151">
        <f t="shared" si="2"/>
        <v>-8.375975684894664</v>
      </c>
      <c r="G17" s="151">
        <f t="shared" si="3"/>
        <v>8.2730458569804615</v>
      </c>
      <c r="H17" s="152"/>
      <c r="I17" s="137"/>
    </row>
    <row r="18" spans="1:15" ht="15" customHeight="1">
      <c r="A18" s="148" t="s">
        <v>608</v>
      </c>
      <c r="B18" s="149">
        <f t="shared" si="1"/>
        <v>269995</v>
      </c>
      <c r="C18" s="150">
        <f t="shared" si="0"/>
        <v>133897</v>
      </c>
      <c r="D18" s="150">
        <f t="shared" si="0"/>
        <v>136098</v>
      </c>
      <c r="E18" s="141"/>
      <c r="F18" s="151">
        <f t="shared" si="2"/>
        <v>-7.2750260526747583</v>
      </c>
      <c r="G18" s="151">
        <f t="shared" si="3"/>
        <v>7.2771662586902197</v>
      </c>
      <c r="H18" s="152"/>
      <c r="I18" s="137"/>
      <c r="J18" s="153"/>
    </row>
    <row r="19" spans="1:15" ht="15" customHeight="1">
      <c r="A19" s="148" t="s">
        <v>609</v>
      </c>
      <c r="B19" s="149">
        <f t="shared" si="1"/>
        <v>267818</v>
      </c>
      <c r="C19" s="150">
        <f t="shared" si="0"/>
        <v>132014</v>
      </c>
      <c r="D19" s="150">
        <f t="shared" si="0"/>
        <v>135804</v>
      </c>
      <c r="E19" s="141"/>
      <c r="F19" s="151">
        <f t="shared" si="2"/>
        <v>-7.1727170087291405</v>
      </c>
      <c r="G19" s="151">
        <f t="shared" si="3"/>
        <v>7.2614460652997579</v>
      </c>
      <c r="H19" s="152"/>
      <c r="I19" s="137"/>
    </row>
    <row r="20" spans="1:15" ht="15" customHeight="1">
      <c r="A20" s="148" t="s">
        <v>610</v>
      </c>
      <c r="B20" s="149">
        <f t="shared" si="1"/>
        <v>254365</v>
      </c>
      <c r="C20" s="150">
        <f t="shared" si="0"/>
        <v>124009</v>
      </c>
      <c r="D20" s="150">
        <f t="shared" si="0"/>
        <v>130356</v>
      </c>
      <c r="E20" s="141"/>
      <c r="F20" s="151">
        <f t="shared" si="2"/>
        <v>-6.7377813227043486</v>
      </c>
      <c r="G20" s="151">
        <f t="shared" si="3"/>
        <v>6.9701412571663237</v>
      </c>
      <c r="H20" s="152"/>
      <c r="I20" s="137"/>
    </row>
    <row r="21" spans="1:15" ht="15" customHeight="1">
      <c r="A21" s="148" t="s">
        <v>611</v>
      </c>
      <c r="B21" s="149">
        <f t="shared" si="1"/>
        <v>205618</v>
      </c>
      <c r="C21" s="150">
        <f t="shared" si="0"/>
        <v>98795</v>
      </c>
      <c r="D21" s="150">
        <f t="shared" si="0"/>
        <v>106823</v>
      </c>
      <c r="E21" s="141"/>
      <c r="F21" s="151">
        <f t="shared" si="2"/>
        <v>-5.3678289944808535</v>
      </c>
      <c r="G21" s="151">
        <f t="shared" si="3"/>
        <v>5.7118306753373691</v>
      </c>
      <c r="H21" s="152"/>
      <c r="I21" s="137"/>
    </row>
    <row r="22" spans="1:15" ht="15" customHeight="1">
      <c r="A22" s="148" t="s">
        <v>612</v>
      </c>
      <c r="B22" s="149">
        <f t="shared" si="1"/>
        <v>151718</v>
      </c>
      <c r="C22" s="150">
        <f t="shared" si="0"/>
        <v>71573</v>
      </c>
      <c r="D22" s="150">
        <f t="shared" si="0"/>
        <v>80145</v>
      </c>
      <c r="E22" s="141"/>
      <c r="F22" s="151">
        <f t="shared" si="2"/>
        <v>-3.8887759969834317</v>
      </c>
      <c r="G22" s="151">
        <f t="shared" si="3"/>
        <v>4.2853568002669231</v>
      </c>
      <c r="H22" s="152"/>
      <c r="I22" s="137"/>
    </row>
    <row r="23" spans="1:15" ht="15" customHeight="1">
      <c r="A23" s="154" t="s">
        <v>613</v>
      </c>
      <c r="B23" s="149">
        <f t="shared" si="1"/>
        <v>100862</v>
      </c>
      <c r="C23" s="150">
        <f t="shared" si="0"/>
        <v>46410</v>
      </c>
      <c r="D23" s="150">
        <f t="shared" si="0"/>
        <v>54452</v>
      </c>
      <c r="E23" s="141"/>
      <c r="F23" s="151">
        <f t="shared" si="2"/>
        <v>-2.5215946518938854</v>
      </c>
      <c r="G23" s="151">
        <f t="shared" si="3"/>
        <v>2.9115509200590735</v>
      </c>
      <c r="H23" s="152"/>
      <c r="I23" s="155"/>
    </row>
    <row r="24" spans="1:15" ht="15" customHeight="1">
      <c r="A24" s="154" t="s">
        <v>614</v>
      </c>
      <c r="B24" s="149">
        <f t="shared" si="1"/>
        <v>63078</v>
      </c>
      <c r="C24" s="150">
        <f t="shared" si="0"/>
        <v>28117</v>
      </c>
      <c r="D24" s="150">
        <f t="shared" si="0"/>
        <v>34961</v>
      </c>
      <c r="E24" s="141"/>
      <c r="F24" s="151">
        <f t="shared" si="2"/>
        <v>-1.5276810348481011</v>
      </c>
      <c r="G24" s="151">
        <f t="shared" si="3"/>
        <v>1.8693662623261824</v>
      </c>
      <c r="H24" s="152"/>
      <c r="I24" s="155"/>
    </row>
    <row r="25" spans="1:15" ht="15" customHeight="1">
      <c r="A25" s="154" t="s">
        <v>615</v>
      </c>
      <c r="B25" s="149">
        <f t="shared" si="1"/>
        <v>35114</v>
      </c>
      <c r="C25" s="150">
        <f t="shared" si="0"/>
        <v>14751</v>
      </c>
      <c r="D25" s="150">
        <f t="shared" si="0"/>
        <v>20363</v>
      </c>
      <c r="E25" s="141"/>
      <c r="F25" s="151">
        <f t="shared" si="2"/>
        <v>-0.80146612174287235</v>
      </c>
      <c r="G25" s="151">
        <f t="shared" si="3"/>
        <v>1.0888105374488157</v>
      </c>
      <c r="H25" s="152"/>
      <c r="I25" s="137"/>
    </row>
    <row r="26" spans="1:15" ht="17.25" customHeight="1">
      <c r="A26" s="154" t="s">
        <v>616</v>
      </c>
      <c r="B26" s="149">
        <f>SUM(C26:D26)</f>
        <v>20740</v>
      </c>
      <c r="C26" s="150">
        <f>B47+B48+B49</f>
        <v>7897</v>
      </c>
      <c r="D26" s="150">
        <f>C47+C48+C49</f>
        <v>12843</v>
      </c>
      <c r="E26" s="141"/>
      <c r="F26" s="151">
        <f t="shared" si="2"/>
        <v>-0.42906772174113367</v>
      </c>
      <c r="G26" s="151">
        <f t="shared" si="3"/>
        <v>0.68671579494451407</v>
      </c>
      <c r="H26" s="156"/>
      <c r="I26" s="137"/>
    </row>
    <row r="27" spans="1:15" ht="15">
      <c r="A27" s="154"/>
      <c r="B27" s="149"/>
      <c r="C27" s="157"/>
      <c r="D27" s="158"/>
      <c r="E27" s="141"/>
      <c r="F27" s="151"/>
      <c r="G27" s="151"/>
    </row>
    <row r="28" spans="1:15" ht="12.75" customHeight="1">
      <c r="A28" s="159"/>
      <c r="C28" s="157"/>
      <c r="D28" s="158"/>
      <c r="I28" s="160" t="s">
        <v>617</v>
      </c>
      <c r="J28" s="160"/>
      <c r="K28" s="160"/>
      <c r="L28" s="160"/>
      <c r="M28" s="160"/>
      <c r="N28" s="160"/>
      <c r="O28" s="160"/>
    </row>
    <row r="29" spans="1:15">
      <c r="A29" s="159"/>
      <c r="B29" s="161" t="s">
        <v>17</v>
      </c>
      <c r="C29" s="161" t="s">
        <v>18</v>
      </c>
      <c r="I29" s="137"/>
    </row>
    <row r="30" spans="1:15">
      <c r="B30" s="150"/>
      <c r="H30" s="162"/>
      <c r="I30" s="137"/>
    </row>
    <row r="31" spans="1:15">
      <c r="A31" s="130" t="s">
        <v>17</v>
      </c>
    </row>
    <row r="32" spans="1:15">
      <c r="A32" s="130" t="s">
        <v>574</v>
      </c>
      <c r="B32" s="150">
        <f>'10'!B29</f>
        <v>69682</v>
      </c>
      <c r="C32" s="150">
        <f>'10'!B49</f>
        <v>66873</v>
      </c>
    </row>
    <row r="33" spans="1:3">
      <c r="A33" s="130" t="s">
        <v>592</v>
      </c>
      <c r="B33" s="150">
        <f>'10'!B30</f>
        <v>182530</v>
      </c>
      <c r="C33" s="150">
        <f>'10'!B50</f>
        <v>175604</v>
      </c>
    </row>
    <row r="34" spans="1:3">
      <c r="A34" s="130" t="s">
        <v>576</v>
      </c>
      <c r="B34" s="150">
        <f>'10'!B31</f>
        <v>194691</v>
      </c>
      <c r="C34" s="150">
        <f>'10'!B51</f>
        <v>188674</v>
      </c>
    </row>
    <row r="35" spans="1:3">
      <c r="A35" s="130" t="s">
        <v>577</v>
      </c>
      <c r="B35" s="150">
        <f>'10'!B32</f>
        <v>198692</v>
      </c>
      <c r="C35" s="150">
        <f>'10'!B52</f>
        <v>193529</v>
      </c>
    </row>
    <row r="36" spans="1:3">
      <c r="A36" s="130" t="s">
        <v>578</v>
      </c>
      <c r="B36" s="150">
        <f>'10'!B33</f>
        <v>201752</v>
      </c>
      <c r="C36" s="150">
        <f>'10'!B53</f>
        <v>198254</v>
      </c>
    </row>
    <row r="37" spans="1:3">
      <c r="A37" s="130" t="s">
        <v>579</v>
      </c>
      <c r="B37" s="150">
        <f>'10'!B34</f>
        <v>181532</v>
      </c>
      <c r="C37" s="150">
        <f>'10'!B54</f>
        <v>180704</v>
      </c>
    </row>
    <row r="38" spans="1:3">
      <c r="A38" s="130" t="s">
        <v>580</v>
      </c>
      <c r="B38" s="150">
        <f>'10'!B35</f>
        <v>154160</v>
      </c>
      <c r="C38" s="150">
        <f>'10'!B55</f>
        <v>154723</v>
      </c>
    </row>
    <row r="39" spans="1:3">
      <c r="A39" s="130" t="s">
        <v>581</v>
      </c>
      <c r="B39" s="150">
        <f>'10'!B36</f>
        <v>133897</v>
      </c>
      <c r="C39" s="150">
        <f>'10'!B56</f>
        <v>136098</v>
      </c>
    </row>
    <row r="40" spans="1:3">
      <c r="A40" s="130" t="s">
        <v>582</v>
      </c>
      <c r="B40" s="150">
        <f>'10'!B37</f>
        <v>132014</v>
      </c>
      <c r="C40" s="150">
        <f>'10'!B57</f>
        <v>135804</v>
      </c>
    </row>
    <row r="41" spans="1:3">
      <c r="A41" s="130" t="s">
        <v>583</v>
      </c>
      <c r="B41" s="150">
        <f>'10'!B38</f>
        <v>124009</v>
      </c>
      <c r="C41" s="150">
        <f>'10'!B58</f>
        <v>130356</v>
      </c>
    </row>
    <row r="42" spans="1:3">
      <c r="A42" s="130" t="s">
        <v>584</v>
      </c>
      <c r="B42" s="150">
        <f>'10'!B39</f>
        <v>98795</v>
      </c>
      <c r="C42" s="150">
        <f>'10'!B59</f>
        <v>106823</v>
      </c>
    </row>
    <row r="43" spans="1:3">
      <c r="A43" s="130" t="s">
        <v>585</v>
      </c>
      <c r="B43" s="150">
        <f>'10'!B40</f>
        <v>71573</v>
      </c>
      <c r="C43" s="150">
        <f>'10'!B60</f>
        <v>80145</v>
      </c>
    </row>
    <row r="44" spans="1:3">
      <c r="A44" s="130" t="s">
        <v>586</v>
      </c>
      <c r="B44" s="150">
        <f>'10'!B41</f>
        <v>46410</v>
      </c>
      <c r="C44" s="150">
        <f>'10'!B61</f>
        <v>54452</v>
      </c>
    </row>
    <row r="45" spans="1:3">
      <c r="A45" s="130" t="s">
        <v>587</v>
      </c>
      <c r="B45" s="150">
        <f>'10'!B42</f>
        <v>28117</v>
      </c>
      <c r="C45" s="150">
        <f>'10'!B62</f>
        <v>34961</v>
      </c>
    </row>
    <row r="46" spans="1:3">
      <c r="A46" s="130" t="s">
        <v>588</v>
      </c>
      <c r="B46" s="150">
        <f>'10'!B43</f>
        <v>14751</v>
      </c>
      <c r="C46" s="150">
        <f>'10'!B63</f>
        <v>20363</v>
      </c>
    </row>
    <row r="47" spans="1:3">
      <c r="A47" s="130" t="s">
        <v>589</v>
      </c>
      <c r="B47" s="150">
        <f>'10'!B44</f>
        <v>5921</v>
      </c>
      <c r="C47" s="150">
        <f>'10'!B64</f>
        <v>9348</v>
      </c>
    </row>
    <row r="48" spans="1:3">
      <c r="A48" s="130" t="s">
        <v>590</v>
      </c>
      <c r="B48" s="150">
        <f>'10'!B45</f>
        <v>1701</v>
      </c>
      <c r="C48" s="150">
        <f>'10'!B65</f>
        <v>2929</v>
      </c>
    </row>
    <row r="49" spans="1:3">
      <c r="A49" s="130" t="s">
        <v>591</v>
      </c>
      <c r="B49" s="150">
        <f>'10'!B46</f>
        <v>275</v>
      </c>
      <c r="C49" s="150">
        <f>'10'!B66</f>
        <v>566</v>
      </c>
    </row>
  </sheetData>
  <mergeCells count="3">
    <mergeCell ref="A6:A7"/>
    <mergeCell ref="B6:D6"/>
    <mergeCell ref="F6:G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BE20D-8528-478D-9155-7A1D50E37036}">
  <dimension ref="A2:G68"/>
  <sheetViews>
    <sheetView showGridLines="0" zoomScale="90" zoomScaleNormal="90" workbookViewId="0"/>
  </sheetViews>
  <sheetFormatPr baseColWidth="10" defaultColWidth="11" defaultRowHeight="12.75"/>
  <cols>
    <col min="1" max="1" width="22" style="8" customWidth="1"/>
    <col min="2" max="2" width="11.85546875" style="8" customWidth="1"/>
    <col min="3" max="3" width="11.42578125" style="8" bestFit="1" customWidth="1"/>
    <col min="4" max="4" width="11.7109375" style="8" customWidth="1"/>
    <col min="5" max="5" width="11.42578125" style="8" bestFit="1" customWidth="1"/>
    <col min="6" max="6" width="11.7109375" style="8" customWidth="1"/>
    <col min="7" max="7" width="11.42578125" style="8" bestFit="1" customWidth="1"/>
    <col min="8" max="256" width="11" style="8"/>
    <col min="257" max="257" width="22" style="8" customWidth="1"/>
    <col min="258" max="258" width="11.85546875" style="8" customWidth="1"/>
    <col min="259" max="259" width="11.42578125" style="8" bestFit="1" customWidth="1"/>
    <col min="260" max="260" width="11.7109375" style="8" customWidth="1"/>
    <col min="261" max="261" width="11.42578125" style="8" bestFit="1" customWidth="1"/>
    <col min="262" max="262" width="11.7109375" style="8" customWidth="1"/>
    <col min="263" max="263" width="11.42578125" style="8" bestFit="1" customWidth="1"/>
    <col min="264" max="512" width="11" style="8"/>
    <col min="513" max="513" width="22" style="8" customWidth="1"/>
    <col min="514" max="514" width="11.85546875" style="8" customWidth="1"/>
    <col min="515" max="515" width="11.42578125" style="8" bestFit="1" customWidth="1"/>
    <col min="516" max="516" width="11.7109375" style="8" customWidth="1"/>
    <col min="517" max="517" width="11.42578125" style="8" bestFit="1" customWidth="1"/>
    <col min="518" max="518" width="11.7109375" style="8" customWidth="1"/>
    <col min="519" max="519" width="11.42578125" style="8" bestFit="1" customWidth="1"/>
    <col min="520" max="768" width="11" style="8"/>
    <col min="769" max="769" width="22" style="8" customWidth="1"/>
    <col min="770" max="770" width="11.85546875" style="8" customWidth="1"/>
    <col min="771" max="771" width="11.42578125" style="8" bestFit="1" customWidth="1"/>
    <col min="772" max="772" width="11.7109375" style="8" customWidth="1"/>
    <col min="773" max="773" width="11.42578125" style="8" bestFit="1" customWidth="1"/>
    <col min="774" max="774" width="11.7109375" style="8" customWidth="1"/>
    <col min="775" max="775" width="11.42578125" style="8" bestFit="1" customWidth="1"/>
    <col min="776" max="1024" width="11" style="8"/>
    <col min="1025" max="1025" width="22" style="8" customWidth="1"/>
    <col min="1026" max="1026" width="11.85546875" style="8" customWidth="1"/>
    <col min="1027" max="1027" width="11.42578125" style="8" bestFit="1" customWidth="1"/>
    <col min="1028" max="1028" width="11.7109375" style="8" customWidth="1"/>
    <col min="1029" max="1029" width="11.42578125" style="8" bestFit="1" customWidth="1"/>
    <col min="1030" max="1030" width="11.7109375" style="8" customWidth="1"/>
    <col min="1031" max="1031" width="11.42578125" style="8" bestFit="1" customWidth="1"/>
    <col min="1032" max="1280" width="11" style="8"/>
    <col min="1281" max="1281" width="22" style="8" customWidth="1"/>
    <col min="1282" max="1282" width="11.85546875" style="8" customWidth="1"/>
    <col min="1283" max="1283" width="11.42578125" style="8" bestFit="1" customWidth="1"/>
    <col min="1284" max="1284" width="11.7109375" style="8" customWidth="1"/>
    <col min="1285" max="1285" width="11.42578125" style="8" bestFit="1" customWidth="1"/>
    <col min="1286" max="1286" width="11.7109375" style="8" customWidth="1"/>
    <col min="1287" max="1287" width="11.42578125" style="8" bestFit="1" customWidth="1"/>
    <col min="1288" max="1536" width="11" style="8"/>
    <col min="1537" max="1537" width="22" style="8" customWidth="1"/>
    <col min="1538" max="1538" width="11.85546875" style="8" customWidth="1"/>
    <col min="1539" max="1539" width="11.42578125" style="8" bestFit="1" customWidth="1"/>
    <col min="1540" max="1540" width="11.7109375" style="8" customWidth="1"/>
    <col min="1541" max="1541" width="11.42578125" style="8" bestFit="1" customWidth="1"/>
    <col min="1542" max="1542" width="11.7109375" style="8" customWidth="1"/>
    <col min="1543" max="1543" width="11.42578125" style="8" bestFit="1" customWidth="1"/>
    <col min="1544" max="1792" width="11" style="8"/>
    <col min="1793" max="1793" width="22" style="8" customWidth="1"/>
    <col min="1794" max="1794" width="11.85546875" style="8" customWidth="1"/>
    <col min="1795" max="1795" width="11.42578125" style="8" bestFit="1" customWidth="1"/>
    <col min="1796" max="1796" width="11.7109375" style="8" customWidth="1"/>
    <col min="1797" max="1797" width="11.42578125" style="8" bestFit="1" customWidth="1"/>
    <col min="1798" max="1798" width="11.7109375" style="8" customWidth="1"/>
    <col min="1799" max="1799" width="11.42578125" style="8" bestFit="1" customWidth="1"/>
    <col min="1800" max="2048" width="11" style="8"/>
    <col min="2049" max="2049" width="22" style="8" customWidth="1"/>
    <col min="2050" max="2050" width="11.85546875" style="8" customWidth="1"/>
    <col min="2051" max="2051" width="11.42578125" style="8" bestFit="1" customWidth="1"/>
    <col min="2052" max="2052" width="11.7109375" style="8" customWidth="1"/>
    <col min="2053" max="2053" width="11.42578125" style="8" bestFit="1" customWidth="1"/>
    <col min="2054" max="2054" width="11.7109375" style="8" customWidth="1"/>
    <col min="2055" max="2055" width="11.42578125" style="8" bestFit="1" customWidth="1"/>
    <col min="2056" max="2304" width="11" style="8"/>
    <col min="2305" max="2305" width="22" style="8" customWidth="1"/>
    <col min="2306" max="2306" width="11.85546875" style="8" customWidth="1"/>
    <col min="2307" max="2307" width="11.42578125" style="8" bestFit="1" customWidth="1"/>
    <col min="2308" max="2308" width="11.7109375" style="8" customWidth="1"/>
    <col min="2309" max="2309" width="11.42578125" style="8" bestFit="1" customWidth="1"/>
    <col min="2310" max="2310" width="11.7109375" style="8" customWidth="1"/>
    <col min="2311" max="2311" width="11.42578125" style="8" bestFit="1" customWidth="1"/>
    <col min="2312" max="2560" width="11" style="8"/>
    <col min="2561" max="2561" width="22" style="8" customWidth="1"/>
    <col min="2562" max="2562" width="11.85546875" style="8" customWidth="1"/>
    <col min="2563" max="2563" width="11.42578125" style="8" bestFit="1" customWidth="1"/>
    <col min="2564" max="2564" width="11.7109375" style="8" customWidth="1"/>
    <col min="2565" max="2565" width="11.42578125" style="8" bestFit="1" customWidth="1"/>
    <col min="2566" max="2566" width="11.7109375" style="8" customWidth="1"/>
    <col min="2567" max="2567" width="11.42578125" style="8" bestFit="1" customWidth="1"/>
    <col min="2568" max="2816" width="11" style="8"/>
    <col min="2817" max="2817" width="22" style="8" customWidth="1"/>
    <col min="2818" max="2818" width="11.85546875" style="8" customWidth="1"/>
    <col min="2819" max="2819" width="11.42578125" style="8" bestFit="1" customWidth="1"/>
    <col min="2820" max="2820" width="11.7109375" style="8" customWidth="1"/>
    <col min="2821" max="2821" width="11.42578125" style="8" bestFit="1" customWidth="1"/>
    <col min="2822" max="2822" width="11.7109375" style="8" customWidth="1"/>
    <col min="2823" max="2823" width="11.42578125" style="8" bestFit="1" customWidth="1"/>
    <col min="2824" max="3072" width="11" style="8"/>
    <col min="3073" max="3073" width="22" style="8" customWidth="1"/>
    <col min="3074" max="3074" width="11.85546875" style="8" customWidth="1"/>
    <col min="3075" max="3075" width="11.42578125" style="8" bestFit="1" customWidth="1"/>
    <col min="3076" max="3076" width="11.7109375" style="8" customWidth="1"/>
    <col min="3077" max="3077" width="11.42578125" style="8" bestFit="1" customWidth="1"/>
    <col min="3078" max="3078" width="11.7109375" style="8" customWidth="1"/>
    <col min="3079" max="3079" width="11.42578125" style="8" bestFit="1" customWidth="1"/>
    <col min="3080" max="3328" width="11" style="8"/>
    <col min="3329" max="3329" width="22" style="8" customWidth="1"/>
    <col min="3330" max="3330" width="11.85546875" style="8" customWidth="1"/>
    <col min="3331" max="3331" width="11.42578125" style="8" bestFit="1" customWidth="1"/>
    <col min="3332" max="3332" width="11.7109375" style="8" customWidth="1"/>
    <col min="3333" max="3333" width="11.42578125" style="8" bestFit="1" customWidth="1"/>
    <col min="3334" max="3334" width="11.7109375" style="8" customWidth="1"/>
    <col min="3335" max="3335" width="11.42578125" style="8" bestFit="1" customWidth="1"/>
    <col min="3336" max="3584" width="11" style="8"/>
    <col min="3585" max="3585" width="22" style="8" customWidth="1"/>
    <col min="3586" max="3586" width="11.85546875" style="8" customWidth="1"/>
    <col min="3587" max="3587" width="11.42578125" style="8" bestFit="1" customWidth="1"/>
    <col min="3588" max="3588" width="11.7109375" style="8" customWidth="1"/>
    <col min="3589" max="3589" width="11.42578125" style="8" bestFit="1" customWidth="1"/>
    <col min="3590" max="3590" width="11.7109375" style="8" customWidth="1"/>
    <col min="3591" max="3591" width="11.42578125" style="8" bestFit="1" customWidth="1"/>
    <col min="3592" max="3840" width="11" style="8"/>
    <col min="3841" max="3841" width="22" style="8" customWidth="1"/>
    <col min="3842" max="3842" width="11.85546875" style="8" customWidth="1"/>
    <col min="3843" max="3843" width="11.42578125" style="8" bestFit="1" customWidth="1"/>
    <col min="3844" max="3844" width="11.7109375" style="8" customWidth="1"/>
    <col min="3845" max="3845" width="11.42578125" style="8" bestFit="1" customWidth="1"/>
    <col min="3846" max="3846" width="11.7109375" style="8" customWidth="1"/>
    <col min="3847" max="3847" width="11.42578125" style="8" bestFit="1" customWidth="1"/>
    <col min="3848" max="4096" width="11" style="8"/>
    <col min="4097" max="4097" width="22" style="8" customWidth="1"/>
    <col min="4098" max="4098" width="11.85546875" style="8" customWidth="1"/>
    <col min="4099" max="4099" width="11.42578125" style="8" bestFit="1" customWidth="1"/>
    <col min="4100" max="4100" width="11.7109375" style="8" customWidth="1"/>
    <col min="4101" max="4101" width="11.42578125" style="8" bestFit="1" customWidth="1"/>
    <col min="4102" max="4102" width="11.7109375" style="8" customWidth="1"/>
    <col min="4103" max="4103" width="11.42578125" style="8" bestFit="1" customWidth="1"/>
    <col min="4104" max="4352" width="11" style="8"/>
    <col min="4353" max="4353" width="22" style="8" customWidth="1"/>
    <col min="4354" max="4354" width="11.85546875" style="8" customWidth="1"/>
    <col min="4355" max="4355" width="11.42578125" style="8" bestFit="1" customWidth="1"/>
    <col min="4356" max="4356" width="11.7109375" style="8" customWidth="1"/>
    <col min="4357" max="4357" width="11.42578125" style="8" bestFit="1" customWidth="1"/>
    <col min="4358" max="4358" width="11.7109375" style="8" customWidth="1"/>
    <col min="4359" max="4359" width="11.42578125" style="8" bestFit="1" customWidth="1"/>
    <col min="4360" max="4608" width="11" style="8"/>
    <col min="4609" max="4609" width="22" style="8" customWidth="1"/>
    <col min="4610" max="4610" width="11.85546875" style="8" customWidth="1"/>
    <col min="4611" max="4611" width="11.42578125" style="8" bestFit="1" customWidth="1"/>
    <col min="4612" max="4612" width="11.7109375" style="8" customWidth="1"/>
    <col min="4613" max="4613" width="11.42578125" style="8" bestFit="1" customWidth="1"/>
    <col min="4614" max="4614" width="11.7109375" style="8" customWidth="1"/>
    <col min="4615" max="4615" width="11.42578125" style="8" bestFit="1" customWidth="1"/>
    <col min="4616" max="4864" width="11" style="8"/>
    <col min="4865" max="4865" width="22" style="8" customWidth="1"/>
    <col min="4866" max="4866" width="11.85546875" style="8" customWidth="1"/>
    <col min="4867" max="4867" width="11.42578125" style="8" bestFit="1" customWidth="1"/>
    <col min="4868" max="4868" width="11.7109375" style="8" customWidth="1"/>
    <col min="4869" max="4869" width="11.42578125" style="8" bestFit="1" customWidth="1"/>
    <col min="4870" max="4870" width="11.7109375" style="8" customWidth="1"/>
    <col min="4871" max="4871" width="11.42578125" style="8" bestFit="1" customWidth="1"/>
    <col min="4872" max="5120" width="11" style="8"/>
    <col min="5121" max="5121" width="22" style="8" customWidth="1"/>
    <col min="5122" max="5122" width="11.85546875" style="8" customWidth="1"/>
    <col min="5123" max="5123" width="11.42578125" style="8" bestFit="1" customWidth="1"/>
    <col min="5124" max="5124" width="11.7109375" style="8" customWidth="1"/>
    <col min="5125" max="5125" width="11.42578125" style="8" bestFit="1" customWidth="1"/>
    <col min="5126" max="5126" width="11.7109375" style="8" customWidth="1"/>
    <col min="5127" max="5127" width="11.42578125" style="8" bestFit="1" customWidth="1"/>
    <col min="5128" max="5376" width="11" style="8"/>
    <col min="5377" max="5377" width="22" style="8" customWidth="1"/>
    <col min="5378" max="5378" width="11.85546875" style="8" customWidth="1"/>
    <col min="5379" max="5379" width="11.42578125" style="8" bestFit="1" customWidth="1"/>
    <col min="5380" max="5380" width="11.7109375" style="8" customWidth="1"/>
    <col min="5381" max="5381" width="11.42578125" style="8" bestFit="1" customWidth="1"/>
    <col min="5382" max="5382" width="11.7109375" style="8" customWidth="1"/>
    <col min="5383" max="5383" width="11.42578125" style="8" bestFit="1" customWidth="1"/>
    <col min="5384" max="5632" width="11" style="8"/>
    <col min="5633" max="5633" width="22" style="8" customWidth="1"/>
    <col min="5634" max="5634" width="11.85546875" style="8" customWidth="1"/>
    <col min="5635" max="5635" width="11.42578125" style="8" bestFit="1" customWidth="1"/>
    <col min="5636" max="5636" width="11.7109375" style="8" customWidth="1"/>
    <col min="5637" max="5637" width="11.42578125" style="8" bestFit="1" customWidth="1"/>
    <col min="5638" max="5638" width="11.7109375" style="8" customWidth="1"/>
    <col min="5639" max="5639" width="11.42578125" style="8" bestFit="1" customWidth="1"/>
    <col min="5640" max="5888" width="11" style="8"/>
    <col min="5889" max="5889" width="22" style="8" customWidth="1"/>
    <col min="5890" max="5890" width="11.85546875" style="8" customWidth="1"/>
    <col min="5891" max="5891" width="11.42578125" style="8" bestFit="1" customWidth="1"/>
    <col min="5892" max="5892" width="11.7109375" style="8" customWidth="1"/>
    <col min="5893" max="5893" width="11.42578125" style="8" bestFit="1" customWidth="1"/>
    <col min="5894" max="5894" width="11.7109375" style="8" customWidth="1"/>
    <col min="5895" max="5895" width="11.42578125" style="8" bestFit="1" customWidth="1"/>
    <col min="5896" max="6144" width="11" style="8"/>
    <col min="6145" max="6145" width="22" style="8" customWidth="1"/>
    <col min="6146" max="6146" width="11.85546875" style="8" customWidth="1"/>
    <col min="6147" max="6147" width="11.42578125" style="8" bestFit="1" customWidth="1"/>
    <col min="6148" max="6148" width="11.7109375" style="8" customWidth="1"/>
    <col min="6149" max="6149" width="11.42578125" style="8" bestFit="1" customWidth="1"/>
    <col min="6150" max="6150" width="11.7109375" style="8" customWidth="1"/>
    <col min="6151" max="6151" width="11.42578125" style="8" bestFit="1" customWidth="1"/>
    <col min="6152" max="6400" width="11" style="8"/>
    <col min="6401" max="6401" width="22" style="8" customWidth="1"/>
    <col min="6402" max="6402" width="11.85546875" style="8" customWidth="1"/>
    <col min="6403" max="6403" width="11.42578125" style="8" bestFit="1" customWidth="1"/>
    <col min="6404" max="6404" width="11.7109375" style="8" customWidth="1"/>
    <col min="6405" max="6405" width="11.42578125" style="8" bestFit="1" customWidth="1"/>
    <col min="6406" max="6406" width="11.7109375" style="8" customWidth="1"/>
    <col min="6407" max="6407" width="11.42578125" style="8" bestFit="1" customWidth="1"/>
    <col min="6408" max="6656" width="11" style="8"/>
    <col min="6657" max="6657" width="22" style="8" customWidth="1"/>
    <col min="6658" max="6658" width="11.85546875" style="8" customWidth="1"/>
    <col min="6659" max="6659" width="11.42578125" style="8" bestFit="1" customWidth="1"/>
    <col min="6660" max="6660" width="11.7109375" style="8" customWidth="1"/>
    <col min="6661" max="6661" width="11.42578125" style="8" bestFit="1" customWidth="1"/>
    <col min="6662" max="6662" width="11.7109375" style="8" customWidth="1"/>
    <col min="6663" max="6663" width="11.42578125" style="8" bestFit="1" customWidth="1"/>
    <col min="6664" max="6912" width="11" style="8"/>
    <col min="6913" max="6913" width="22" style="8" customWidth="1"/>
    <col min="6914" max="6914" width="11.85546875" style="8" customWidth="1"/>
    <col min="6915" max="6915" width="11.42578125" style="8" bestFit="1" customWidth="1"/>
    <col min="6916" max="6916" width="11.7109375" style="8" customWidth="1"/>
    <col min="6917" max="6917" width="11.42578125" style="8" bestFit="1" customWidth="1"/>
    <col min="6918" max="6918" width="11.7109375" style="8" customWidth="1"/>
    <col min="6919" max="6919" width="11.42578125" style="8" bestFit="1" customWidth="1"/>
    <col min="6920" max="7168" width="11" style="8"/>
    <col min="7169" max="7169" width="22" style="8" customWidth="1"/>
    <col min="7170" max="7170" width="11.85546875" style="8" customWidth="1"/>
    <col min="7171" max="7171" width="11.42578125" style="8" bestFit="1" customWidth="1"/>
    <col min="7172" max="7172" width="11.7109375" style="8" customWidth="1"/>
    <col min="7173" max="7173" width="11.42578125" style="8" bestFit="1" customWidth="1"/>
    <col min="7174" max="7174" width="11.7109375" style="8" customWidth="1"/>
    <col min="7175" max="7175" width="11.42578125" style="8" bestFit="1" customWidth="1"/>
    <col min="7176" max="7424" width="11" style="8"/>
    <col min="7425" max="7425" width="22" style="8" customWidth="1"/>
    <col min="7426" max="7426" width="11.85546875" style="8" customWidth="1"/>
    <col min="7427" max="7427" width="11.42578125" style="8" bestFit="1" customWidth="1"/>
    <col min="7428" max="7428" width="11.7109375" style="8" customWidth="1"/>
    <col min="7429" max="7429" width="11.42578125" style="8" bestFit="1" customWidth="1"/>
    <col min="7430" max="7430" width="11.7109375" style="8" customWidth="1"/>
    <col min="7431" max="7431" width="11.42578125" style="8" bestFit="1" customWidth="1"/>
    <col min="7432" max="7680" width="11" style="8"/>
    <col min="7681" max="7681" width="22" style="8" customWidth="1"/>
    <col min="7682" max="7682" width="11.85546875" style="8" customWidth="1"/>
    <col min="7683" max="7683" width="11.42578125" style="8" bestFit="1" customWidth="1"/>
    <col min="7684" max="7684" width="11.7109375" style="8" customWidth="1"/>
    <col min="7685" max="7685" width="11.42578125" style="8" bestFit="1" customWidth="1"/>
    <col min="7686" max="7686" width="11.7109375" style="8" customWidth="1"/>
    <col min="7687" max="7687" width="11.42578125" style="8" bestFit="1" customWidth="1"/>
    <col min="7688" max="7936" width="11" style="8"/>
    <col min="7937" max="7937" width="22" style="8" customWidth="1"/>
    <col min="7938" max="7938" width="11.85546875" style="8" customWidth="1"/>
    <col min="7939" max="7939" width="11.42578125" style="8" bestFit="1" customWidth="1"/>
    <col min="7940" max="7940" width="11.7109375" style="8" customWidth="1"/>
    <col min="7941" max="7941" width="11.42578125" style="8" bestFit="1" customWidth="1"/>
    <col min="7942" max="7942" width="11.7109375" style="8" customWidth="1"/>
    <col min="7943" max="7943" width="11.42578125" style="8" bestFit="1" customWidth="1"/>
    <col min="7944" max="8192" width="11" style="8"/>
    <col min="8193" max="8193" width="22" style="8" customWidth="1"/>
    <col min="8194" max="8194" width="11.85546875" style="8" customWidth="1"/>
    <col min="8195" max="8195" width="11.42578125" style="8" bestFit="1" customWidth="1"/>
    <col min="8196" max="8196" width="11.7109375" style="8" customWidth="1"/>
    <col min="8197" max="8197" width="11.42578125" style="8" bestFit="1" customWidth="1"/>
    <col min="8198" max="8198" width="11.7109375" style="8" customWidth="1"/>
    <col min="8199" max="8199" width="11.42578125" style="8" bestFit="1" customWidth="1"/>
    <col min="8200" max="8448" width="11" style="8"/>
    <col min="8449" max="8449" width="22" style="8" customWidth="1"/>
    <col min="8450" max="8450" width="11.85546875" style="8" customWidth="1"/>
    <col min="8451" max="8451" width="11.42578125" style="8" bestFit="1" customWidth="1"/>
    <col min="8452" max="8452" width="11.7109375" style="8" customWidth="1"/>
    <col min="8453" max="8453" width="11.42578125" style="8" bestFit="1" customWidth="1"/>
    <col min="8454" max="8454" width="11.7109375" style="8" customWidth="1"/>
    <col min="8455" max="8455" width="11.42578125" style="8" bestFit="1" customWidth="1"/>
    <col min="8456" max="8704" width="11" style="8"/>
    <col min="8705" max="8705" width="22" style="8" customWidth="1"/>
    <col min="8706" max="8706" width="11.85546875" style="8" customWidth="1"/>
    <col min="8707" max="8707" width="11.42578125" style="8" bestFit="1" customWidth="1"/>
    <col min="8708" max="8708" width="11.7109375" style="8" customWidth="1"/>
    <col min="8709" max="8709" width="11.42578125" style="8" bestFit="1" customWidth="1"/>
    <col min="8710" max="8710" width="11.7109375" style="8" customWidth="1"/>
    <col min="8711" max="8711" width="11.42578125" style="8" bestFit="1" customWidth="1"/>
    <col min="8712" max="8960" width="11" style="8"/>
    <col min="8961" max="8961" width="22" style="8" customWidth="1"/>
    <col min="8962" max="8962" width="11.85546875" style="8" customWidth="1"/>
    <col min="8963" max="8963" width="11.42578125" style="8" bestFit="1" customWidth="1"/>
    <col min="8964" max="8964" width="11.7109375" style="8" customWidth="1"/>
    <col min="8965" max="8965" width="11.42578125" style="8" bestFit="1" customWidth="1"/>
    <col min="8966" max="8966" width="11.7109375" style="8" customWidth="1"/>
    <col min="8967" max="8967" width="11.42578125" style="8" bestFit="1" customWidth="1"/>
    <col min="8968" max="9216" width="11" style="8"/>
    <col min="9217" max="9217" width="22" style="8" customWidth="1"/>
    <col min="9218" max="9218" width="11.85546875" style="8" customWidth="1"/>
    <col min="9219" max="9219" width="11.42578125" style="8" bestFit="1" customWidth="1"/>
    <col min="9220" max="9220" width="11.7109375" style="8" customWidth="1"/>
    <col min="9221" max="9221" width="11.42578125" style="8" bestFit="1" customWidth="1"/>
    <col min="9222" max="9222" width="11.7109375" style="8" customWidth="1"/>
    <col min="9223" max="9223" width="11.42578125" style="8" bestFit="1" customWidth="1"/>
    <col min="9224" max="9472" width="11" style="8"/>
    <col min="9473" max="9473" width="22" style="8" customWidth="1"/>
    <col min="9474" max="9474" width="11.85546875" style="8" customWidth="1"/>
    <col min="9475" max="9475" width="11.42578125" style="8" bestFit="1" customWidth="1"/>
    <col min="9476" max="9476" width="11.7109375" style="8" customWidth="1"/>
    <col min="9477" max="9477" width="11.42578125" style="8" bestFit="1" customWidth="1"/>
    <col min="9478" max="9478" width="11.7109375" style="8" customWidth="1"/>
    <col min="9479" max="9479" width="11.42578125" style="8" bestFit="1" customWidth="1"/>
    <col min="9480" max="9728" width="11" style="8"/>
    <col min="9729" max="9729" width="22" style="8" customWidth="1"/>
    <col min="9730" max="9730" width="11.85546875" style="8" customWidth="1"/>
    <col min="9731" max="9731" width="11.42578125" style="8" bestFit="1" customWidth="1"/>
    <col min="9732" max="9732" width="11.7109375" style="8" customWidth="1"/>
    <col min="9733" max="9733" width="11.42578125" style="8" bestFit="1" customWidth="1"/>
    <col min="9734" max="9734" width="11.7109375" style="8" customWidth="1"/>
    <col min="9735" max="9735" width="11.42578125" style="8" bestFit="1" customWidth="1"/>
    <col min="9736" max="9984" width="11" style="8"/>
    <col min="9985" max="9985" width="22" style="8" customWidth="1"/>
    <col min="9986" max="9986" width="11.85546875" style="8" customWidth="1"/>
    <col min="9987" max="9987" width="11.42578125" style="8" bestFit="1" customWidth="1"/>
    <col min="9988" max="9988" width="11.7109375" style="8" customWidth="1"/>
    <col min="9989" max="9989" width="11.42578125" style="8" bestFit="1" customWidth="1"/>
    <col min="9990" max="9990" width="11.7109375" style="8" customWidth="1"/>
    <col min="9991" max="9991" width="11.42578125" style="8" bestFit="1" customWidth="1"/>
    <col min="9992" max="10240" width="11" style="8"/>
    <col min="10241" max="10241" width="22" style="8" customWidth="1"/>
    <col min="10242" max="10242" width="11.85546875" style="8" customWidth="1"/>
    <col min="10243" max="10243" width="11.42578125" style="8" bestFit="1" customWidth="1"/>
    <col min="10244" max="10244" width="11.7109375" style="8" customWidth="1"/>
    <col min="10245" max="10245" width="11.42578125" style="8" bestFit="1" customWidth="1"/>
    <col min="10246" max="10246" width="11.7109375" style="8" customWidth="1"/>
    <col min="10247" max="10247" width="11.42578125" style="8" bestFit="1" customWidth="1"/>
    <col min="10248" max="10496" width="11" style="8"/>
    <col min="10497" max="10497" width="22" style="8" customWidth="1"/>
    <col min="10498" max="10498" width="11.85546875" style="8" customWidth="1"/>
    <col min="10499" max="10499" width="11.42578125" style="8" bestFit="1" customWidth="1"/>
    <col min="10500" max="10500" width="11.7109375" style="8" customWidth="1"/>
    <col min="10501" max="10501" width="11.42578125" style="8" bestFit="1" customWidth="1"/>
    <col min="10502" max="10502" width="11.7109375" style="8" customWidth="1"/>
    <col min="10503" max="10503" width="11.42578125" style="8" bestFit="1" customWidth="1"/>
    <col min="10504" max="10752" width="11" style="8"/>
    <col min="10753" max="10753" width="22" style="8" customWidth="1"/>
    <col min="10754" max="10754" width="11.85546875" style="8" customWidth="1"/>
    <col min="10755" max="10755" width="11.42578125" style="8" bestFit="1" customWidth="1"/>
    <col min="10756" max="10756" width="11.7109375" style="8" customWidth="1"/>
    <col min="10757" max="10757" width="11.42578125" style="8" bestFit="1" customWidth="1"/>
    <col min="10758" max="10758" width="11.7109375" style="8" customWidth="1"/>
    <col min="10759" max="10759" width="11.42578125" style="8" bestFit="1" customWidth="1"/>
    <col min="10760" max="11008" width="11" style="8"/>
    <col min="11009" max="11009" width="22" style="8" customWidth="1"/>
    <col min="11010" max="11010" width="11.85546875" style="8" customWidth="1"/>
    <col min="11011" max="11011" width="11.42578125" style="8" bestFit="1" customWidth="1"/>
    <col min="11012" max="11012" width="11.7109375" style="8" customWidth="1"/>
    <col min="11013" max="11013" width="11.42578125" style="8" bestFit="1" customWidth="1"/>
    <col min="11014" max="11014" width="11.7109375" style="8" customWidth="1"/>
    <col min="11015" max="11015" width="11.42578125" style="8" bestFit="1" customWidth="1"/>
    <col min="11016" max="11264" width="11" style="8"/>
    <col min="11265" max="11265" width="22" style="8" customWidth="1"/>
    <col min="11266" max="11266" width="11.85546875" style="8" customWidth="1"/>
    <col min="11267" max="11267" width="11.42578125" style="8" bestFit="1" customWidth="1"/>
    <col min="11268" max="11268" width="11.7109375" style="8" customWidth="1"/>
    <col min="11269" max="11269" width="11.42578125" style="8" bestFit="1" customWidth="1"/>
    <col min="11270" max="11270" width="11.7109375" style="8" customWidth="1"/>
    <col min="11271" max="11271" width="11.42578125" style="8" bestFit="1" customWidth="1"/>
    <col min="11272" max="11520" width="11" style="8"/>
    <col min="11521" max="11521" width="22" style="8" customWidth="1"/>
    <col min="11522" max="11522" width="11.85546875" style="8" customWidth="1"/>
    <col min="11523" max="11523" width="11.42578125" style="8" bestFit="1" customWidth="1"/>
    <col min="11524" max="11524" width="11.7109375" style="8" customWidth="1"/>
    <col min="11525" max="11525" width="11.42578125" style="8" bestFit="1" customWidth="1"/>
    <col min="11526" max="11526" width="11.7109375" style="8" customWidth="1"/>
    <col min="11527" max="11527" width="11.42578125" style="8" bestFit="1" customWidth="1"/>
    <col min="11528" max="11776" width="11" style="8"/>
    <col min="11777" max="11777" width="22" style="8" customWidth="1"/>
    <col min="11778" max="11778" width="11.85546875" style="8" customWidth="1"/>
    <col min="11779" max="11779" width="11.42578125" style="8" bestFit="1" customWidth="1"/>
    <col min="11780" max="11780" width="11.7109375" style="8" customWidth="1"/>
    <col min="11781" max="11781" width="11.42578125" style="8" bestFit="1" customWidth="1"/>
    <col min="11782" max="11782" width="11.7109375" style="8" customWidth="1"/>
    <col min="11783" max="11783" width="11.42578125" style="8" bestFit="1" customWidth="1"/>
    <col min="11784" max="12032" width="11" style="8"/>
    <col min="12033" max="12033" width="22" style="8" customWidth="1"/>
    <col min="12034" max="12034" width="11.85546875" style="8" customWidth="1"/>
    <col min="12035" max="12035" width="11.42578125" style="8" bestFit="1" customWidth="1"/>
    <col min="12036" max="12036" width="11.7109375" style="8" customWidth="1"/>
    <col min="12037" max="12037" width="11.42578125" style="8" bestFit="1" customWidth="1"/>
    <col min="12038" max="12038" width="11.7109375" style="8" customWidth="1"/>
    <col min="12039" max="12039" width="11.42578125" style="8" bestFit="1" customWidth="1"/>
    <col min="12040" max="12288" width="11" style="8"/>
    <col min="12289" max="12289" width="22" style="8" customWidth="1"/>
    <col min="12290" max="12290" width="11.85546875" style="8" customWidth="1"/>
    <col min="12291" max="12291" width="11.42578125" style="8" bestFit="1" customWidth="1"/>
    <col min="12292" max="12292" width="11.7109375" style="8" customWidth="1"/>
    <col min="12293" max="12293" width="11.42578125" style="8" bestFit="1" customWidth="1"/>
    <col min="12294" max="12294" width="11.7109375" style="8" customWidth="1"/>
    <col min="12295" max="12295" width="11.42578125" style="8" bestFit="1" customWidth="1"/>
    <col min="12296" max="12544" width="11" style="8"/>
    <col min="12545" max="12545" width="22" style="8" customWidth="1"/>
    <col min="12546" max="12546" width="11.85546875" style="8" customWidth="1"/>
    <col min="12547" max="12547" width="11.42578125" style="8" bestFit="1" customWidth="1"/>
    <col min="12548" max="12548" width="11.7109375" style="8" customWidth="1"/>
    <col min="12549" max="12549" width="11.42578125" style="8" bestFit="1" customWidth="1"/>
    <col min="12550" max="12550" width="11.7109375" style="8" customWidth="1"/>
    <col min="12551" max="12551" width="11.42578125" style="8" bestFit="1" customWidth="1"/>
    <col min="12552" max="12800" width="11" style="8"/>
    <col min="12801" max="12801" width="22" style="8" customWidth="1"/>
    <col min="12802" max="12802" width="11.85546875" style="8" customWidth="1"/>
    <col min="12803" max="12803" width="11.42578125" style="8" bestFit="1" customWidth="1"/>
    <col min="12804" max="12804" width="11.7109375" style="8" customWidth="1"/>
    <col min="12805" max="12805" width="11.42578125" style="8" bestFit="1" customWidth="1"/>
    <col min="12806" max="12806" width="11.7109375" style="8" customWidth="1"/>
    <col min="12807" max="12807" width="11.42578125" style="8" bestFit="1" customWidth="1"/>
    <col min="12808" max="13056" width="11" style="8"/>
    <col min="13057" max="13057" width="22" style="8" customWidth="1"/>
    <col min="13058" max="13058" width="11.85546875" style="8" customWidth="1"/>
    <col min="13059" max="13059" width="11.42578125" style="8" bestFit="1" customWidth="1"/>
    <col min="13060" max="13060" width="11.7109375" style="8" customWidth="1"/>
    <col min="13061" max="13061" width="11.42578125" style="8" bestFit="1" customWidth="1"/>
    <col min="13062" max="13062" width="11.7109375" style="8" customWidth="1"/>
    <col min="13063" max="13063" width="11.42578125" style="8" bestFit="1" customWidth="1"/>
    <col min="13064" max="13312" width="11" style="8"/>
    <col min="13313" max="13313" width="22" style="8" customWidth="1"/>
    <col min="13314" max="13314" width="11.85546875" style="8" customWidth="1"/>
    <col min="13315" max="13315" width="11.42578125" style="8" bestFit="1" customWidth="1"/>
    <col min="13316" max="13316" width="11.7109375" style="8" customWidth="1"/>
    <col min="13317" max="13317" width="11.42578125" style="8" bestFit="1" customWidth="1"/>
    <col min="13318" max="13318" width="11.7109375" style="8" customWidth="1"/>
    <col min="13319" max="13319" width="11.42578125" style="8" bestFit="1" customWidth="1"/>
    <col min="13320" max="13568" width="11" style="8"/>
    <col min="13569" max="13569" width="22" style="8" customWidth="1"/>
    <col min="13570" max="13570" width="11.85546875" style="8" customWidth="1"/>
    <col min="13571" max="13571" width="11.42578125" style="8" bestFit="1" customWidth="1"/>
    <col min="13572" max="13572" width="11.7109375" style="8" customWidth="1"/>
    <col min="13573" max="13573" width="11.42578125" style="8" bestFit="1" customWidth="1"/>
    <col min="13574" max="13574" width="11.7109375" style="8" customWidth="1"/>
    <col min="13575" max="13575" width="11.42578125" style="8" bestFit="1" customWidth="1"/>
    <col min="13576" max="13824" width="11" style="8"/>
    <col min="13825" max="13825" width="22" style="8" customWidth="1"/>
    <col min="13826" max="13826" width="11.85546875" style="8" customWidth="1"/>
    <col min="13827" max="13827" width="11.42578125" style="8" bestFit="1" customWidth="1"/>
    <col min="13828" max="13828" width="11.7109375" style="8" customWidth="1"/>
    <col min="13829" max="13829" width="11.42578125" style="8" bestFit="1" customWidth="1"/>
    <col min="13830" max="13830" width="11.7109375" style="8" customWidth="1"/>
    <col min="13831" max="13831" width="11.42578125" style="8" bestFit="1" customWidth="1"/>
    <col min="13832" max="14080" width="11" style="8"/>
    <col min="14081" max="14081" width="22" style="8" customWidth="1"/>
    <col min="14082" max="14082" width="11.85546875" style="8" customWidth="1"/>
    <col min="14083" max="14083" width="11.42578125" style="8" bestFit="1" customWidth="1"/>
    <col min="14084" max="14084" width="11.7109375" style="8" customWidth="1"/>
    <col min="14085" max="14085" width="11.42578125" style="8" bestFit="1" customWidth="1"/>
    <col min="14086" max="14086" width="11.7109375" style="8" customWidth="1"/>
    <col min="14087" max="14087" width="11.42578125" style="8" bestFit="1" customWidth="1"/>
    <col min="14088" max="14336" width="11" style="8"/>
    <col min="14337" max="14337" width="22" style="8" customWidth="1"/>
    <col min="14338" max="14338" width="11.85546875" style="8" customWidth="1"/>
    <col min="14339" max="14339" width="11.42578125" style="8" bestFit="1" customWidth="1"/>
    <col min="14340" max="14340" width="11.7109375" style="8" customWidth="1"/>
    <col min="14341" max="14341" width="11.42578125" style="8" bestFit="1" customWidth="1"/>
    <col min="14342" max="14342" width="11.7109375" style="8" customWidth="1"/>
    <col min="14343" max="14343" width="11.42578125" style="8" bestFit="1" customWidth="1"/>
    <col min="14344" max="14592" width="11" style="8"/>
    <col min="14593" max="14593" width="22" style="8" customWidth="1"/>
    <col min="14594" max="14594" width="11.85546875" style="8" customWidth="1"/>
    <col min="14595" max="14595" width="11.42578125" style="8" bestFit="1" customWidth="1"/>
    <col min="14596" max="14596" width="11.7109375" style="8" customWidth="1"/>
    <col min="14597" max="14597" width="11.42578125" style="8" bestFit="1" customWidth="1"/>
    <col min="14598" max="14598" width="11.7109375" style="8" customWidth="1"/>
    <col min="14599" max="14599" width="11.42578125" style="8" bestFit="1" customWidth="1"/>
    <col min="14600" max="14848" width="11" style="8"/>
    <col min="14849" max="14849" width="22" style="8" customWidth="1"/>
    <col min="14850" max="14850" width="11.85546875" style="8" customWidth="1"/>
    <col min="14851" max="14851" width="11.42578125" style="8" bestFit="1" customWidth="1"/>
    <col min="14852" max="14852" width="11.7109375" style="8" customWidth="1"/>
    <col min="14853" max="14853" width="11.42578125" style="8" bestFit="1" customWidth="1"/>
    <col min="14854" max="14854" width="11.7109375" style="8" customWidth="1"/>
    <col min="14855" max="14855" width="11.42578125" style="8" bestFit="1" customWidth="1"/>
    <col min="14856" max="15104" width="11" style="8"/>
    <col min="15105" max="15105" width="22" style="8" customWidth="1"/>
    <col min="15106" max="15106" width="11.85546875" style="8" customWidth="1"/>
    <col min="15107" max="15107" width="11.42578125" style="8" bestFit="1" customWidth="1"/>
    <col min="15108" max="15108" width="11.7109375" style="8" customWidth="1"/>
    <col min="15109" max="15109" width="11.42578125" style="8" bestFit="1" customWidth="1"/>
    <col min="15110" max="15110" width="11.7109375" style="8" customWidth="1"/>
    <col min="15111" max="15111" width="11.42578125" style="8" bestFit="1" customWidth="1"/>
    <col min="15112" max="15360" width="11" style="8"/>
    <col min="15361" max="15361" width="22" style="8" customWidth="1"/>
    <col min="15362" max="15362" width="11.85546875" style="8" customWidth="1"/>
    <col min="15363" max="15363" width="11.42578125" style="8" bestFit="1" customWidth="1"/>
    <col min="15364" max="15364" width="11.7109375" style="8" customWidth="1"/>
    <col min="15365" max="15365" width="11.42578125" style="8" bestFit="1" customWidth="1"/>
    <col min="15366" max="15366" width="11.7109375" style="8" customWidth="1"/>
    <col min="15367" max="15367" width="11.42578125" style="8" bestFit="1" customWidth="1"/>
    <col min="15368" max="15616" width="11" style="8"/>
    <col min="15617" max="15617" width="22" style="8" customWidth="1"/>
    <col min="15618" max="15618" width="11.85546875" style="8" customWidth="1"/>
    <col min="15619" max="15619" width="11.42578125" style="8" bestFit="1" customWidth="1"/>
    <col min="15620" max="15620" width="11.7109375" style="8" customWidth="1"/>
    <col min="15621" max="15621" width="11.42578125" style="8" bestFit="1" customWidth="1"/>
    <col min="15622" max="15622" width="11.7109375" style="8" customWidth="1"/>
    <col min="15623" max="15623" width="11.42578125" style="8" bestFit="1" customWidth="1"/>
    <col min="15624" max="15872" width="11" style="8"/>
    <col min="15873" max="15873" width="22" style="8" customWidth="1"/>
    <col min="15874" max="15874" width="11.85546875" style="8" customWidth="1"/>
    <col min="15875" max="15875" width="11.42578125" style="8" bestFit="1" customWidth="1"/>
    <col min="15876" max="15876" width="11.7109375" style="8" customWidth="1"/>
    <col min="15877" max="15877" width="11.42578125" style="8" bestFit="1" customWidth="1"/>
    <col min="15878" max="15878" width="11.7109375" style="8" customWidth="1"/>
    <col min="15879" max="15879" width="11.42578125" style="8" bestFit="1" customWidth="1"/>
    <col min="15880" max="16128" width="11" style="8"/>
    <col min="16129" max="16129" width="22" style="8" customWidth="1"/>
    <col min="16130" max="16130" width="11.85546875" style="8" customWidth="1"/>
    <col min="16131" max="16131" width="11.42578125" style="8" bestFit="1" customWidth="1"/>
    <col min="16132" max="16132" width="11.7109375" style="8" customWidth="1"/>
    <col min="16133" max="16133" width="11.42578125" style="8" bestFit="1" customWidth="1"/>
    <col min="16134" max="16134" width="11.7109375" style="8" customWidth="1"/>
    <col min="16135" max="16135" width="11.42578125" style="8" bestFit="1" customWidth="1"/>
    <col min="16136" max="16384" width="11" style="8"/>
  </cols>
  <sheetData>
    <row r="2" spans="1:7" ht="15" customHeight="1">
      <c r="A2" s="7" t="s">
        <v>618</v>
      </c>
      <c r="B2" s="163"/>
      <c r="C2" s="163"/>
      <c r="D2" s="163"/>
      <c r="E2" s="163"/>
      <c r="F2" s="163"/>
      <c r="G2" s="164"/>
    </row>
    <row r="3" spans="1:7" ht="18" customHeight="1">
      <c r="A3" s="38" t="s">
        <v>619</v>
      </c>
      <c r="B3" s="38"/>
      <c r="C3" s="38"/>
      <c r="D3" s="38"/>
      <c r="E3" s="38"/>
      <c r="F3" s="38"/>
      <c r="G3" s="164"/>
    </row>
    <row r="4" spans="1:7" s="39" customFormat="1" ht="18" customHeight="1">
      <c r="A4" s="165" t="s">
        <v>620</v>
      </c>
      <c r="B4" s="165"/>
      <c r="C4" s="165"/>
      <c r="D4" s="165"/>
      <c r="E4" s="165"/>
      <c r="F4" s="165"/>
      <c r="G4" s="166"/>
    </row>
    <row r="5" spans="1:7" s="39" customFormat="1" ht="18" customHeight="1">
      <c r="A5" s="38" t="s">
        <v>597</v>
      </c>
      <c r="B5" s="38"/>
      <c r="C5" s="38"/>
      <c r="D5" s="38"/>
      <c r="E5" s="38"/>
      <c r="F5" s="38"/>
      <c r="G5" s="164"/>
    </row>
    <row r="6" spans="1:7" ht="15" customHeight="1">
      <c r="A6" s="167" t="s">
        <v>621</v>
      </c>
      <c r="B6" s="168" t="s">
        <v>34</v>
      </c>
      <c r="C6" s="168"/>
      <c r="D6" s="168" t="s">
        <v>17</v>
      </c>
      <c r="E6" s="168"/>
      <c r="F6" s="168" t="s">
        <v>18</v>
      </c>
      <c r="G6" s="169"/>
    </row>
    <row r="7" spans="1:7" s="42" customFormat="1" ht="15" customHeight="1">
      <c r="A7" s="170"/>
      <c r="B7" s="171" t="s">
        <v>14</v>
      </c>
      <c r="C7" s="171" t="s">
        <v>622</v>
      </c>
      <c r="D7" s="171" t="s">
        <v>14</v>
      </c>
      <c r="E7" s="171" t="s">
        <v>622</v>
      </c>
      <c r="F7" s="171" t="s">
        <v>14</v>
      </c>
      <c r="G7" s="172" t="s">
        <v>622</v>
      </c>
    </row>
    <row r="8" spans="1:7" ht="8.25" customHeight="1">
      <c r="A8" s="119"/>
      <c r="B8" s="119"/>
      <c r="C8" s="119"/>
      <c r="D8" s="119"/>
      <c r="E8" s="119"/>
      <c r="F8" s="119"/>
    </row>
    <row r="9" spans="1:7" s="19" customFormat="1" ht="15.95" customHeight="1">
      <c r="A9" s="121" t="s">
        <v>34</v>
      </c>
      <c r="B9" s="173">
        <f>B11+B33+B46+B57+B60</f>
        <v>62285</v>
      </c>
      <c r="C9" s="174">
        <f>B9/B$9*100</f>
        <v>100</v>
      </c>
      <c r="D9" s="173">
        <f>D11+D33+D46+D57+D60</f>
        <v>31389</v>
      </c>
      <c r="E9" s="174">
        <f>D9/D$9*100</f>
        <v>100</v>
      </c>
      <c r="F9" s="173">
        <f>F11+F33+F46+F57+F60</f>
        <v>30896</v>
      </c>
      <c r="G9" s="174">
        <f>F9/F$9*100</f>
        <v>100</v>
      </c>
    </row>
    <row r="10" spans="1:7" ht="8.25" customHeight="1">
      <c r="A10" s="119"/>
      <c r="B10" s="122"/>
      <c r="C10" s="175"/>
      <c r="D10" s="122"/>
      <c r="E10" s="175"/>
      <c r="F10" s="122"/>
      <c r="G10" s="175"/>
    </row>
    <row r="11" spans="1:7" s="19" customFormat="1" ht="15.95" customHeight="1">
      <c r="A11" s="121" t="s">
        <v>623</v>
      </c>
      <c r="B11" s="173">
        <f t="shared" ref="B11:B29" si="0">D11+F11</f>
        <v>54343</v>
      </c>
      <c r="C11" s="174">
        <f t="shared" ref="C11:C29" si="1">B11/B$9*100</f>
        <v>87.248936341013078</v>
      </c>
      <c r="D11" s="173">
        <f>SUM(D12:D31)</f>
        <v>27714</v>
      </c>
      <c r="E11" s="174">
        <f t="shared" ref="E11:E31" si="2">D11/D$9*100</f>
        <v>88.292076842205873</v>
      </c>
      <c r="F11" s="173">
        <f>SUM(F12:F31)</f>
        <v>26629</v>
      </c>
      <c r="G11" s="174">
        <f t="shared" ref="G11:G31" si="3">F11/F$9*100</f>
        <v>86.189150699119637</v>
      </c>
    </row>
    <row r="12" spans="1:7" ht="15.95" customHeight="1">
      <c r="A12" s="176" t="s">
        <v>624</v>
      </c>
      <c r="B12" s="177">
        <f t="shared" si="0"/>
        <v>42683</v>
      </c>
      <c r="C12" s="178">
        <f t="shared" si="1"/>
        <v>68.528538171309307</v>
      </c>
      <c r="D12" s="177">
        <v>22123</v>
      </c>
      <c r="E12" s="178">
        <f t="shared" si="2"/>
        <v>70.480104495205325</v>
      </c>
      <c r="F12" s="177">
        <v>20560</v>
      </c>
      <c r="G12" s="178">
        <f t="shared" si="3"/>
        <v>66.5458311755567</v>
      </c>
    </row>
    <row r="13" spans="1:7" ht="15.95" customHeight="1">
      <c r="A13" s="176" t="s">
        <v>625</v>
      </c>
      <c r="B13" s="177">
        <f t="shared" si="0"/>
        <v>2026</v>
      </c>
      <c r="C13" s="178">
        <f t="shared" si="1"/>
        <v>3.2527895962109659</v>
      </c>
      <c r="D13" s="177">
        <v>980</v>
      </c>
      <c r="E13" s="178">
        <f t="shared" si="2"/>
        <v>3.1221128420784354</v>
      </c>
      <c r="F13" s="177">
        <v>1046</v>
      </c>
      <c r="G13" s="178">
        <f t="shared" si="3"/>
        <v>3.3855515277058519</v>
      </c>
    </row>
    <row r="14" spans="1:7" ht="15.95" customHeight="1">
      <c r="A14" s="176" t="s">
        <v>626</v>
      </c>
      <c r="B14" s="177">
        <f t="shared" si="0"/>
        <v>1908</v>
      </c>
      <c r="C14" s="178">
        <f t="shared" si="1"/>
        <v>3.0633378823151642</v>
      </c>
      <c r="D14" s="177">
        <v>1018</v>
      </c>
      <c r="E14" s="178">
        <f t="shared" si="2"/>
        <v>3.2431743604447414</v>
      </c>
      <c r="F14" s="177">
        <v>890</v>
      </c>
      <c r="G14" s="178">
        <f t="shared" si="3"/>
        <v>2.8806317969963748</v>
      </c>
    </row>
    <row r="15" spans="1:7" ht="15.95" customHeight="1">
      <c r="A15" s="176" t="s">
        <v>627</v>
      </c>
      <c r="B15" s="177">
        <f t="shared" si="0"/>
        <v>1815</v>
      </c>
      <c r="C15" s="178">
        <f t="shared" si="1"/>
        <v>2.9140242433972867</v>
      </c>
      <c r="D15" s="177">
        <v>826</v>
      </c>
      <c r="E15" s="178">
        <f t="shared" si="2"/>
        <v>2.6314951097518238</v>
      </c>
      <c r="F15" s="177">
        <v>989</v>
      </c>
      <c r="G15" s="178">
        <f t="shared" si="3"/>
        <v>3.2010616261004663</v>
      </c>
    </row>
    <row r="16" spans="1:7" ht="15.95" customHeight="1">
      <c r="A16" s="176" t="s">
        <v>628</v>
      </c>
      <c r="B16" s="177">
        <f t="shared" si="0"/>
        <v>1561</v>
      </c>
      <c r="C16" s="178">
        <f t="shared" si="1"/>
        <v>2.5062214016215782</v>
      </c>
      <c r="D16" s="177">
        <v>763</v>
      </c>
      <c r="E16" s="178">
        <f t="shared" si="2"/>
        <v>2.4307878556182101</v>
      </c>
      <c r="F16" s="177">
        <v>798</v>
      </c>
      <c r="G16" s="178">
        <f t="shared" si="3"/>
        <v>2.5828586224754013</v>
      </c>
    </row>
    <row r="17" spans="1:7" ht="15.95" customHeight="1">
      <c r="A17" s="176" t="s">
        <v>629</v>
      </c>
      <c r="B17" s="177">
        <f t="shared" si="0"/>
        <v>1016</v>
      </c>
      <c r="C17" s="178">
        <f t="shared" si="1"/>
        <v>1.6312113671028337</v>
      </c>
      <c r="D17" s="177">
        <v>466</v>
      </c>
      <c r="E17" s="178">
        <f t="shared" si="2"/>
        <v>1.4845965147026028</v>
      </c>
      <c r="F17" s="177">
        <v>550</v>
      </c>
      <c r="G17" s="178">
        <f t="shared" si="3"/>
        <v>1.7801657172449508</v>
      </c>
    </row>
    <row r="18" spans="1:7" ht="15.95" customHeight="1">
      <c r="A18" s="176" t="s">
        <v>630</v>
      </c>
      <c r="B18" s="177">
        <f t="shared" si="0"/>
        <v>688</v>
      </c>
      <c r="C18" s="178">
        <f t="shared" si="1"/>
        <v>1.1045998233924701</v>
      </c>
      <c r="D18" s="177">
        <v>274</v>
      </c>
      <c r="E18" s="178">
        <f t="shared" si="2"/>
        <v>0.87291726400968495</v>
      </c>
      <c r="F18" s="177">
        <v>414</v>
      </c>
      <c r="G18" s="178">
        <f t="shared" si="3"/>
        <v>1.339979285344381</v>
      </c>
    </row>
    <row r="19" spans="1:7" ht="15.95" customHeight="1">
      <c r="A19" s="179" t="s">
        <v>631</v>
      </c>
      <c r="B19" s="177">
        <f t="shared" si="0"/>
        <v>426</v>
      </c>
      <c r="C19" s="178">
        <f t="shared" si="1"/>
        <v>0.68395279762382588</v>
      </c>
      <c r="D19" s="177">
        <v>180</v>
      </c>
      <c r="E19" s="178">
        <f t="shared" si="2"/>
        <v>0.57344929752461049</v>
      </c>
      <c r="F19" s="177">
        <v>246</v>
      </c>
      <c r="G19" s="178">
        <f t="shared" si="3"/>
        <v>0.79621957534955978</v>
      </c>
    </row>
    <row r="20" spans="1:7" ht="15.95" customHeight="1">
      <c r="A20" s="176" t="s">
        <v>632</v>
      </c>
      <c r="B20" s="177">
        <f t="shared" si="0"/>
        <v>365</v>
      </c>
      <c r="C20" s="178">
        <f t="shared" si="1"/>
        <v>0.58601589467769133</v>
      </c>
      <c r="D20" s="177">
        <v>157</v>
      </c>
      <c r="E20" s="178">
        <f t="shared" si="2"/>
        <v>0.50017522061868813</v>
      </c>
      <c r="F20" s="177">
        <v>208</v>
      </c>
      <c r="G20" s="178">
        <f t="shared" si="3"/>
        <v>0.67322630761263591</v>
      </c>
    </row>
    <row r="21" spans="1:7" ht="15.95" customHeight="1">
      <c r="A21" s="176" t="s">
        <v>633</v>
      </c>
      <c r="B21" s="177">
        <f t="shared" si="0"/>
        <v>364</v>
      </c>
      <c r="C21" s="178">
        <f t="shared" si="1"/>
        <v>0.58441037167857424</v>
      </c>
      <c r="D21" s="177">
        <v>175</v>
      </c>
      <c r="E21" s="178">
        <f t="shared" si="2"/>
        <v>0.5575201503711491</v>
      </c>
      <c r="F21" s="177">
        <v>189</v>
      </c>
      <c r="G21" s="178">
        <f t="shared" si="3"/>
        <v>0.61172967374417397</v>
      </c>
    </row>
    <row r="22" spans="1:7" ht="15.95" customHeight="1">
      <c r="A22" s="176" t="s">
        <v>634</v>
      </c>
      <c r="B22" s="177">
        <f t="shared" si="0"/>
        <v>314</v>
      </c>
      <c r="C22" s="178">
        <f t="shared" si="1"/>
        <v>0.50413422172272626</v>
      </c>
      <c r="D22" s="177">
        <v>160</v>
      </c>
      <c r="E22" s="178">
        <f t="shared" si="2"/>
        <v>0.50973270891076483</v>
      </c>
      <c r="F22" s="177">
        <v>154</v>
      </c>
      <c r="G22" s="178">
        <f t="shared" si="3"/>
        <v>0.49844640082858627</v>
      </c>
    </row>
    <row r="23" spans="1:7" ht="15.95" customHeight="1">
      <c r="A23" s="179" t="s">
        <v>635</v>
      </c>
      <c r="B23" s="177">
        <f t="shared" si="0"/>
        <v>292</v>
      </c>
      <c r="C23" s="178">
        <f t="shared" si="1"/>
        <v>0.468812715742153</v>
      </c>
      <c r="D23" s="177">
        <v>139</v>
      </c>
      <c r="E23" s="178">
        <f t="shared" si="2"/>
        <v>0.44283029086622699</v>
      </c>
      <c r="F23" s="177">
        <v>153</v>
      </c>
      <c r="G23" s="178">
        <f t="shared" si="3"/>
        <v>0.49520973588814088</v>
      </c>
    </row>
    <row r="24" spans="1:7" ht="15.95" customHeight="1">
      <c r="A24" s="179" t="s">
        <v>636</v>
      </c>
      <c r="B24" s="177">
        <f t="shared" si="0"/>
        <v>280</v>
      </c>
      <c r="C24" s="178">
        <f t="shared" si="1"/>
        <v>0.44954643975274944</v>
      </c>
      <c r="D24" s="177">
        <v>145</v>
      </c>
      <c r="E24" s="178">
        <f t="shared" si="2"/>
        <v>0.46194526745038073</v>
      </c>
      <c r="F24" s="177">
        <v>135</v>
      </c>
      <c r="G24" s="178">
        <f t="shared" si="3"/>
        <v>0.43694976696012422</v>
      </c>
    </row>
    <row r="25" spans="1:7" ht="15.95" customHeight="1">
      <c r="A25" s="176" t="s">
        <v>637</v>
      </c>
      <c r="B25" s="177">
        <f t="shared" si="0"/>
        <v>270</v>
      </c>
      <c r="C25" s="178">
        <f t="shared" si="1"/>
        <v>0.43349120976157979</v>
      </c>
      <c r="D25" s="177">
        <v>127</v>
      </c>
      <c r="E25" s="178">
        <f t="shared" si="2"/>
        <v>0.40460033769791964</v>
      </c>
      <c r="F25" s="177">
        <v>143</v>
      </c>
      <c r="G25" s="178">
        <f t="shared" si="3"/>
        <v>0.46284308648368727</v>
      </c>
    </row>
    <row r="26" spans="1:7" ht="15.95" customHeight="1">
      <c r="A26" s="176" t="s">
        <v>184</v>
      </c>
      <c r="B26" s="177">
        <f t="shared" si="0"/>
        <v>140</v>
      </c>
      <c r="C26" s="178">
        <f t="shared" si="1"/>
        <v>0.22477321987637472</v>
      </c>
      <c r="D26" s="177">
        <v>87</v>
      </c>
      <c r="E26" s="178">
        <f t="shared" si="2"/>
        <v>0.27716716047022844</v>
      </c>
      <c r="F26" s="177">
        <v>53</v>
      </c>
      <c r="G26" s="178">
        <f t="shared" si="3"/>
        <v>0.17154324184360434</v>
      </c>
    </row>
    <row r="27" spans="1:7" ht="15.95" customHeight="1">
      <c r="A27" s="176" t="s">
        <v>638</v>
      </c>
      <c r="B27" s="177">
        <f t="shared" si="0"/>
        <v>63</v>
      </c>
      <c r="C27" s="178">
        <f t="shared" si="1"/>
        <v>0.10114794894436864</v>
      </c>
      <c r="D27" s="177">
        <v>25</v>
      </c>
      <c r="E27" s="178">
        <f t="shared" si="2"/>
        <v>7.9645735767307019E-2</v>
      </c>
      <c r="F27" s="177">
        <v>38</v>
      </c>
      <c r="G27" s="178">
        <f t="shared" si="3"/>
        <v>0.12299326773692389</v>
      </c>
    </row>
    <row r="28" spans="1:7" ht="15.95" customHeight="1">
      <c r="A28" s="176" t="s">
        <v>639</v>
      </c>
      <c r="B28" s="177">
        <f t="shared" si="0"/>
        <v>53</v>
      </c>
      <c r="C28" s="178">
        <f t="shared" si="1"/>
        <v>8.5092718953199004E-2</v>
      </c>
      <c r="D28" s="177">
        <v>28</v>
      </c>
      <c r="E28" s="178">
        <f t="shared" si="2"/>
        <v>8.920322405938387E-2</v>
      </c>
      <c r="F28" s="177">
        <v>25</v>
      </c>
      <c r="G28" s="178">
        <f t="shared" si="3"/>
        <v>8.0916623511134128E-2</v>
      </c>
    </row>
    <row r="29" spans="1:7" ht="15.95" customHeight="1">
      <c r="A29" s="180" t="s">
        <v>640</v>
      </c>
      <c r="B29" s="177">
        <f t="shared" si="0"/>
        <v>36</v>
      </c>
      <c r="C29" s="178">
        <f t="shared" si="1"/>
        <v>5.7798827968210648E-2</v>
      </c>
      <c r="D29" s="177">
        <v>21</v>
      </c>
      <c r="E29" s="178">
        <f t="shared" si="2"/>
        <v>6.6902418044537892E-2</v>
      </c>
      <c r="F29" s="177">
        <v>15</v>
      </c>
      <c r="G29" s="178">
        <f t="shared" si="3"/>
        <v>4.854997410668048E-2</v>
      </c>
    </row>
    <row r="30" spans="1:7" ht="15" customHeight="1">
      <c r="A30" s="180" t="s">
        <v>641</v>
      </c>
      <c r="B30" s="177">
        <f>D30+F30</f>
        <v>32</v>
      </c>
      <c r="C30" s="178">
        <f>B30/B$9*100</f>
        <v>5.1376735971742797E-2</v>
      </c>
      <c r="D30" s="177">
        <v>15</v>
      </c>
      <c r="E30" s="178">
        <f t="shared" si="2"/>
        <v>4.778744146038421E-2</v>
      </c>
      <c r="F30" s="177">
        <v>17</v>
      </c>
      <c r="G30" s="178">
        <f t="shared" si="3"/>
        <v>5.5023303987571201E-2</v>
      </c>
    </row>
    <row r="31" spans="1:7" ht="15" customHeight="1">
      <c r="A31" s="180" t="s">
        <v>642</v>
      </c>
      <c r="B31" s="177">
        <f>D31+F31</f>
        <v>11</v>
      </c>
      <c r="C31" s="178">
        <f>B31/B$9*100</f>
        <v>1.7660752990286584E-2</v>
      </c>
      <c r="D31" s="177">
        <v>5</v>
      </c>
      <c r="E31" s="178">
        <f t="shared" si="2"/>
        <v>1.5929147153461401E-2</v>
      </c>
      <c r="F31" s="177">
        <v>6</v>
      </c>
      <c r="G31" s="178">
        <f t="shared" si="3"/>
        <v>1.9419989642672192E-2</v>
      </c>
    </row>
    <row r="32" spans="1:7" ht="15" customHeight="1">
      <c r="A32" s="180"/>
      <c r="B32" s="177"/>
      <c r="C32" s="178"/>
      <c r="D32" s="177"/>
      <c r="E32" s="178"/>
      <c r="F32" s="177"/>
      <c r="G32" s="178"/>
    </row>
    <row r="33" spans="1:7" s="19" customFormat="1" ht="14.25" customHeight="1">
      <c r="A33" s="121" t="s">
        <v>643</v>
      </c>
      <c r="B33" s="173">
        <f>D33+F33</f>
        <v>7021</v>
      </c>
      <c r="C33" s="174">
        <f>B33/B$9*100</f>
        <v>11.272376976800192</v>
      </c>
      <c r="D33" s="173">
        <f>SUM(D34:D44)</f>
        <v>3217</v>
      </c>
      <c r="E33" s="174">
        <f>D33/D$9*100</f>
        <v>10.248813278537067</v>
      </c>
      <c r="F33" s="173">
        <f>SUM(F34:F44)</f>
        <v>3804</v>
      </c>
      <c r="G33" s="174">
        <f>F33/F$9*100</f>
        <v>12.312273433454168</v>
      </c>
    </row>
    <row r="34" spans="1:7" s="19" customFormat="1" ht="14.25" customHeight="1">
      <c r="A34" s="22" t="s">
        <v>644</v>
      </c>
      <c r="B34" s="177">
        <f t="shared" ref="B34:B44" si="4">D34+F34</f>
        <v>1965</v>
      </c>
      <c r="C34" s="178">
        <f t="shared" ref="C34:C44" si="5">B34/B$9*100</f>
        <v>3.1548526932648313</v>
      </c>
      <c r="D34" s="177">
        <v>895</v>
      </c>
      <c r="E34" s="178">
        <f t="shared" ref="E34:E44" si="6">D34/D$9*100</f>
        <v>2.8513173404695911</v>
      </c>
      <c r="F34" s="177">
        <v>1070</v>
      </c>
      <c r="G34" s="178">
        <f t="shared" ref="G34:G44" si="7">F34/F$9*100</f>
        <v>3.4632314862765403</v>
      </c>
    </row>
    <row r="35" spans="1:7" ht="14.25" customHeight="1">
      <c r="A35" s="22" t="s">
        <v>645</v>
      </c>
      <c r="B35" s="177">
        <f t="shared" si="4"/>
        <v>1307</v>
      </c>
      <c r="C35" s="178">
        <f t="shared" si="5"/>
        <v>2.0984185598458698</v>
      </c>
      <c r="D35" s="177">
        <v>673</v>
      </c>
      <c r="E35" s="178">
        <f t="shared" si="6"/>
        <v>2.1440632068559049</v>
      </c>
      <c r="F35" s="177">
        <v>634</v>
      </c>
      <c r="G35" s="178">
        <f t="shared" si="7"/>
        <v>2.0520455722423616</v>
      </c>
    </row>
    <row r="36" spans="1:7" ht="14.25" customHeight="1">
      <c r="A36" s="22" t="s">
        <v>646</v>
      </c>
      <c r="B36" s="177">
        <f t="shared" si="4"/>
        <v>751</v>
      </c>
      <c r="C36" s="178">
        <f t="shared" si="5"/>
        <v>1.2057477723368386</v>
      </c>
      <c r="D36" s="177">
        <v>329</v>
      </c>
      <c r="E36" s="178">
        <f t="shared" si="6"/>
        <v>1.0481378826977603</v>
      </c>
      <c r="F36" s="177">
        <v>422</v>
      </c>
      <c r="G36" s="178">
        <f t="shared" si="7"/>
        <v>1.3658726048679439</v>
      </c>
    </row>
    <row r="37" spans="1:7" ht="14.25" customHeight="1">
      <c r="A37" s="22" t="s">
        <v>647</v>
      </c>
      <c r="B37" s="177">
        <f t="shared" si="4"/>
        <v>670</v>
      </c>
      <c r="C37" s="178">
        <f t="shared" si="5"/>
        <v>1.0757004094083649</v>
      </c>
      <c r="D37" s="177">
        <v>284</v>
      </c>
      <c r="E37" s="178">
        <f t="shared" si="6"/>
        <v>0.90477555831660772</v>
      </c>
      <c r="F37" s="177">
        <v>386</v>
      </c>
      <c r="G37" s="178">
        <f t="shared" si="7"/>
        <v>1.2493526670119108</v>
      </c>
    </row>
    <row r="38" spans="1:7" ht="14.25" customHeight="1">
      <c r="A38" s="22" t="s">
        <v>648</v>
      </c>
      <c r="B38" s="177">
        <f t="shared" si="4"/>
        <v>634</v>
      </c>
      <c r="C38" s="178">
        <f t="shared" si="5"/>
        <v>1.017901581440154</v>
      </c>
      <c r="D38" s="177">
        <v>287</v>
      </c>
      <c r="E38" s="178">
        <f t="shared" si="6"/>
        <v>0.91433304660868464</v>
      </c>
      <c r="F38" s="177">
        <v>347</v>
      </c>
      <c r="G38" s="178">
        <f t="shared" si="7"/>
        <v>1.1231227343345416</v>
      </c>
    </row>
    <row r="39" spans="1:7" ht="14.25" customHeight="1">
      <c r="A39" s="22" t="s">
        <v>649</v>
      </c>
      <c r="B39" s="177">
        <f t="shared" si="4"/>
        <v>601</v>
      </c>
      <c r="C39" s="178">
        <f t="shared" si="5"/>
        <v>0.96491932246929435</v>
      </c>
      <c r="D39" s="177">
        <v>226</v>
      </c>
      <c r="E39" s="178">
        <f t="shared" si="6"/>
        <v>0.71999745133645543</v>
      </c>
      <c r="F39" s="177">
        <v>375</v>
      </c>
      <c r="G39" s="178">
        <f t="shared" si="7"/>
        <v>1.213749352667012</v>
      </c>
    </row>
    <row r="40" spans="1:7" ht="14.25" customHeight="1">
      <c r="A40" s="22" t="s">
        <v>650</v>
      </c>
      <c r="B40" s="177">
        <f t="shared" si="4"/>
        <v>556</v>
      </c>
      <c r="C40" s="178">
        <f t="shared" si="5"/>
        <v>0.89267078750903095</v>
      </c>
      <c r="D40" s="177">
        <v>245</v>
      </c>
      <c r="E40" s="178">
        <f t="shared" si="6"/>
        <v>0.78052821051960886</v>
      </c>
      <c r="F40" s="177">
        <v>311</v>
      </c>
      <c r="G40" s="178">
        <f t="shared" si="7"/>
        <v>1.0066027964785085</v>
      </c>
    </row>
    <row r="41" spans="1:7" ht="14.25" customHeight="1">
      <c r="A41" s="22" t="s">
        <v>651</v>
      </c>
      <c r="B41" s="177">
        <f t="shared" si="4"/>
        <v>249</v>
      </c>
      <c r="C41" s="178">
        <f t="shared" si="5"/>
        <v>0.39977522678012362</v>
      </c>
      <c r="D41" s="177">
        <v>127</v>
      </c>
      <c r="E41" s="178">
        <f t="shared" si="6"/>
        <v>0.40460033769791964</v>
      </c>
      <c r="F41" s="177">
        <v>122</v>
      </c>
      <c r="G41" s="178">
        <f t="shared" si="7"/>
        <v>0.3948731227343345</v>
      </c>
    </row>
    <row r="42" spans="1:7" ht="14.25" customHeight="1">
      <c r="A42" s="22" t="s">
        <v>652</v>
      </c>
      <c r="B42" s="177">
        <f t="shared" si="4"/>
        <v>229</v>
      </c>
      <c r="C42" s="178">
        <f t="shared" si="5"/>
        <v>0.36766476679778437</v>
      </c>
      <c r="D42" s="177">
        <v>112</v>
      </c>
      <c r="E42" s="178">
        <f t="shared" si="6"/>
        <v>0.35681289623753548</v>
      </c>
      <c r="F42" s="177">
        <v>117</v>
      </c>
      <c r="G42" s="178">
        <f t="shared" si="7"/>
        <v>0.37868979803210773</v>
      </c>
    </row>
    <row r="43" spans="1:7" ht="14.25" customHeight="1">
      <c r="A43" s="22" t="s">
        <v>653</v>
      </c>
      <c r="B43" s="177">
        <f t="shared" si="4"/>
        <v>44</v>
      </c>
      <c r="C43" s="178">
        <f t="shared" si="5"/>
        <v>7.0643011961146335E-2</v>
      </c>
      <c r="D43" s="177">
        <v>31</v>
      </c>
      <c r="E43" s="178">
        <f t="shared" si="6"/>
        <v>9.8760712351460708E-2</v>
      </c>
      <c r="F43" s="177">
        <v>13</v>
      </c>
      <c r="G43" s="178">
        <f t="shared" si="7"/>
        <v>4.2076644225789744E-2</v>
      </c>
    </row>
    <row r="44" spans="1:7" ht="14.25" customHeight="1">
      <c r="A44" s="22" t="s">
        <v>654</v>
      </c>
      <c r="B44" s="177">
        <f t="shared" si="4"/>
        <v>15</v>
      </c>
      <c r="C44" s="178">
        <f t="shared" si="5"/>
        <v>2.4082844986754434E-2</v>
      </c>
      <c r="D44" s="177">
        <v>8</v>
      </c>
      <c r="E44" s="178">
        <f t="shared" si="6"/>
        <v>2.5486635445538246E-2</v>
      </c>
      <c r="F44" s="177">
        <v>7</v>
      </c>
      <c r="G44" s="178">
        <f t="shared" si="7"/>
        <v>2.2656654583117556E-2</v>
      </c>
    </row>
    <row r="45" spans="1:7" ht="8.25" customHeight="1">
      <c r="B45" s="177"/>
      <c r="C45" s="178"/>
      <c r="D45" s="177"/>
      <c r="E45" s="178"/>
      <c r="F45" s="177"/>
      <c r="G45" s="178"/>
    </row>
    <row r="46" spans="1:7" s="19" customFormat="1" ht="14.25" customHeight="1">
      <c r="A46" s="121" t="s">
        <v>655</v>
      </c>
      <c r="B46" s="173">
        <f>D46+F46</f>
        <v>759</v>
      </c>
      <c r="C46" s="174">
        <f>B46/B$9*100</f>
        <v>1.2185919563297742</v>
      </c>
      <c r="D46" s="173">
        <f>SUM(D47:D55)</f>
        <v>383</v>
      </c>
      <c r="E46" s="174">
        <f>D46/D$9*100</f>
        <v>1.2201726719551436</v>
      </c>
      <c r="F46" s="173">
        <f>SUM(F47:F55)</f>
        <v>376</v>
      </c>
      <c r="G46" s="174">
        <f t="shared" ref="G46:G55" si="8">F46/F$9*100</f>
        <v>1.2169860176074572</v>
      </c>
    </row>
    <row r="47" spans="1:7" ht="14.25" customHeight="1">
      <c r="A47" s="22" t="s">
        <v>656</v>
      </c>
      <c r="B47" s="177">
        <f t="shared" ref="B47:B55" si="9">D47+F47</f>
        <v>184</v>
      </c>
      <c r="C47" s="178">
        <f t="shared" ref="C47:C55" si="10">B47/B$9*100</f>
        <v>0.29541623183752108</v>
      </c>
      <c r="D47" s="177">
        <v>87</v>
      </c>
      <c r="E47" s="178">
        <f t="shared" ref="E47:E55" si="11">D47/D$9*100</f>
        <v>0.27716716047022844</v>
      </c>
      <c r="F47" s="177">
        <v>97</v>
      </c>
      <c r="G47" s="178">
        <f t="shared" si="8"/>
        <v>0.3139564992232004</v>
      </c>
    </row>
    <row r="48" spans="1:7" ht="14.25" customHeight="1">
      <c r="A48" s="22" t="s">
        <v>657</v>
      </c>
      <c r="B48" s="177">
        <f t="shared" si="9"/>
        <v>181</v>
      </c>
      <c r="C48" s="178">
        <f t="shared" si="10"/>
        <v>0.29059966284017019</v>
      </c>
      <c r="D48" s="177">
        <v>105</v>
      </c>
      <c r="E48" s="178">
        <f t="shared" si="11"/>
        <v>0.33451209022268946</v>
      </c>
      <c r="F48" s="177">
        <v>76</v>
      </c>
      <c r="G48" s="178">
        <f t="shared" si="8"/>
        <v>0.24598653547384777</v>
      </c>
    </row>
    <row r="49" spans="1:7" ht="14.25" customHeight="1">
      <c r="A49" s="22" t="s">
        <v>658</v>
      </c>
      <c r="B49" s="177">
        <f t="shared" si="9"/>
        <v>144</v>
      </c>
      <c r="C49" s="178">
        <f t="shared" si="10"/>
        <v>0.23119531187284259</v>
      </c>
      <c r="D49" s="177">
        <v>70</v>
      </c>
      <c r="E49" s="178">
        <f t="shared" si="11"/>
        <v>0.22300806014845967</v>
      </c>
      <c r="F49" s="177">
        <v>74</v>
      </c>
      <c r="G49" s="178">
        <f t="shared" si="8"/>
        <v>0.23951320559295702</v>
      </c>
    </row>
    <row r="50" spans="1:7" ht="14.25" customHeight="1">
      <c r="A50" s="22" t="s">
        <v>659</v>
      </c>
      <c r="B50" s="177">
        <f t="shared" si="9"/>
        <v>59</v>
      </c>
      <c r="C50" s="178">
        <f t="shared" si="10"/>
        <v>9.4725856947900783E-2</v>
      </c>
      <c r="D50" s="177">
        <v>31</v>
      </c>
      <c r="E50" s="178">
        <f t="shared" si="11"/>
        <v>9.8760712351460708E-2</v>
      </c>
      <c r="F50" s="177">
        <v>28</v>
      </c>
      <c r="G50" s="178">
        <f t="shared" si="8"/>
        <v>9.0626618332470224E-2</v>
      </c>
    </row>
    <row r="51" spans="1:7" ht="14.25" customHeight="1">
      <c r="A51" s="22" t="s">
        <v>660</v>
      </c>
      <c r="B51" s="177">
        <f t="shared" si="9"/>
        <v>59</v>
      </c>
      <c r="C51" s="178">
        <f t="shared" si="10"/>
        <v>9.4725856947900783E-2</v>
      </c>
      <c r="D51" s="177">
        <v>28</v>
      </c>
      <c r="E51" s="178">
        <f t="shared" si="11"/>
        <v>8.920322405938387E-2</v>
      </c>
      <c r="F51" s="177">
        <v>31</v>
      </c>
      <c r="G51" s="178">
        <f t="shared" si="8"/>
        <v>0.10033661315380631</v>
      </c>
    </row>
    <row r="52" spans="1:7" ht="14.25" customHeight="1">
      <c r="A52" s="22" t="s">
        <v>661</v>
      </c>
      <c r="B52" s="177">
        <f t="shared" si="9"/>
        <v>54</v>
      </c>
      <c r="C52" s="178">
        <f t="shared" si="10"/>
        <v>8.6698241952315971E-2</v>
      </c>
      <c r="D52" s="177">
        <v>20</v>
      </c>
      <c r="E52" s="178">
        <f t="shared" si="11"/>
        <v>6.3716588613845604E-2</v>
      </c>
      <c r="F52" s="177">
        <v>34</v>
      </c>
      <c r="G52" s="178">
        <f t="shared" si="8"/>
        <v>0.1100466079751424</v>
      </c>
    </row>
    <row r="53" spans="1:7" ht="14.25" customHeight="1">
      <c r="A53" s="22" t="s">
        <v>662</v>
      </c>
      <c r="B53" s="177">
        <f t="shared" si="9"/>
        <v>52</v>
      </c>
      <c r="C53" s="178">
        <f t="shared" si="10"/>
        <v>8.348719595408205E-2</v>
      </c>
      <c r="D53" s="177">
        <v>27</v>
      </c>
      <c r="E53" s="178">
        <f t="shared" si="11"/>
        <v>8.6017394628691582E-2</v>
      </c>
      <c r="F53" s="177">
        <v>25</v>
      </c>
      <c r="G53" s="178">
        <f t="shared" si="8"/>
        <v>8.0916623511134128E-2</v>
      </c>
    </row>
    <row r="54" spans="1:7" ht="14.25" customHeight="1">
      <c r="A54" s="22" t="s">
        <v>663</v>
      </c>
      <c r="B54" s="177">
        <f t="shared" si="9"/>
        <v>16</v>
      </c>
      <c r="C54" s="178">
        <f t="shared" si="10"/>
        <v>2.5688367985871399E-2</v>
      </c>
      <c r="D54" s="177">
        <v>8</v>
      </c>
      <c r="E54" s="178">
        <f t="shared" si="11"/>
        <v>2.5486635445538246E-2</v>
      </c>
      <c r="F54" s="177">
        <v>8</v>
      </c>
      <c r="G54" s="178">
        <f t="shared" si="8"/>
        <v>2.589331952356292E-2</v>
      </c>
    </row>
    <row r="55" spans="1:7" ht="14.25" customHeight="1">
      <c r="A55" s="22" t="s">
        <v>664</v>
      </c>
      <c r="B55" s="177">
        <f t="shared" si="9"/>
        <v>10</v>
      </c>
      <c r="C55" s="178">
        <f t="shared" si="10"/>
        <v>1.6055229991169623E-2</v>
      </c>
      <c r="D55" s="177">
        <v>7</v>
      </c>
      <c r="E55" s="178">
        <f t="shared" si="11"/>
        <v>2.2300806014845968E-2</v>
      </c>
      <c r="F55" s="177">
        <v>3</v>
      </c>
      <c r="G55" s="178">
        <f t="shared" si="8"/>
        <v>9.7099948213360959E-3</v>
      </c>
    </row>
    <row r="56" spans="1:7" ht="14.25" customHeight="1">
      <c r="A56" s="22"/>
      <c r="B56" s="177"/>
      <c r="C56" s="178"/>
      <c r="D56" s="177"/>
      <c r="E56" s="178"/>
      <c r="F56" s="177"/>
      <c r="G56" s="178"/>
    </row>
    <row r="57" spans="1:7" ht="14.25" customHeight="1">
      <c r="A57" s="181" t="s">
        <v>665</v>
      </c>
      <c r="B57" s="173">
        <f>D57+F57</f>
        <v>150</v>
      </c>
      <c r="C57" s="174">
        <f>B57/B$9*100</f>
        <v>0.24082844986754434</v>
      </c>
      <c r="D57" s="173">
        <f>SUM(D58)</f>
        <v>69</v>
      </c>
      <c r="E57" s="174">
        <f>D57/D$9*100</f>
        <v>0.21982223071776735</v>
      </c>
      <c r="F57" s="173">
        <f>SUM(F58)</f>
        <v>81</v>
      </c>
      <c r="G57" s="174">
        <f>F57/F$9*100</f>
        <v>0.26216986017607458</v>
      </c>
    </row>
    <row r="58" spans="1:7" ht="14.25" customHeight="1">
      <c r="A58" s="182" t="s">
        <v>666</v>
      </c>
      <c r="B58" s="177">
        <f>D58+F58</f>
        <v>150</v>
      </c>
      <c r="C58" s="178">
        <f>B58/B$9*100</f>
        <v>0.24082844986754434</v>
      </c>
      <c r="D58" s="177">
        <v>69</v>
      </c>
      <c r="E58" s="178">
        <f>D58/D$9*100</f>
        <v>0.21982223071776735</v>
      </c>
      <c r="F58" s="177">
        <v>81</v>
      </c>
      <c r="G58" s="178">
        <f>F58/F$9*100</f>
        <v>0.26216986017607458</v>
      </c>
    </row>
    <row r="59" spans="1:7" ht="14.25" customHeight="1">
      <c r="A59" s="182"/>
      <c r="B59" s="177"/>
      <c r="C59" s="178"/>
      <c r="D59" s="177"/>
      <c r="E59" s="178"/>
      <c r="F59" s="177"/>
      <c r="G59" s="178"/>
    </row>
    <row r="60" spans="1:7" ht="14.25" customHeight="1">
      <c r="A60" s="181" t="s">
        <v>667</v>
      </c>
      <c r="B60" s="173">
        <f>D60+F60</f>
        <v>12</v>
      </c>
      <c r="C60" s="174">
        <f>B60/B$9*100</f>
        <v>1.9266275989403548E-2</v>
      </c>
      <c r="D60" s="173">
        <f>SUM(D61)</f>
        <v>6</v>
      </c>
      <c r="E60" s="174">
        <f>D60/D$9*100</f>
        <v>1.9114976584153686E-2</v>
      </c>
      <c r="F60" s="173">
        <f>SUM(F61)</f>
        <v>6</v>
      </c>
      <c r="G60" s="174">
        <f>F60/F$9*100</f>
        <v>1.9419989642672192E-2</v>
      </c>
    </row>
    <row r="61" spans="1:7" ht="14.25" customHeight="1">
      <c r="A61" s="182" t="s">
        <v>668</v>
      </c>
      <c r="B61" s="177">
        <f>D61+F61</f>
        <v>12</v>
      </c>
      <c r="C61" s="178">
        <f>B61/B$9*100</f>
        <v>1.9266275989403548E-2</v>
      </c>
      <c r="D61" s="177">
        <v>6</v>
      </c>
      <c r="E61" s="178">
        <f>D61/D$9*100</f>
        <v>1.9114976584153686E-2</v>
      </c>
      <c r="F61" s="177">
        <v>6</v>
      </c>
      <c r="G61" s="178">
        <f>F61/F$9*100</f>
        <v>1.9419989642672192E-2</v>
      </c>
    </row>
    <row r="62" spans="1:7" ht="8.25" customHeight="1">
      <c r="A62" s="31"/>
      <c r="B62" s="31"/>
      <c r="C62" s="31"/>
      <c r="D62" s="31"/>
      <c r="E62" s="64"/>
      <c r="F62" s="31"/>
      <c r="G62" s="31"/>
    </row>
    <row r="63" spans="1:7" ht="2.25" customHeight="1">
      <c r="A63" s="65"/>
    </row>
    <row r="64" spans="1:7" ht="34.5" customHeight="1">
      <c r="A64" s="183" t="s">
        <v>669</v>
      </c>
      <c r="B64" s="127"/>
      <c r="C64" s="127"/>
      <c r="D64" s="127"/>
      <c r="E64" s="127"/>
      <c r="F64" s="127"/>
      <c r="G64" s="184"/>
    </row>
    <row r="65" spans="1:7" ht="12.75" customHeight="1">
      <c r="A65" s="37" t="s">
        <v>28</v>
      </c>
      <c r="B65" s="37"/>
      <c r="C65" s="37"/>
      <c r="D65" s="37"/>
      <c r="E65" s="37"/>
      <c r="F65" s="37"/>
      <c r="G65" s="37"/>
    </row>
    <row r="66" spans="1:7" ht="12" customHeight="1"/>
    <row r="67" spans="1:7" ht="12" customHeight="1"/>
    <row r="68" spans="1:7" ht="12" customHeight="1"/>
  </sheetData>
  <mergeCells count="2">
    <mergeCell ref="A6:A7"/>
    <mergeCell ref="A64:G64"/>
  </mergeCells>
  <pageMargins left="0.70866141732283472" right="0.70866141732283472" top="0.74803149606299213" bottom="0.74803149606299213" header="0.31496062992125984" footer="0.31496062992125984"/>
  <pageSetup scale="99" orientation="portrait" r:id="rId1"/>
  <rowBreaks count="1" manualBreakCount="1">
    <brk id="45" max="6" man="1"/>
  </rowBreaks>
  <ignoredErrors>
    <ignoredError sqref="C9:G62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FA8D5-BF78-4DAD-92CA-FF94A57992BF}">
  <dimension ref="A1:P352"/>
  <sheetViews>
    <sheetView showGridLines="0" zoomScale="90" zoomScaleNormal="90" zoomScaleSheetLayoutView="75" workbookViewId="0">
      <selection activeCell="F9" sqref="F9"/>
    </sheetView>
  </sheetViews>
  <sheetFormatPr baseColWidth="10" defaultColWidth="11" defaultRowHeight="12" customHeight="1"/>
  <cols>
    <col min="1" max="1" width="33.140625" style="8" customWidth="1"/>
    <col min="2" max="2" width="12.42578125" style="8" customWidth="1"/>
    <col min="3" max="3" width="11.85546875" style="8" bestFit="1" customWidth="1"/>
    <col min="4" max="4" width="11.7109375" style="8" customWidth="1"/>
    <col min="5" max="5" width="11.42578125" style="8" bestFit="1" customWidth="1"/>
    <col min="6" max="6" width="11.7109375" style="8" customWidth="1"/>
    <col min="7" max="7" width="11.42578125" style="8" bestFit="1" customWidth="1"/>
    <col min="8" max="256" width="11" style="8"/>
    <col min="257" max="257" width="33.140625" style="8" customWidth="1"/>
    <col min="258" max="258" width="12.42578125" style="8" customWidth="1"/>
    <col min="259" max="259" width="11.85546875" style="8" bestFit="1" customWidth="1"/>
    <col min="260" max="260" width="11.7109375" style="8" customWidth="1"/>
    <col min="261" max="261" width="11.42578125" style="8" bestFit="1" customWidth="1"/>
    <col min="262" max="262" width="11.7109375" style="8" customWidth="1"/>
    <col min="263" max="263" width="11.42578125" style="8" bestFit="1" customWidth="1"/>
    <col min="264" max="512" width="11" style="8"/>
    <col min="513" max="513" width="33.140625" style="8" customWidth="1"/>
    <col min="514" max="514" width="12.42578125" style="8" customWidth="1"/>
    <col min="515" max="515" width="11.85546875" style="8" bestFit="1" customWidth="1"/>
    <col min="516" max="516" width="11.7109375" style="8" customWidth="1"/>
    <col min="517" max="517" width="11.42578125" style="8" bestFit="1" customWidth="1"/>
    <col min="518" max="518" width="11.7109375" style="8" customWidth="1"/>
    <col min="519" max="519" width="11.42578125" style="8" bestFit="1" customWidth="1"/>
    <col min="520" max="768" width="11" style="8"/>
    <col min="769" max="769" width="33.140625" style="8" customWidth="1"/>
    <col min="770" max="770" width="12.42578125" style="8" customWidth="1"/>
    <col min="771" max="771" width="11.85546875" style="8" bestFit="1" customWidth="1"/>
    <col min="772" max="772" width="11.7109375" style="8" customWidth="1"/>
    <col min="773" max="773" width="11.42578125" style="8" bestFit="1" customWidth="1"/>
    <col min="774" max="774" width="11.7109375" style="8" customWidth="1"/>
    <col min="775" max="775" width="11.42578125" style="8" bestFit="1" customWidth="1"/>
    <col min="776" max="1024" width="11" style="8"/>
    <col min="1025" max="1025" width="33.140625" style="8" customWidth="1"/>
    <col min="1026" max="1026" width="12.42578125" style="8" customWidth="1"/>
    <col min="1027" max="1027" width="11.85546875" style="8" bestFit="1" customWidth="1"/>
    <col min="1028" max="1028" width="11.7109375" style="8" customWidth="1"/>
    <col min="1029" max="1029" width="11.42578125" style="8" bestFit="1" customWidth="1"/>
    <col min="1030" max="1030" width="11.7109375" style="8" customWidth="1"/>
    <col min="1031" max="1031" width="11.42578125" style="8" bestFit="1" customWidth="1"/>
    <col min="1032" max="1280" width="11" style="8"/>
    <col min="1281" max="1281" width="33.140625" style="8" customWidth="1"/>
    <col min="1282" max="1282" width="12.42578125" style="8" customWidth="1"/>
    <col min="1283" max="1283" width="11.85546875" style="8" bestFit="1" customWidth="1"/>
    <col min="1284" max="1284" width="11.7109375" style="8" customWidth="1"/>
    <col min="1285" max="1285" width="11.42578125" style="8" bestFit="1" customWidth="1"/>
    <col min="1286" max="1286" width="11.7109375" style="8" customWidth="1"/>
    <col min="1287" max="1287" width="11.42578125" style="8" bestFit="1" customWidth="1"/>
    <col min="1288" max="1536" width="11" style="8"/>
    <col min="1537" max="1537" width="33.140625" style="8" customWidth="1"/>
    <col min="1538" max="1538" width="12.42578125" style="8" customWidth="1"/>
    <col min="1539" max="1539" width="11.85546875" style="8" bestFit="1" customWidth="1"/>
    <col min="1540" max="1540" width="11.7109375" style="8" customWidth="1"/>
    <col min="1541" max="1541" width="11.42578125" style="8" bestFit="1" customWidth="1"/>
    <col min="1542" max="1542" width="11.7109375" style="8" customWidth="1"/>
    <col min="1543" max="1543" width="11.42578125" style="8" bestFit="1" customWidth="1"/>
    <col min="1544" max="1792" width="11" style="8"/>
    <col min="1793" max="1793" width="33.140625" style="8" customWidth="1"/>
    <col min="1794" max="1794" width="12.42578125" style="8" customWidth="1"/>
    <col min="1795" max="1795" width="11.85546875" style="8" bestFit="1" customWidth="1"/>
    <col min="1796" max="1796" width="11.7109375" style="8" customWidth="1"/>
    <col min="1797" max="1797" width="11.42578125" style="8" bestFit="1" customWidth="1"/>
    <col min="1798" max="1798" width="11.7109375" style="8" customWidth="1"/>
    <col min="1799" max="1799" width="11.42578125" style="8" bestFit="1" customWidth="1"/>
    <col min="1800" max="2048" width="11" style="8"/>
    <col min="2049" max="2049" width="33.140625" style="8" customWidth="1"/>
    <col min="2050" max="2050" width="12.42578125" style="8" customWidth="1"/>
    <col min="2051" max="2051" width="11.85546875" style="8" bestFit="1" customWidth="1"/>
    <col min="2052" max="2052" width="11.7109375" style="8" customWidth="1"/>
    <col min="2053" max="2053" width="11.42578125" style="8" bestFit="1" customWidth="1"/>
    <col min="2054" max="2054" width="11.7109375" style="8" customWidth="1"/>
    <col min="2055" max="2055" width="11.42578125" style="8" bestFit="1" customWidth="1"/>
    <col min="2056" max="2304" width="11" style="8"/>
    <col min="2305" max="2305" width="33.140625" style="8" customWidth="1"/>
    <col min="2306" max="2306" width="12.42578125" style="8" customWidth="1"/>
    <col min="2307" max="2307" width="11.85546875" style="8" bestFit="1" customWidth="1"/>
    <col min="2308" max="2308" width="11.7109375" style="8" customWidth="1"/>
    <col min="2309" max="2309" width="11.42578125" style="8" bestFit="1" customWidth="1"/>
    <col min="2310" max="2310" width="11.7109375" style="8" customWidth="1"/>
    <col min="2311" max="2311" width="11.42578125" style="8" bestFit="1" customWidth="1"/>
    <col min="2312" max="2560" width="11" style="8"/>
    <col min="2561" max="2561" width="33.140625" style="8" customWidth="1"/>
    <col min="2562" max="2562" width="12.42578125" style="8" customWidth="1"/>
    <col min="2563" max="2563" width="11.85546875" style="8" bestFit="1" customWidth="1"/>
    <col min="2564" max="2564" width="11.7109375" style="8" customWidth="1"/>
    <col min="2565" max="2565" width="11.42578125" style="8" bestFit="1" customWidth="1"/>
    <col min="2566" max="2566" width="11.7109375" style="8" customWidth="1"/>
    <col min="2567" max="2567" width="11.42578125" style="8" bestFit="1" customWidth="1"/>
    <col min="2568" max="2816" width="11" style="8"/>
    <col min="2817" max="2817" width="33.140625" style="8" customWidth="1"/>
    <col min="2818" max="2818" width="12.42578125" style="8" customWidth="1"/>
    <col min="2819" max="2819" width="11.85546875" style="8" bestFit="1" customWidth="1"/>
    <col min="2820" max="2820" width="11.7109375" style="8" customWidth="1"/>
    <col min="2821" max="2821" width="11.42578125" style="8" bestFit="1" customWidth="1"/>
    <col min="2822" max="2822" width="11.7109375" style="8" customWidth="1"/>
    <col min="2823" max="2823" width="11.42578125" style="8" bestFit="1" customWidth="1"/>
    <col min="2824" max="3072" width="11" style="8"/>
    <col min="3073" max="3073" width="33.140625" style="8" customWidth="1"/>
    <col min="3074" max="3074" width="12.42578125" style="8" customWidth="1"/>
    <col min="3075" max="3075" width="11.85546875" style="8" bestFit="1" customWidth="1"/>
    <col min="3076" max="3076" width="11.7109375" style="8" customWidth="1"/>
    <col min="3077" max="3077" width="11.42578125" style="8" bestFit="1" customWidth="1"/>
    <col min="3078" max="3078" width="11.7109375" style="8" customWidth="1"/>
    <col min="3079" max="3079" width="11.42578125" style="8" bestFit="1" customWidth="1"/>
    <col min="3080" max="3328" width="11" style="8"/>
    <col min="3329" max="3329" width="33.140625" style="8" customWidth="1"/>
    <col min="3330" max="3330" width="12.42578125" style="8" customWidth="1"/>
    <col min="3331" max="3331" width="11.85546875" style="8" bestFit="1" customWidth="1"/>
    <col min="3332" max="3332" width="11.7109375" style="8" customWidth="1"/>
    <col min="3333" max="3333" width="11.42578125" style="8" bestFit="1" customWidth="1"/>
    <col min="3334" max="3334" width="11.7109375" style="8" customWidth="1"/>
    <col min="3335" max="3335" width="11.42578125" style="8" bestFit="1" customWidth="1"/>
    <col min="3336" max="3584" width="11" style="8"/>
    <col min="3585" max="3585" width="33.140625" style="8" customWidth="1"/>
    <col min="3586" max="3586" width="12.42578125" style="8" customWidth="1"/>
    <col min="3587" max="3587" width="11.85546875" style="8" bestFit="1" customWidth="1"/>
    <col min="3588" max="3588" width="11.7109375" style="8" customWidth="1"/>
    <col min="3589" max="3589" width="11.42578125" style="8" bestFit="1" customWidth="1"/>
    <col min="3590" max="3590" width="11.7109375" style="8" customWidth="1"/>
    <col min="3591" max="3591" width="11.42578125" style="8" bestFit="1" customWidth="1"/>
    <col min="3592" max="3840" width="11" style="8"/>
    <col min="3841" max="3841" width="33.140625" style="8" customWidth="1"/>
    <col min="3842" max="3842" width="12.42578125" style="8" customWidth="1"/>
    <col min="3843" max="3843" width="11.85546875" style="8" bestFit="1" customWidth="1"/>
    <col min="3844" max="3844" width="11.7109375" style="8" customWidth="1"/>
    <col min="3845" max="3845" width="11.42578125" style="8" bestFit="1" customWidth="1"/>
    <col min="3846" max="3846" width="11.7109375" style="8" customWidth="1"/>
    <col min="3847" max="3847" width="11.42578125" style="8" bestFit="1" customWidth="1"/>
    <col min="3848" max="4096" width="11" style="8"/>
    <col min="4097" max="4097" width="33.140625" style="8" customWidth="1"/>
    <col min="4098" max="4098" width="12.42578125" style="8" customWidth="1"/>
    <col min="4099" max="4099" width="11.85546875" style="8" bestFit="1" customWidth="1"/>
    <col min="4100" max="4100" width="11.7109375" style="8" customWidth="1"/>
    <col min="4101" max="4101" width="11.42578125" style="8" bestFit="1" customWidth="1"/>
    <col min="4102" max="4102" width="11.7109375" style="8" customWidth="1"/>
    <col min="4103" max="4103" width="11.42578125" style="8" bestFit="1" customWidth="1"/>
    <col min="4104" max="4352" width="11" style="8"/>
    <col min="4353" max="4353" width="33.140625" style="8" customWidth="1"/>
    <col min="4354" max="4354" width="12.42578125" style="8" customWidth="1"/>
    <col min="4355" max="4355" width="11.85546875" style="8" bestFit="1" customWidth="1"/>
    <col min="4356" max="4356" width="11.7109375" style="8" customWidth="1"/>
    <col min="4357" max="4357" width="11.42578125" style="8" bestFit="1" customWidth="1"/>
    <col min="4358" max="4358" width="11.7109375" style="8" customWidth="1"/>
    <col min="4359" max="4359" width="11.42578125" style="8" bestFit="1" customWidth="1"/>
    <col min="4360" max="4608" width="11" style="8"/>
    <col min="4609" max="4609" width="33.140625" style="8" customWidth="1"/>
    <col min="4610" max="4610" width="12.42578125" style="8" customWidth="1"/>
    <col min="4611" max="4611" width="11.85546875" style="8" bestFit="1" customWidth="1"/>
    <col min="4612" max="4612" width="11.7109375" style="8" customWidth="1"/>
    <col min="4613" max="4613" width="11.42578125" style="8" bestFit="1" customWidth="1"/>
    <col min="4614" max="4614" width="11.7109375" style="8" customWidth="1"/>
    <col min="4615" max="4615" width="11.42578125" style="8" bestFit="1" customWidth="1"/>
    <col min="4616" max="4864" width="11" style="8"/>
    <col min="4865" max="4865" width="33.140625" style="8" customWidth="1"/>
    <col min="4866" max="4866" width="12.42578125" style="8" customWidth="1"/>
    <col min="4867" max="4867" width="11.85546875" style="8" bestFit="1" customWidth="1"/>
    <col min="4868" max="4868" width="11.7109375" style="8" customWidth="1"/>
    <col min="4869" max="4869" width="11.42578125" style="8" bestFit="1" customWidth="1"/>
    <col min="4870" max="4870" width="11.7109375" style="8" customWidth="1"/>
    <col min="4871" max="4871" width="11.42578125" style="8" bestFit="1" customWidth="1"/>
    <col min="4872" max="5120" width="11" style="8"/>
    <col min="5121" max="5121" width="33.140625" style="8" customWidth="1"/>
    <col min="5122" max="5122" width="12.42578125" style="8" customWidth="1"/>
    <col min="5123" max="5123" width="11.85546875" style="8" bestFit="1" customWidth="1"/>
    <col min="5124" max="5124" width="11.7109375" style="8" customWidth="1"/>
    <col min="5125" max="5125" width="11.42578125" style="8" bestFit="1" customWidth="1"/>
    <col min="5126" max="5126" width="11.7109375" style="8" customWidth="1"/>
    <col min="5127" max="5127" width="11.42578125" style="8" bestFit="1" customWidth="1"/>
    <col min="5128" max="5376" width="11" style="8"/>
    <col min="5377" max="5377" width="33.140625" style="8" customWidth="1"/>
    <col min="5378" max="5378" width="12.42578125" style="8" customWidth="1"/>
    <col min="5379" max="5379" width="11.85546875" style="8" bestFit="1" customWidth="1"/>
    <col min="5380" max="5380" width="11.7109375" style="8" customWidth="1"/>
    <col min="5381" max="5381" width="11.42578125" style="8" bestFit="1" customWidth="1"/>
    <col min="5382" max="5382" width="11.7109375" style="8" customWidth="1"/>
    <col min="5383" max="5383" width="11.42578125" style="8" bestFit="1" customWidth="1"/>
    <col min="5384" max="5632" width="11" style="8"/>
    <col min="5633" max="5633" width="33.140625" style="8" customWidth="1"/>
    <col min="5634" max="5634" width="12.42578125" style="8" customWidth="1"/>
    <col min="5635" max="5635" width="11.85546875" style="8" bestFit="1" customWidth="1"/>
    <col min="5636" max="5636" width="11.7109375" style="8" customWidth="1"/>
    <col min="5637" max="5637" width="11.42578125" style="8" bestFit="1" customWidth="1"/>
    <col min="5638" max="5638" width="11.7109375" style="8" customWidth="1"/>
    <col min="5639" max="5639" width="11.42578125" style="8" bestFit="1" customWidth="1"/>
    <col min="5640" max="5888" width="11" style="8"/>
    <col min="5889" max="5889" width="33.140625" style="8" customWidth="1"/>
    <col min="5890" max="5890" width="12.42578125" style="8" customWidth="1"/>
    <col min="5891" max="5891" width="11.85546875" style="8" bestFit="1" customWidth="1"/>
    <col min="5892" max="5892" width="11.7109375" style="8" customWidth="1"/>
    <col min="5893" max="5893" width="11.42578125" style="8" bestFit="1" customWidth="1"/>
    <col min="5894" max="5894" width="11.7109375" style="8" customWidth="1"/>
    <col min="5895" max="5895" width="11.42578125" style="8" bestFit="1" customWidth="1"/>
    <col min="5896" max="6144" width="11" style="8"/>
    <col min="6145" max="6145" width="33.140625" style="8" customWidth="1"/>
    <col min="6146" max="6146" width="12.42578125" style="8" customWidth="1"/>
    <col min="6147" max="6147" width="11.85546875" style="8" bestFit="1" customWidth="1"/>
    <col min="6148" max="6148" width="11.7109375" style="8" customWidth="1"/>
    <col min="6149" max="6149" width="11.42578125" style="8" bestFit="1" customWidth="1"/>
    <col min="6150" max="6150" width="11.7109375" style="8" customWidth="1"/>
    <col min="6151" max="6151" width="11.42578125" style="8" bestFit="1" customWidth="1"/>
    <col min="6152" max="6400" width="11" style="8"/>
    <col min="6401" max="6401" width="33.140625" style="8" customWidth="1"/>
    <col min="6402" max="6402" width="12.42578125" style="8" customWidth="1"/>
    <col min="6403" max="6403" width="11.85546875" style="8" bestFit="1" customWidth="1"/>
    <col min="6404" max="6404" width="11.7109375" style="8" customWidth="1"/>
    <col min="6405" max="6405" width="11.42578125" style="8" bestFit="1" customWidth="1"/>
    <col min="6406" max="6406" width="11.7109375" style="8" customWidth="1"/>
    <col min="6407" max="6407" width="11.42578125" style="8" bestFit="1" customWidth="1"/>
    <col min="6408" max="6656" width="11" style="8"/>
    <col min="6657" max="6657" width="33.140625" style="8" customWidth="1"/>
    <col min="6658" max="6658" width="12.42578125" style="8" customWidth="1"/>
    <col min="6659" max="6659" width="11.85546875" style="8" bestFit="1" customWidth="1"/>
    <col min="6660" max="6660" width="11.7109375" style="8" customWidth="1"/>
    <col min="6661" max="6661" width="11.42578125" style="8" bestFit="1" customWidth="1"/>
    <col min="6662" max="6662" width="11.7109375" style="8" customWidth="1"/>
    <col min="6663" max="6663" width="11.42578125" style="8" bestFit="1" customWidth="1"/>
    <col min="6664" max="6912" width="11" style="8"/>
    <col min="6913" max="6913" width="33.140625" style="8" customWidth="1"/>
    <col min="6914" max="6914" width="12.42578125" style="8" customWidth="1"/>
    <col min="6915" max="6915" width="11.85546875" style="8" bestFit="1" customWidth="1"/>
    <col min="6916" max="6916" width="11.7109375" style="8" customWidth="1"/>
    <col min="6917" max="6917" width="11.42578125" style="8" bestFit="1" customWidth="1"/>
    <col min="6918" max="6918" width="11.7109375" style="8" customWidth="1"/>
    <col min="6919" max="6919" width="11.42578125" style="8" bestFit="1" customWidth="1"/>
    <col min="6920" max="7168" width="11" style="8"/>
    <col min="7169" max="7169" width="33.140625" style="8" customWidth="1"/>
    <col min="7170" max="7170" width="12.42578125" style="8" customWidth="1"/>
    <col min="7171" max="7171" width="11.85546875" style="8" bestFit="1" customWidth="1"/>
    <col min="7172" max="7172" width="11.7109375" style="8" customWidth="1"/>
    <col min="7173" max="7173" width="11.42578125" style="8" bestFit="1" customWidth="1"/>
    <col min="7174" max="7174" width="11.7109375" style="8" customWidth="1"/>
    <col min="7175" max="7175" width="11.42578125" style="8" bestFit="1" customWidth="1"/>
    <col min="7176" max="7424" width="11" style="8"/>
    <col min="7425" max="7425" width="33.140625" style="8" customWidth="1"/>
    <col min="7426" max="7426" width="12.42578125" style="8" customWidth="1"/>
    <col min="7427" max="7427" width="11.85546875" style="8" bestFit="1" customWidth="1"/>
    <col min="7428" max="7428" width="11.7109375" style="8" customWidth="1"/>
    <col min="7429" max="7429" width="11.42578125" style="8" bestFit="1" customWidth="1"/>
    <col min="7430" max="7430" width="11.7109375" style="8" customWidth="1"/>
    <col min="7431" max="7431" width="11.42578125" style="8" bestFit="1" customWidth="1"/>
    <col min="7432" max="7680" width="11" style="8"/>
    <col min="7681" max="7681" width="33.140625" style="8" customWidth="1"/>
    <col min="7682" max="7682" width="12.42578125" style="8" customWidth="1"/>
    <col min="7683" max="7683" width="11.85546875" style="8" bestFit="1" customWidth="1"/>
    <col min="7684" max="7684" width="11.7109375" style="8" customWidth="1"/>
    <col min="7685" max="7685" width="11.42578125" style="8" bestFit="1" customWidth="1"/>
    <col min="7686" max="7686" width="11.7109375" style="8" customWidth="1"/>
    <col min="7687" max="7687" width="11.42578125" style="8" bestFit="1" customWidth="1"/>
    <col min="7688" max="7936" width="11" style="8"/>
    <col min="7937" max="7937" width="33.140625" style="8" customWidth="1"/>
    <col min="7938" max="7938" width="12.42578125" style="8" customWidth="1"/>
    <col min="7939" max="7939" width="11.85546875" style="8" bestFit="1" customWidth="1"/>
    <col min="7940" max="7940" width="11.7109375" style="8" customWidth="1"/>
    <col min="7941" max="7941" width="11.42578125" style="8" bestFit="1" customWidth="1"/>
    <col min="7942" max="7942" width="11.7109375" style="8" customWidth="1"/>
    <col min="7943" max="7943" width="11.42578125" style="8" bestFit="1" customWidth="1"/>
    <col min="7944" max="8192" width="11" style="8"/>
    <col min="8193" max="8193" width="33.140625" style="8" customWidth="1"/>
    <col min="8194" max="8194" width="12.42578125" style="8" customWidth="1"/>
    <col min="8195" max="8195" width="11.85546875" style="8" bestFit="1" customWidth="1"/>
    <col min="8196" max="8196" width="11.7109375" style="8" customWidth="1"/>
    <col min="8197" max="8197" width="11.42578125" style="8" bestFit="1" customWidth="1"/>
    <col min="8198" max="8198" width="11.7109375" style="8" customWidth="1"/>
    <col min="8199" max="8199" width="11.42578125" style="8" bestFit="1" customWidth="1"/>
    <col min="8200" max="8448" width="11" style="8"/>
    <col min="8449" max="8449" width="33.140625" style="8" customWidth="1"/>
    <col min="8450" max="8450" width="12.42578125" style="8" customWidth="1"/>
    <col min="8451" max="8451" width="11.85546875" style="8" bestFit="1" customWidth="1"/>
    <col min="8452" max="8452" width="11.7109375" style="8" customWidth="1"/>
    <col min="8453" max="8453" width="11.42578125" style="8" bestFit="1" customWidth="1"/>
    <col min="8454" max="8454" width="11.7109375" style="8" customWidth="1"/>
    <col min="8455" max="8455" width="11.42578125" style="8" bestFit="1" customWidth="1"/>
    <col min="8456" max="8704" width="11" style="8"/>
    <col min="8705" max="8705" width="33.140625" style="8" customWidth="1"/>
    <col min="8706" max="8706" width="12.42578125" style="8" customWidth="1"/>
    <col min="8707" max="8707" width="11.85546875" style="8" bestFit="1" customWidth="1"/>
    <col min="8708" max="8708" width="11.7109375" style="8" customWidth="1"/>
    <col min="8709" max="8709" width="11.42578125" style="8" bestFit="1" customWidth="1"/>
    <col min="8710" max="8710" width="11.7109375" style="8" customWidth="1"/>
    <col min="8711" max="8711" width="11.42578125" style="8" bestFit="1" customWidth="1"/>
    <col min="8712" max="8960" width="11" style="8"/>
    <col min="8961" max="8961" width="33.140625" style="8" customWidth="1"/>
    <col min="8962" max="8962" width="12.42578125" style="8" customWidth="1"/>
    <col min="8963" max="8963" width="11.85546875" style="8" bestFit="1" customWidth="1"/>
    <col min="8964" max="8964" width="11.7109375" style="8" customWidth="1"/>
    <col min="8965" max="8965" width="11.42578125" style="8" bestFit="1" customWidth="1"/>
    <col min="8966" max="8966" width="11.7109375" style="8" customWidth="1"/>
    <col min="8967" max="8967" width="11.42578125" style="8" bestFit="1" customWidth="1"/>
    <col min="8968" max="9216" width="11" style="8"/>
    <col min="9217" max="9217" width="33.140625" style="8" customWidth="1"/>
    <col min="9218" max="9218" width="12.42578125" style="8" customWidth="1"/>
    <col min="9219" max="9219" width="11.85546875" style="8" bestFit="1" customWidth="1"/>
    <col min="9220" max="9220" width="11.7109375" style="8" customWidth="1"/>
    <col min="9221" max="9221" width="11.42578125" style="8" bestFit="1" customWidth="1"/>
    <col min="9222" max="9222" width="11.7109375" style="8" customWidth="1"/>
    <col min="9223" max="9223" width="11.42578125" style="8" bestFit="1" customWidth="1"/>
    <col min="9224" max="9472" width="11" style="8"/>
    <col min="9473" max="9473" width="33.140625" style="8" customWidth="1"/>
    <col min="9474" max="9474" width="12.42578125" style="8" customWidth="1"/>
    <col min="9475" max="9475" width="11.85546875" style="8" bestFit="1" customWidth="1"/>
    <col min="9476" max="9476" width="11.7109375" style="8" customWidth="1"/>
    <col min="9477" max="9477" width="11.42578125" style="8" bestFit="1" customWidth="1"/>
    <col min="9478" max="9478" width="11.7109375" style="8" customWidth="1"/>
    <col min="9479" max="9479" width="11.42578125" style="8" bestFit="1" customWidth="1"/>
    <col min="9480" max="9728" width="11" style="8"/>
    <col min="9729" max="9729" width="33.140625" style="8" customWidth="1"/>
    <col min="9730" max="9730" width="12.42578125" style="8" customWidth="1"/>
    <col min="9731" max="9731" width="11.85546875" style="8" bestFit="1" customWidth="1"/>
    <col min="9732" max="9732" width="11.7109375" style="8" customWidth="1"/>
    <col min="9733" max="9733" width="11.42578125" style="8" bestFit="1" customWidth="1"/>
    <col min="9734" max="9734" width="11.7109375" style="8" customWidth="1"/>
    <col min="9735" max="9735" width="11.42578125" style="8" bestFit="1" customWidth="1"/>
    <col min="9736" max="9984" width="11" style="8"/>
    <col min="9985" max="9985" width="33.140625" style="8" customWidth="1"/>
    <col min="9986" max="9986" width="12.42578125" style="8" customWidth="1"/>
    <col min="9987" max="9987" width="11.85546875" style="8" bestFit="1" customWidth="1"/>
    <col min="9988" max="9988" width="11.7109375" style="8" customWidth="1"/>
    <col min="9989" max="9989" width="11.42578125" style="8" bestFit="1" customWidth="1"/>
    <col min="9990" max="9990" width="11.7109375" style="8" customWidth="1"/>
    <col min="9991" max="9991" width="11.42578125" style="8" bestFit="1" customWidth="1"/>
    <col min="9992" max="10240" width="11" style="8"/>
    <col min="10241" max="10241" width="33.140625" style="8" customWidth="1"/>
    <col min="10242" max="10242" width="12.42578125" style="8" customWidth="1"/>
    <col min="10243" max="10243" width="11.85546875" style="8" bestFit="1" customWidth="1"/>
    <col min="10244" max="10244" width="11.7109375" style="8" customWidth="1"/>
    <col min="10245" max="10245" width="11.42578125" style="8" bestFit="1" customWidth="1"/>
    <col min="10246" max="10246" width="11.7109375" style="8" customWidth="1"/>
    <col min="10247" max="10247" width="11.42578125" style="8" bestFit="1" customWidth="1"/>
    <col min="10248" max="10496" width="11" style="8"/>
    <col min="10497" max="10497" width="33.140625" style="8" customWidth="1"/>
    <col min="10498" max="10498" width="12.42578125" style="8" customWidth="1"/>
    <col min="10499" max="10499" width="11.85546875" style="8" bestFit="1" customWidth="1"/>
    <col min="10500" max="10500" width="11.7109375" style="8" customWidth="1"/>
    <col min="10501" max="10501" width="11.42578125" style="8" bestFit="1" customWidth="1"/>
    <col min="10502" max="10502" width="11.7109375" style="8" customWidth="1"/>
    <col min="10503" max="10503" width="11.42578125" style="8" bestFit="1" customWidth="1"/>
    <col min="10504" max="10752" width="11" style="8"/>
    <col min="10753" max="10753" width="33.140625" style="8" customWidth="1"/>
    <col min="10754" max="10754" width="12.42578125" style="8" customWidth="1"/>
    <col min="10755" max="10755" width="11.85546875" style="8" bestFit="1" customWidth="1"/>
    <col min="10756" max="10756" width="11.7109375" style="8" customWidth="1"/>
    <col min="10757" max="10757" width="11.42578125" style="8" bestFit="1" customWidth="1"/>
    <col min="10758" max="10758" width="11.7109375" style="8" customWidth="1"/>
    <col min="10759" max="10759" width="11.42578125" style="8" bestFit="1" customWidth="1"/>
    <col min="10760" max="11008" width="11" style="8"/>
    <col min="11009" max="11009" width="33.140625" style="8" customWidth="1"/>
    <col min="11010" max="11010" width="12.42578125" style="8" customWidth="1"/>
    <col min="11011" max="11011" width="11.85546875" style="8" bestFit="1" customWidth="1"/>
    <col min="11012" max="11012" width="11.7109375" style="8" customWidth="1"/>
    <col min="11013" max="11013" width="11.42578125" style="8" bestFit="1" customWidth="1"/>
    <col min="11014" max="11014" width="11.7109375" style="8" customWidth="1"/>
    <col min="11015" max="11015" width="11.42578125" style="8" bestFit="1" customWidth="1"/>
    <col min="11016" max="11264" width="11" style="8"/>
    <col min="11265" max="11265" width="33.140625" style="8" customWidth="1"/>
    <col min="11266" max="11266" width="12.42578125" style="8" customWidth="1"/>
    <col min="11267" max="11267" width="11.85546875" style="8" bestFit="1" customWidth="1"/>
    <col min="11268" max="11268" width="11.7109375" style="8" customWidth="1"/>
    <col min="11269" max="11269" width="11.42578125" style="8" bestFit="1" customWidth="1"/>
    <col min="11270" max="11270" width="11.7109375" style="8" customWidth="1"/>
    <col min="11271" max="11271" width="11.42578125" style="8" bestFit="1" customWidth="1"/>
    <col min="11272" max="11520" width="11" style="8"/>
    <col min="11521" max="11521" width="33.140625" style="8" customWidth="1"/>
    <col min="11522" max="11522" width="12.42578125" style="8" customWidth="1"/>
    <col min="11523" max="11523" width="11.85546875" style="8" bestFit="1" customWidth="1"/>
    <col min="11524" max="11524" width="11.7109375" style="8" customWidth="1"/>
    <col min="11525" max="11525" width="11.42578125" style="8" bestFit="1" customWidth="1"/>
    <col min="11526" max="11526" width="11.7109375" style="8" customWidth="1"/>
    <col min="11527" max="11527" width="11.42578125" style="8" bestFit="1" customWidth="1"/>
    <col min="11528" max="11776" width="11" style="8"/>
    <col min="11777" max="11777" width="33.140625" style="8" customWidth="1"/>
    <col min="11778" max="11778" width="12.42578125" style="8" customWidth="1"/>
    <col min="11779" max="11779" width="11.85546875" style="8" bestFit="1" customWidth="1"/>
    <col min="11780" max="11780" width="11.7109375" style="8" customWidth="1"/>
    <col min="11781" max="11781" width="11.42578125" style="8" bestFit="1" customWidth="1"/>
    <col min="11782" max="11782" width="11.7109375" style="8" customWidth="1"/>
    <col min="11783" max="11783" width="11.42578125" style="8" bestFit="1" customWidth="1"/>
    <col min="11784" max="12032" width="11" style="8"/>
    <col min="12033" max="12033" width="33.140625" style="8" customWidth="1"/>
    <col min="12034" max="12034" width="12.42578125" style="8" customWidth="1"/>
    <col min="12035" max="12035" width="11.85546875" style="8" bestFit="1" customWidth="1"/>
    <col min="12036" max="12036" width="11.7109375" style="8" customWidth="1"/>
    <col min="12037" max="12037" width="11.42578125" style="8" bestFit="1" customWidth="1"/>
    <col min="12038" max="12038" width="11.7109375" style="8" customWidth="1"/>
    <col min="12039" max="12039" width="11.42578125" style="8" bestFit="1" customWidth="1"/>
    <col min="12040" max="12288" width="11" style="8"/>
    <col min="12289" max="12289" width="33.140625" style="8" customWidth="1"/>
    <col min="12290" max="12290" width="12.42578125" style="8" customWidth="1"/>
    <col min="12291" max="12291" width="11.85546875" style="8" bestFit="1" customWidth="1"/>
    <col min="12292" max="12292" width="11.7109375" style="8" customWidth="1"/>
    <col min="12293" max="12293" width="11.42578125" style="8" bestFit="1" customWidth="1"/>
    <col min="12294" max="12294" width="11.7109375" style="8" customWidth="1"/>
    <col min="12295" max="12295" width="11.42578125" style="8" bestFit="1" customWidth="1"/>
    <col min="12296" max="12544" width="11" style="8"/>
    <col min="12545" max="12545" width="33.140625" style="8" customWidth="1"/>
    <col min="12546" max="12546" width="12.42578125" style="8" customWidth="1"/>
    <col min="12547" max="12547" width="11.85546875" style="8" bestFit="1" customWidth="1"/>
    <col min="12548" max="12548" width="11.7109375" style="8" customWidth="1"/>
    <col min="12549" max="12549" width="11.42578125" style="8" bestFit="1" customWidth="1"/>
    <col min="12550" max="12550" width="11.7109375" style="8" customWidth="1"/>
    <col min="12551" max="12551" width="11.42578125" style="8" bestFit="1" customWidth="1"/>
    <col min="12552" max="12800" width="11" style="8"/>
    <col min="12801" max="12801" width="33.140625" style="8" customWidth="1"/>
    <col min="12802" max="12802" width="12.42578125" style="8" customWidth="1"/>
    <col min="12803" max="12803" width="11.85546875" style="8" bestFit="1" customWidth="1"/>
    <col min="12804" max="12804" width="11.7109375" style="8" customWidth="1"/>
    <col min="12805" max="12805" width="11.42578125" style="8" bestFit="1" customWidth="1"/>
    <col min="12806" max="12806" width="11.7109375" style="8" customWidth="1"/>
    <col min="12807" max="12807" width="11.42578125" style="8" bestFit="1" customWidth="1"/>
    <col min="12808" max="13056" width="11" style="8"/>
    <col min="13057" max="13057" width="33.140625" style="8" customWidth="1"/>
    <col min="13058" max="13058" width="12.42578125" style="8" customWidth="1"/>
    <col min="13059" max="13059" width="11.85546875" style="8" bestFit="1" customWidth="1"/>
    <col min="13060" max="13060" width="11.7109375" style="8" customWidth="1"/>
    <col min="13061" max="13061" width="11.42578125" style="8" bestFit="1" customWidth="1"/>
    <col min="13062" max="13062" width="11.7109375" style="8" customWidth="1"/>
    <col min="13063" max="13063" width="11.42578125" style="8" bestFit="1" customWidth="1"/>
    <col min="13064" max="13312" width="11" style="8"/>
    <col min="13313" max="13313" width="33.140625" style="8" customWidth="1"/>
    <col min="13314" max="13314" width="12.42578125" style="8" customWidth="1"/>
    <col min="13315" max="13315" width="11.85546875" style="8" bestFit="1" customWidth="1"/>
    <col min="13316" max="13316" width="11.7109375" style="8" customWidth="1"/>
    <col min="13317" max="13317" width="11.42578125" style="8" bestFit="1" customWidth="1"/>
    <col min="13318" max="13318" width="11.7109375" style="8" customWidth="1"/>
    <col min="13319" max="13319" width="11.42578125" style="8" bestFit="1" customWidth="1"/>
    <col min="13320" max="13568" width="11" style="8"/>
    <col min="13569" max="13569" width="33.140625" style="8" customWidth="1"/>
    <col min="13570" max="13570" width="12.42578125" style="8" customWidth="1"/>
    <col min="13571" max="13571" width="11.85546875" style="8" bestFit="1" customWidth="1"/>
    <col min="13572" max="13572" width="11.7109375" style="8" customWidth="1"/>
    <col min="13573" max="13573" width="11.42578125" style="8" bestFit="1" customWidth="1"/>
    <col min="13574" max="13574" width="11.7109375" style="8" customWidth="1"/>
    <col min="13575" max="13575" width="11.42578125" style="8" bestFit="1" customWidth="1"/>
    <col min="13576" max="13824" width="11" style="8"/>
    <col min="13825" max="13825" width="33.140625" style="8" customWidth="1"/>
    <col min="13826" max="13826" width="12.42578125" style="8" customWidth="1"/>
    <col min="13827" max="13827" width="11.85546875" style="8" bestFit="1" customWidth="1"/>
    <col min="13828" max="13828" width="11.7109375" style="8" customWidth="1"/>
    <col min="13829" max="13829" width="11.42578125" style="8" bestFit="1" customWidth="1"/>
    <col min="13830" max="13830" width="11.7109375" style="8" customWidth="1"/>
    <col min="13831" max="13831" width="11.42578125" style="8" bestFit="1" customWidth="1"/>
    <col min="13832" max="14080" width="11" style="8"/>
    <col min="14081" max="14081" width="33.140625" style="8" customWidth="1"/>
    <col min="14082" max="14082" width="12.42578125" style="8" customWidth="1"/>
    <col min="14083" max="14083" width="11.85546875" style="8" bestFit="1" customWidth="1"/>
    <col min="14084" max="14084" width="11.7109375" style="8" customWidth="1"/>
    <col min="14085" max="14085" width="11.42578125" style="8" bestFit="1" customWidth="1"/>
    <col min="14086" max="14086" width="11.7109375" style="8" customWidth="1"/>
    <col min="14087" max="14087" width="11.42578125" style="8" bestFit="1" customWidth="1"/>
    <col min="14088" max="14336" width="11" style="8"/>
    <col min="14337" max="14337" width="33.140625" style="8" customWidth="1"/>
    <col min="14338" max="14338" width="12.42578125" style="8" customWidth="1"/>
    <col min="14339" max="14339" width="11.85546875" style="8" bestFit="1" customWidth="1"/>
    <col min="14340" max="14340" width="11.7109375" style="8" customWidth="1"/>
    <col min="14341" max="14341" width="11.42578125" style="8" bestFit="1" customWidth="1"/>
    <col min="14342" max="14342" width="11.7109375" style="8" customWidth="1"/>
    <col min="14343" max="14343" width="11.42578125" style="8" bestFit="1" customWidth="1"/>
    <col min="14344" max="14592" width="11" style="8"/>
    <col min="14593" max="14593" width="33.140625" style="8" customWidth="1"/>
    <col min="14594" max="14594" width="12.42578125" style="8" customWidth="1"/>
    <col min="14595" max="14595" width="11.85546875" style="8" bestFit="1" customWidth="1"/>
    <col min="14596" max="14596" width="11.7109375" style="8" customWidth="1"/>
    <col min="14597" max="14597" width="11.42578125" style="8" bestFit="1" customWidth="1"/>
    <col min="14598" max="14598" width="11.7109375" style="8" customWidth="1"/>
    <col min="14599" max="14599" width="11.42578125" style="8" bestFit="1" customWidth="1"/>
    <col min="14600" max="14848" width="11" style="8"/>
    <col min="14849" max="14849" width="33.140625" style="8" customWidth="1"/>
    <col min="14850" max="14850" width="12.42578125" style="8" customWidth="1"/>
    <col min="14851" max="14851" width="11.85546875" style="8" bestFit="1" customWidth="1"/>
    <col min="14852" max="14852" width="11.7109375" style="8" customWidth="1"/>
    <col min="14853" max="14853" width="11.42578125" style="8" bestFit="1" customWidth="1"/>
    <col min="14854" max="14854" width="11.7109375" style="8" customWidth="1"/>
    <col min="14855" max="14855" width="11.42578125" style="8" bestFit="1" customWidth="1"/>
    <col min="14856" max="15104" width="11" style="8"/>
    <col min="15105" max="15105" width="33.140625" style="8" customWidth="1"/>
    <col min="15106" max="15106" width="12.42578125" style="8" customWidth="1"/>
    <col min="15107" max="15107" width="11.85546875" style="8" bestFit="1" customWidth="1"/>
    <col min="15108" max="15108" width="11.7109375" style="8" customWidth="1"/>
    <col min="15109" max="15109" width="11.42578125" style="8" bestFit="1" customWidth="1"/>
    <col min="15110" max="15110" width="11.7109375" style="8" customWidth="1"/>
    <col min="15111" max="15111" width="11.42578125" style="8" bestFit="1" customWidth="1"/>
    <col min="15112" max="15360" width="11" style="8"/>
    <col min="15361" max="15361" width="33.140625" style="8" customWidth="1"/>
    <col min="15362" max="15362" width="12.42578125" style="8" customWidth="1"/>
    <col min="15363" max="15363" width="11.85546875" style="8" bestFit="1" customWidth="1"/>
    <col min="15364" max="15364" width="11.7109375" style="8" customWidth="1"/>
    <col min="15365" max="15365" width="11.42578125" style="8" bestFit="1" customWidth="1"/>
    <col min="15366" max="15366" width="11.7109375" style="8" customWidth="1"/>
    <col min="15367" max="15367" width="11.42578125" style="8" bestFit="1" customWidth="1"/>
    <col min="15368" max="15616" width="11" style="8"/>
    <col min="15617" max="15617" width="33.140625" style="8" customWidth="1"/>
    <col min="15618" max="15618" width="12.42578125" style="8" customWidth="1"/>
    <col min="15619" max="15619" width="11.85546875" style="8" bestFit="1" customWidth="1"/>
    <col min="15620" max="15620" width="11.7109375" style="8" customWidth="1"/>
    <col min="15621" max="15621" width="11.42578125" style="8" bestFit="1" customWidth="1"/>
    <col min="15622" max="15622" width="11.7109375" style="8" customWidth="1"/>
    <col min="15623" max="15623" width="11.42578125" style="8" bestFit="1" customWidth="1"/>
    <col min="15624" max="15872" width="11" style="8"/>
    <col min="15873" max="15873" width="33.140625" style="8" customWidth="1"/>
    <col min="15874" max="15874" width="12.42578125" style="8" customWidth="1"/>
    <col min="15875" max="15875" width="11.85546875" style="8" bestFit="1" customWidth="1"/>
    <col min="15876" max="15876" width="11.7109375" style="8" customWidth="1"/>
    <col min="15877" max="15877" width="11.42578125" style="8" bestFit="1" customWidth="1"/>
    <col min="15878" max="15878" width="11.7109375" style="8" customWidth="1"/>
    <col min="15879" max="15879" width="11.42578125" style="8" bestFit="1" customWidth="1"/>
    <col min="15880" max="16128" width="11" style="8"/>
    <col min="16129" max="16129" width="33.140625" style="8" customWidth="1"/>
    <col min="16130" max="16130" width="12.42578125" style="8" customWidth="1"/>
    <col min="16131" max="16131" width="11.85546875" style="8" bestFit="1" customWidth="1"/>
    <col min="16132" max="16132" width="11.7109375" style="8" customWidth="1"/>
    <col min="16133" max="16133" width="11.42578125" style="8" bestFit="1" customWidth="1"/>
    <col min="16134" max="16134" width="11.7109375" style="8" customWidth="1"/>
    <col min="16135" max="16135" width="11.42578125" style="8" bestFit="1" customWidth="1"/>
    <col min="16136" max="16384" width="11" style="8"/>
  </cols>
  <sheetData>
    <row r="1" spans="1:14" ht="8.25" customHeight="1">
      <c r="A1" s="7"/>
      <c r="B1" s="163"/>
      <c r="C1" s="163"/>
      <c r="D1" s="163"/>
      <c r="E1" s="163"/>
      <c r="F1" s="163"/>
      <c r="G1" s="164"/>
    </row>
    <row r="2" spans="1:14" ht="18" customHeight="1">
      <c r="A2" s="185" t="s">
        <v>670</v>
      </c>
      <c r="B2" s="185"/>
      <c r="C2" s="185"/>
      <c r="D2" s="185"/>
      <c r="E2" s="185"/>
      <c r="F2" s="185"/>
      <c r="G2" s="185"/>
    </row>
    <row r="3" spans="1:14" ht="18" customHeight="1">
      <c r="A3" s="185" t="s">
        <v>671</v>
      </c>
      <c r="B3" s="185"/>
      <c r="C3" s="185"/>
      <c r="D3" s="185"/>
      <c r="E3" s="185"/>
      <c r="F3" s="185"/>
      <c r="G3" s="185"/>
    </row>
    <row r="4" spans="1:14" s="39" customFormat="1" ht="18" customHeight="1">
      <c r="A4" s="185" t="s">
        <v>597</v>
      </c>
      <c r="B4" s="185"/>
      <c r="C4" s="185"/>
      <c r="D4" s="185"/>
      <c r="E4" s="185"/>
      <c r="F4" s="185"/>
      <c r="G4" s="185"/>
    </row>
    <row r="5" spans="1:14" ht="3.75" customHeight="1">
      <c r="A5" s="186"/>
      <c r="B5" s="187"/>
      <c r="C5" s="187"/>
      <c r="D5" s="188"/>
      <c r="E5" s="188"/>
    </row>
    <row r="6" spans="1:14" ht="15" customHeight="1">
      <c r="A6" s="167" t="s">
        <v>621</v>
      </c>
      <c r="B6" s="168" t="s">
        <v>34</v>
      </c>
      <c r="C6" s="168"/>
      <c r="D6" s="168" t="s">
        <v>17</v>
      </c>
      <c r="E6" s="168"/>
      <c r="F6" s="168" t="s">
        <v>18</v>
      </c>
      <c r="G6" s="169"/>
    </row>
    <row r="7" spans="1:14" s="42" customFormat="1" ht="15" customHeight="1">
      <c r="A7" s="189"/>
      <c r="B7" s="171" t="s">
        <v>14</v>
      </c>
      <c r="C7" s="171" t="s">
        <v>622</v>
      </c>
      <c r="D7" s="171" t="s">
        <v>14</v>
      </c>
      <c r="E7" s="171" t="s">
        <v>622</v>
      </c>
      <c r="F7" s="171" t="s">
        <v>14</v>
      </c>
      <c r="G7" s="172" t="s">
        <v>622</v>
      </c>
      <c r="I7" s="8"/>
      <c r="J7" s="8"/>
      <c r="K7" s="8"/>
      <c r="L7" s="8"/>
      <c r="M7" s="8"/>
      <c r="N7" s="8"/>
    </row>
    <row r="8" spans="1:14" ht="13.5">
      <c r="A8" s="119"/>
      <c r="B8" s="119"/>
      <c r="C8" s="119"/>
      <c r="D8" s="119"/>
      <c r="E8" s="119"/>
      <c r="F8" s="119"/>
      <c r="I8" s="39"/>
      <c r="J8" s="39"/>
      <c r="K8" s="39"/>
      <c r="L8" s="39"/>
      <c r="M8" s="39"/>
      <c r="N8" s="39"/>
    </row>
    <row r="9" spans="1:14" s="19" customFormat="1" ht="15.95" customHeight="1">
      <c r="A9" s="121" t="s">
        <v>34</v>
      </c>
      <c r="B9" s="190">
        <f>B11+B90+B49+B158+B133+B162+B164</f>
        <v>96125</v>
      </c>
      <c r="C9" s="174">
        <f>C11+C90+C49+C158+C133+C162+C164</f>
        <v>100.00000000000001</v>
      </c>
      <c r="D9" s="190">
        <f>D11+D90+D49+D158+D133+D162+D164</f>
        <v>41406</v>
      </c>
      <c r="E9" s="174">
        <f>D9/D$9*100</f>
        <v>100</v>
      </c>
      <c r="F9" s="190">
        <f>F11+F90+F49+F158+F133+F162+F164</f>
        <v>54719</v>
      </c>
      <c r="G9" s="174">
        <f>F9/F$9*100</f>
        <v>100</v>
      </c>
      <c r="I9" s="8"/>
      <c r="J9" s="8"/>
      <c r="K9" s="8"/>
      <c r="L9" s="8"/>
      <c r="M9" s="8"/>
      <c r="N9" s="8"/>
    </row>
    <row r="10" spans="1:14" ht="8.25" customHeight="1">
      <c r="A10" s="119"/>
      <c r="C10" s="191"/>
      <c r="E10" s="191"/>
      <c r="G10" s="191"/>
    </row>
    <row r="11" spans="1:14" s="19" customFormat="1" ht="15" customHeight="1">
      <c r="A11" s="192" t="s">
        <v>623</v>
      </c>
      <c r="B11" s="190">
        <f>D11+F11</f>
        <v>89992</v>
      </c>
      <c r="C11" s="174">
        <f t="shared" ref="C11:C47" si="0">B11/B$9*100</f>
        <v>93.619765929778936</v>
      </c>
      <c r="D11" s="190">
        <f>SUM(D12:D47)</f>
        <v>38002</v>
      </c>
      <c r="E11" s="174">
        <f t="shared" ref="E11:E47" si="1">D11/D$9*100</f>
        <v>91.778969231512349</v>
      </c>
      <c r="F11" s="190">
        <f>SUM(F12:F47)</f>
        <v>51990</v>
      </c>
      <c r="G11" s="174">
        <f t="shared" ref="G11:G47" si="2">F11/F$9*100</f>
        <v>95.012701255505405</v>
      </c>
      <c r="I11" s="8"/>
      <c r="J11" s="8"/>
      <c r="K11" s="8"/>
      <c r="L11" s="8"/>
      <c r="M11" s="8"/>
      <c r="N11" s="8"/>
    </row>
    <row r="12" spans="1:14" ht="15" customHeight="1">
      <c r="A12" s="193" t="s">
        <v>625</v>
      </c>
      <c r="B12" s="194">
        <f t="shared" ref="B12:B47" si="3">D12+F12</f>
        <v>53964</v>
      </c>
      <c r="C12" s="178">
        <f t="shared" si="0"/>
        <v>56.139401820546162</v>
      </c>
      <c r="D12" s="194">
        <v>20805</v>
      </c>
      <c r="E12" s="178">
        <f t="shared" si="1"/>
        <v>50.246341109984058</v>
      </c>
      <c r="F12" s="194">
        <v>33159</v>
      </c>
      <c r="G12" s="178">
        <f t="shared" si="2"/>
        <v>60.598695151592686</v>
      </c>
      <c r="I12" s="39"/>
      <c r="J12" s="39"/>
      <c r="K12" s="39"/>
      <c r="L12" s="39"/>
      <c r="M12" s="39"/>
      <c r="N12" s="39"/>
    </row>
    <row r="13" spans="1:14" ht="15" customHeight="1">
      <c r="A13" s="193" t="s">
        <v>629</v>
      </c>
      <c r="B13" s="194">
        <f t="shared" si="3"/>
        <v>10754</v>
      </c>
      <c r="C13" s="178">
        <f t="shared" si="0"/>
        <v>11.187516254876464</v>
      </c>
      <c r="D13" s="194">
        <v>5057</v>
      </c>
      <c r="E13" s="178">
        <f t="shared" si="1"/>
        <v>12.213205815582283</v>
      </c>
      <c r="F13" s="194">
        <v>5697</v>
      </c>
      <c r="G13" s="178">
        <f t="shared" si="2"/>
        <v>10.41137447687275</v>
      </c>
    </row>
    <row r="14" spans="1:14" ht="15" customHeight="1">
      <c r="A14" s="193" t="s">
        <v>631</v>
      </c>
      <c r="B14" s="194">
        <f t="shared" si="3"/>
        <v>5141</v>
      </c>
      <c r="C14" s="178">
        <f t="shared" si="0"/>
        <v>5.3482444733420023</v>
      </c>
      <c r="D14" s="194">
        <v>2249</v>
      </c>
      <c r="E14" s="178">
        <f t="shared" si="1"/>
        <v>5.4315799642563878</v>
      </c>
      <c r="F14" s="194">
        <v>2892</v>
      </c>
      <c r="G14" s="178">
        <f t="shared" si="2"/>
        <v>5.2851843052687366</v>
      </c>
    </row>
    <row r="15" spans="1:14" ht="15" customHeight="1">
      <c r="A15" s="193" t="s">
        <v>672</v>
      </c>
      <c r="B15" s="194">
        <f t="shared" si="3"/>
        <v>3191</v>
      </c>
      <c r="C15" s="178">
        <f t="shared" si="0"/>
        <v>3.3196358907672301</v>
      </c>
      <c r="D15" s="194">
        <v>1472</v>
      </c>
      <c r="E15" s="178">
        <f t="shared" si="1"/>
        <v>3.5550403323189879</v>
      </c>
      <c r="F15" s="194">
        <v>1719</v>
      </c>
      <c r="G15" s="178">
        <f t="shared" si="2"/>
        <v>3.141504778961604</v>
      </c>
    </row>
    <row r="16" spans="1:14" ht="15" customHeight="1">
      <c r="A16" s="193" t="s">
        <v>627</v>
      </c>
      <c r="B16" s="194">
        <f t="shared" si="3"/>
        <v>2608</v>
      </c>
      <c r="C16" s="178">
        <f t="shared" si="0"/>
        <v>2.7131339401820544</v>
      </c>
      <c r="D16" s="194">
        <v>1383</v>
      </c>
      <c r="E16" s="178">
        <f t="shared" si="1"/>
        <v>3.3400956383132883</v>
      </c>
      <c r="F16" s="194">
        <v>1225</v>
      </c>
      <c r="G16" s="178">
        <f t="shared" si="2"/>
        <v>2.2387105027504157</v>
      </c>
      <c r="I16" s="39"/>
      <c r="J16" s="39"/>
      <c r="K16" s="39"/>
      <c r="L16" s="39"/>
      <c r="M16" s="39"/>
      <c r="N16" s="39"/>
    </row>
    <row r="17" spans="1:14" ht="15" customHeight="1">
      <c r="A17" s="193" t="s">
        <v>641</v>
      </c>
      <c r="B17" s="194">
        <f t="shared" si="3"/>
        <v>2535</v>
      </c>
      <c r="C17" s="178">
        <f t="shared" si="0"/>
        <v>2.6371911573472042</v>
      </c>
      <c r="D17" s="194">
        <v>1422</v>
      </c>
      <c r="E17" s="178">
        <f t="shared" si="1"/>
        <v>3.4342848862483697</v>
      </c>
      <c r="F17" s="194">
        <v>1113</v>
      </c>
      <c r="G17" s="178">
        <f t="shared" si="2"/>
        <v>2.0340283996418065</v>
      </c>
    </row>
    <row r="18" spans="1:14" ht="15" customHeight="1">
      <c r="A18" s="193" t="s">
        <v>636</v>
      </c>
      <c r="B18" s="194">
        <f t="shared" si="3"/>
        <v>2226</v>
      </c>
      <c r="C18" s="178">
        <f t="shared" si="0"/>
        <v>2.3157347204161249</v>
      </c>
      <c r="D18" s="194">
        <v>1174</v>
      </c>
      <c r="E18" s="178">
        <f t="shared" si="1"/>
        <v>2.8353378737381059</v>
      </c>
      <c r="F18" s="194">
        <v>1052</v>
      </c>
      <c r="G18" s="178">
        <f t="shared" si="2"/>
        <v>1.9225497541987244</v>
      </c>
    </row>
    <row r="19" spans="1:14" ht="15" customHeight="1">
      <c r="A19" s="193" t="s">
        <v>624</v>
      </c>
      <c r="B19" s="194">
        <f t="shared" si="3"/>
        <v>1858</v>
      </c>
      <c r="C19" s="178">
        <f t="shared" si="0"/>
        <v>1.9328998699609885</v>
      </c>
      <c r="D19" s="194">
        <v>1186</v>
      </c>
      <c r="E19" s="178">
        <f t="shared" si="1"/>
        <v>2.8643191807950537</v>
      </c>
      <c r="F19" s="194">
        <v>672</v>
      </c>
      <c r="G19" s="178">
        <f t="shared" si="2"/>
        <v>1.2280926186516568</v>
      </c>
    </row>
    <row r="20" spans="1:14" ht="15" customHeight="1">
      <c r="A20" s="193" t="s">
        <v>637</v>
      </c>
      <c r="B20" s="194">
        <f t="shared" si="3"/>
        <v>1781</v>
      </c>
      <c r="C20" s="178">
        <f t="shared" si="0"/>
        <v>1.8527958387516257</v>
      </c>
      <c r="D20" s="194">
        <v>528</v>
      </c>
      <c r="E20" s="178">
        <f t="shared" si="1"/>
        <v>1.2751775105057239</v>
      </c>
      <c r="F20" s="194">
        <v>1253</v>
      </c>
      <c r="G20" s="178">
        <f t="shared" si="2"/>
        <v>2.2898810285275681</v>
      </c>
      <c r="I20" s="39"/>
      <c r="J20" s="39"/>
      <c r="K20" s="39"/>
      <c r="L20" s="39"/>
      <c r="M20" s="39"/>
      <c r="N20" s="39"/>
    </row>
    <row r="21" spans="1:14" ht="15" customHeight="1">
      <c r="A21" s="193" t="s">
        <v>633</v>
      </c>
      <c r="B21" s="194">
        <f t="shared" si="3"/>
        <v>1530</v>
      </c>
      <c r="C21" s="178">
        <f t="shared" si="0"/>
        <v>1.5916775032509753</v>
      </c>
      <c r="D21" s="194">
        <v>534</v>
      </c>
      <c r="E21" s="178">
        <f t="shared" si="1"/>
        <v>1.2896681640341978</v>
      </c>
      <c r="F21" s="194">
        <v>996</v>
      </c>
      <c r="G21" s="178">
        <f t="shared" si="2"/>
        <v>1.8202087026444196</v>
      </c>
    </row>
    <row r="22" spans="1:14" ht="15" customHeight="1">
      <c r="A22" s="193" t="s">
        <v>630</v>
      </c>
      <c r="B22" s="194">
        <f t="shared" si="3"/>
        <v>873</v>
      </c>
      <c r="C22" s="178">
        <f t="shared" si="0"/>
        <v>0.90819245773732116</v>
      </c>
      <c r="D22" s="194">
        <v>426</v>
      </c>
      <c r="E22" s="178">
        <f t="shared" si="1"/>
        <v>1.0288364005216635</v>
      </c>
      <c r="F22" s="194">
        <v>447</v>
      </c>
      <c r="G22" s="178">
        <f t="shared" si="2"/>
        <v>0.81690089365668228</v>
      </c>
    </row>
    <row r="23" spans="1:14" ht="15" customHeight="1">
      <c r="A23" s="193" t="s">
        <v>628</v>
      </c>
      <c r="B23" s="194">
        <f t="shared" si="3"/>
        <v>743</v>
      </c>
      <c r="C23" s="178">
        <f t="shared" si="0"/>
        <v>0.77295188556566974</v>
      </c>
      <c r="D23" s="194">
        <v>305</v>
      </c>
      <c r="E23" s="178">
        <f t="shared" si="1"/>
        <v>0.73660822103076851</v>
      </c>
      <c r="F23" s="194">
        <v>438</v>
      </c>
      <c r="G23" s="178">
        <f t="shared" si="2"/>
        <v>0.80045322465688329</v>
      </c>
    </row>
    <row r="24" spans="1:14" ht="15" customHeight="1">
      <c r="A24" s="193" t="s">
        <v>632</v>
      </c>
      <c r="B24" s="194">
        <f t="shared" si="3"/>
        <v>582</v>
      </c>
      <c r="C24" s="178">
        <f t="shared" si="0"/>
        <v>0.60546163849154755</v>
      </c>
      <c r="D24" s="194">
        <v>292</v>
      </c>
      <c r="E24" s="178">
        <f t="shared" si="1"/>
        <v>0.70521180505240788</v>
      </c>
      <c r="F24" s="194">
        <v>290</v>
      </c>
      <c r="G24" s="178">
        <f t="shared" si="2"/>
        <v>0.52998044554907808</v>
      </c>
    </row>
    <row r="25" spans="1:14" ht="15" customHeight="1">
      <c r="A25" s="193" t="s">
        <v>635</v>
      </c>
      <c r="B25" s="194">
        <f t="shared" si="3"/>
        <v>524</v>
      </c>
      <c r="C25" s="178">
        <f t="shared" si="0"/>
        <v>0.54512353706111838</v>
      </c>
      <c r="D25" s="194">
        <v>254</v>
      </c>
      <c r="E25" s="178">
        <f t="shared" si="1"/>
        <v>0.61343766603873828</v>
      </c>
      <c r="F25" s="194">
        <v>270</v>
      </c>
      <c r="G25" s="178">
        <f t="shared" si="2"/>
        <v>0.49343006999396921</v>
      </c>
    </row>
    <row r="26" spans="1:14" ht="15" customHeight="1">
      <c r="A26" s="193" t="s">
        <v>634</v>
      </c>
      <c r="B26" s="194">
        <f t="shared" si="3"/>
        <v>521</v>
      </c>
      <c r="C26" s="178">
        <f t="shared" si="0"/>
        <v>0.5420026007802341</v>
      </c>
      <c r="D26" s="194">
        <v>273</v>
      </c>
      <c r="E26" s="178">
        <f t="shared" si="1"/>
        <v>0.65932473554557314</v>
      </c>
      <c r="F26" s="194">
        <v>248</v>
      </c>
      <c r="G26" s="178">
        <f t="shared" si="2"/>
        <v>0.45322465688334945</v>
      </c>
    </row>
    <row r="27" spans="1:14" ht="15" customHeight="1">
      <c r="A27" s="193" t="s">
        <v>626</v>
      </c>
      <c r="B27" s="194">
        <f t="shared" si="3"/>
        <v>236</v>
      </c>
      <c r="C27" s="178">
        <f t="shared" si="0"/>
        <v>0.24551365409622886</v>
      </c>
      <c r="D27" s="194">
        <v>150</v>
      </c>
      <c r="E27" s="178">
        <f t="shared" si="1"/>
        <v>0.36226633821185333</v>
      </c>
      <c r="F27" s="194">
        <v>86</v>
      </c>
      <c r="G27" s="178">
        <f t="shared" si="2"/>
        <v>0.15716661488696795</v>
      </c>
    </row>
    <row r="28" spans="1:14" ht="15" customHeight="1">
      <c r="A28" s="193" t="s">
        <v>638</v>
      </c>
      <c r="B28" s="194">
        <f t="shared" si="3"/>
        <v>186</v>
      </c>
      <c r="C28" s="178">
        <f t="shared" si="0"/>
        <v>0.19349804941482446</v>
      </c>
      <c r="D28" s="194">
        <v>98</v>
      </c>
      <c r="E28" s="178">
        <f t="shared" si="1"/>
        <v>0.23668067429841086</v>
      </c>
      <c r="F28" s="194">
        <v>88</v>
      </c>
      <c r="G28" s="178">
        <f t="shared" si="2"/>
        <v>0.16082165244247884</v>
      </c>
    </row>
    <row r="29" spans="1:14" ht="15" customHeight="1">
      <c r="A29" s="193" t="s">
        <v>184</v>
      </c>
      <c r="B29" s="194">
        <f t="shared" si="3"/>
        <v>174</v>
      </c>
      <c r="C29" s="178">
        <f t="shared" si="0"/>
        <v>0.1810143042912874</v>
      </c>
      <c r="D29" s="194">
        <v>78</v>
      </c>
      <c r="E29" s="178">
        <f t="shared" si="1"/>
        <v>0.18837849587016375</v>
      </c>
      <c r="F29" s="194">
        <v>96</v>
      </c>
      <c r="G29" s="178">
        <f t="shared" si="2"/>
        <v>0.17544180266452239</v>
      </c>
    </row>
    <row r="30" spans="1:14" ht="15" customHeight="1">
      <c r="A30" s="193" t="s">
        <v>640</v>
      </c>
      <c r="B30" s="194">
        <f t="shared" si="3"/>
        <v>166</v>
      </c>
      <c r="C30" s="178">
        <f t="shared" si="0"/>
        <v>0.17269180754226268</v>
      </c>
      <c r="D30" s="194">
        <v>101</v>
      </c>
      <c r="E30" s="178">
        <f t="shared" si="1"/>
        <v>0.24392600106264792</v>
      </c>
      <c r="F30" s="194">
        <v>65</v>
      </c>
      <c r="G30" s="178">
        <f t="shared" si="2"/>
        <v>0.11878872055410369</v>
      </c>
    </row>
    <row r="31" spans="1:14" ht="15" customHeight="1">
      <c r="A31" s="193" t="s">
        <v>673</v>
      </c>
      <c r="B31" s="194">
        <f t="shared" si="3"/>
        <v>79</v>
      </c>
      <c r="C31" s="178">
        <f t="shared" si="0"/>
        <v>8.2184655396618983E-2</v>
      </c>
      <c r="D31" s="194">
        <v>57</v>
      </c>
      <c r="E31" s="178">
        <f t="shared" si="1"/>
        <v>0.13766120852050429</v>
      </c>
      <c r="F31" s="194">
        <v>22</v>
      </c>
      <c r="G31" s="178">
        <f t="shared" si="2"/>
        <v>4.020541311061971E-2</v>
      </c>
    </row>
    <row r="32" spans="1:14" ht="15" customHeight="1">
      <c r="A32" s="195" t="s">
        <v>642</v>
      </c>
      <c r="B32" s="194">
        <f t="shared" si="3"/>
        <v>74</v>
      </c>
      <c r="C32" s="178">
        <f t="shared" si="0"/>
        <v>7.6983094928478546E-2</v>
      </c>
      <c r="D32" s="194">
        <v>38</v>
      </c>
      <c r="E32" s="178">
        <f t="shared" si="1"/>
        <v>9.1774139013669515E-2</v>
      </c>
      <c r="F32" s="194">
        <v>36</v>
      </c>
      <c r="G32" s="178">
        <f t="shared" si="2"/>
        <v>6.5790675999195886E-2</v>
      </c>
    </row>
    <row r="33" spans="1:7" ht="15" customHeight="1">
      <c r="A33" s="195" t="s">
        <v>674</v>
      </c>
      <c r="B33" s="194">
        <f t="shared" si="3"/>
        <v>66</v>
      </c>
      <c r="C33" s="178">
        <f t="shared" si="0"/>
        <v>6.866059817945383E-2</v>
      </c>
      <c r="D33" s="194">
        <v>29</v>
      </c>
      <c r="E33" s="178">
        <f t="shared" si="1"/>
        <v>7.0038158720958324E-2</v>
      </c>
      <c r="F33" s="194">
        <v>37</v>
      </c>
      <c r="G33" s="178">
        <f t="shared" si="2"/>
        <v>6.7618194776951329E-2</v>
      </c>
    </row>
    <row r="34" spans="1:7" ht="15" customHeight="1">
      <c r="A34" s="195" t="s">
        <v>675</v>
      </c>
      <c r="B34" s="194">
        <f t="shared" si="3"/>
        <v>61</v>
      </c>
      <c r="C34" s="178">
        <f t="shared" si="0"/>
        <v>6.3459037711313393E-2</v>
      </c>
      <c r="D34" s="194">
        <v>37</v>
      </c>
      <c r="E34" s="178">
        <f t="shared" si="1"/>
        <v>8.9359030092257152E-2</v>
      </c>
      <c r="F34" s="194">
        <v>24</v>
      </c>
      <c r="G34" s="178">
        <f t="shared" si="2"/>
        <v>4.3860450666130597E-2</v>
      </c>
    </row>
    <row r="35" spans="1:7" ht="15" customHeight="1">
      <c r="A35" s="195" t="s">
        <v>639</v>
      </c>
      <c r="B35" s="194">
        <f t="shared" si="3"/>
        <v>33</v>
      </c>
      <c r="C35" s="178">
        <f t="shared" si="0"/>
        <v>3.4330299089726915E-2</v>
      </c>
      <c r="D35" s="194">
        <v>8</v>
      </c>
      <c r="E35" s="178">
        <f t="shared" si="1"/>
        <v>1.9320871371298846E-2</v>
      </c>
      <c r="F35" s="194">
        <v>25</v>
      </c>
      <c r="G35" s="178">
        <f t="shared" si="2"/>
        <v>4.5687969443886034E-2</v>
      </c>
    </row>
    <row r="36" spans="1:7" ht="15" customHeight="1">
      <c r="A36" s="195" t="s">
        <v>676</v>
      </c>
      <c r="B36" s="194">
        <f t="shared" si="3"/>
        <v>29</v>
      </c>
      <c r="C36" s="178">
        <f t="shared" si="0"/>
        <v>3.0169050715214564E-2</v>
      </c>
      <c r="D36" s="194">
        <v>18</v>
      </c>
      <c r="E36" s="178">
        <f t="shared" si="1"/>
        <v>4.3471960585422402E-2</v>
      </c>
      <c r="F36" s="194">
        <v>11</v>
      </c>
      <c r="G36" s="178">
        <f t="shared" si="2"/>
        <v>2.0102706555309855E-2</v>
      </c>
    </row>
    <row r="37" spans="1:7" ht="15" customHeight="1">
      <c r="A37" s="195" t="s">
        <v>677</v>
      </c>
      <c r="B37" s="194">
        <f t="shared" si="3"/>
        <v>17</v>
      </c>
      <c r="C37" s="178">
        <f t="shared" si="0"/>
        <v>1.7685305591677504E-2</v>
      </c>
      <c r="D37" s="194">
        <v>6</v>
      </c>
      <c r="E37" s="178">
        <f t="shared" si="1"/>
        <v>1.4490653528474135E-2</v>
      </c>
      <c r="F37" s="194">
        <v>11</v>
      </c>
      <c r="G37" s="178">
        <f t="shared" si="2"/>
        <v>2.0102706555309855E-2</v>
      </c>
    </row>
    <row r="38" spans="1:7" ht="15" customHeight="1">
      <c r="A38" s="195" t="s">
        <v>678</v>
      </c>
      <c r="B38" s="194">
        <f t="shared" si="3"/>
        <v>14</v>
      </c>
      <c r="C38" s="178">
        <f t="shared" si="0"/>
        <v>1.4564369310793239E-2</v>
      </c>
      <c r="D38" s="194">
        <v>7</v>
      </c>
      <c r="E38" s="178">
        <f t="shared" si="1"/>
        <v>1.690576244988649E-2</v>
      </c>
      <c r="F38" s="194">
        <v>7</v>
      </c>
      <c r="G38" s="178">
        <f t="shared" si="2"/>
        <v>1.2792631444288091E-2</v>
      </c>
    </row>
    <row r="39" spans="1:7" ht="15" customHeight="1">
      <c r="A39" s="195" t="s">
        <v>679</v>
      </c>
      <c r="B39" s="194">
        <f t="shared" si="3"/>
        <v>6</v>
      </c>
      <c r="C39" s="178">
        <f t="shared" si="0"/>
        <v>6.2418725617685309E-3</v>
      </c>
      <c r="D39" s="194">
        <v>2</v>
      </c>
      <c r="E39" s="178">
        <f t="shared" si="1"/>
        <v>4.8302178428247114E-3</v>
      </c>
      <c r="F39" s="194">
        <v>4</v>
      </c>
      <c r="G39" s="178">
        <f t="shared" si="2"/>
        <v>7.3100751110217656E-3</v>
      </c>
    </row>
    <row r="40" spans="1:7" ht="15" customHeight="1">
      <c r="A40" s="195" t="s">
        <v>680</v>
      </c>
      <c r="B40" s="194">
        <f t="shared" si="3"/>
        <v>6</v>
      </c>
      <c r="C40" s="178">
        <f t="shared" si="0"/>
        <v>6.2418725617685309E-3</v>
      </c>
      <c r="D40" s="194">
        <v>4</v>
      </c>
      <c r="E40" s="178">
        <f t="shared" si="1"/>
        <v>9.6604356856494229E-3</v>
      </c>
      <c r="F40" s="194">
        <v>2</v>
      </c>
      <c r="G40" s="178">
        <f t="shared" si="2"/>
        <v>3.6550375555108828E-3</v>
      </c>
    </row>
    <row r="41" spans="1:7" ht="15" customHeight="1">
      <c r="A41" s="195" t="s">
        <v>681</v>
      </c>
      <c r="B41" s="194">
        <f t="shared" si="3"/>
        <v>3</v>
      </c>
      <c r="C41" s="178">
        <f t="shared" si="0"/>
        <v>3.1209362808842654E-3</v>
      </c>
      <c r="D41" s="194">
        <v>2</v>
      </c>
      <c r="E41" s="178">
        <f t="shared" si="1"/>
        <v>4.8302178428247114E-3</v>
      </c>
      <c r="F41" s="194">
        <v>1</v>
      </c>
      <c r="G41" s="178">
        <f t="shared" si="2"/>
        <v>1.8275187777554414E-3</v>
      </c>
    </row>
    <row r="42" spans="1:7" ht="15" customHeight="1">
      <c r="A42" s="195" t="s">
        <v>682</v>
      </c>
      <c r="B42" s="194">
        <f t="shared" si="3"/>
        <v>3</v>
      </c>
      <c r="C42" s="178">
        <f t="shared" si="0"/>
        <v>3.1209362808842654E-3</v>
      </c>
      <c r="D42" s="194">
        <v>2</v>
      </c>
      <c r="E42" s="178">
        <f t="shared" si="1"/>
        <v>4.8302178428247114E-3</v>
      </c>
      <c r="F42" s="194">
        <v>1</v>
      </c>
      <c r="G42" s="178">
        <f t="shared" si="2"/>
        <v>1.8275187777554414E-3</v>
      </c>
    </row>
    <row r="43" spans="1:7" ht="15" customHeight="1">
      <c r="A43" s="195" t="s">
        <v>683</v>
      </c>
      <c r="B43" s="194">
        <f t="shared" si="3"/>
        <v>3</v>
      </c>
      <c r="C43" s="178">
        <f t="shared" si="0"/>
        <v>3.1209362808842654E-3</v>
      </c>
      <c r="D43" s="194">
        <v>1</v>
      </c>
      <c r="E43" s="178">
        <f t="shared" si="1"/>
        <v>2.4151089214123557E-3</v>
      </c>
      <c r="F43" s="194">
        <v>2</v>
      </c>
      <c r="G43" s="178">
        <f t="shared" si="2"/>
        <v>3.6550375555108828E-3</v>
      </c>
    </row>
    <row r="44" spans="1:7" ht="15" customHeight="1">
      <c r="A44" s="195" t="s">
        <v>684</v>
      </c>
      <c r="B44" s="194">
        <f t="shared" si="3"/>
        <v>2</v>
      </c>
      <c r="C44" s="178">
        <f t="shared" si="0"/>
        <v>2.0806241872561768E-3</v>
      </c>
      <c r="D44" s="194">
        <v>2</v>
      </c>
      <c r="E44" s="178">
        <f t="shared" si="1"/>
        <v>4.8302178428247114E-3</v>
      </c>
      <c r="F44" s="194">
        <v>0</v>
      </c>
      <c r="G44" s="178">
        <f t="shared" si="2"/>
        <v>0</v>
      </c>
    </row>
    <row r="45" spans="1:7" ht="15" customHeight="1">
      <c r="A45" s="195" t="s">
        <v>685</v>
      </c>
      <c r="B45" s="194">
        <f t="shared" si="3"/>
        <v>1</v>
      </c>
      <c r="C45" s="178">
        <f t="shared" si="0"/>
        <v>1.0403120936280884E-3</v>
      </c>
      <c r="D45" s="194">
        <v>0</v>
      </c>
      <c r="E45" s="178">
        <f t="shared" si="1"/>
        <v>0</v>
      </c>
      <c r="F45" s="194">
        <v>1</v>
      </c>
      <c r="G45" s="178">
        <f t="shared" si="2"/>
        <v>1.8275187777554414E-3</v>
      </c>
    </row>
    <row r="46" spans="1:7" ht="15" customHeight="1">
      <c r="A46" s="195" t="s">
        <v>686</v>
      </c>
      <c r="B46" s="194">
        <f t="shared" si="3"/>
        <v>1</v>
      </c>
      <c r="C46" s="178">
        <f t="shared" si="0"/>
        <v>1.0403120936280884E-3</v>
      </c>
      <c r="D46" s="194">
        <v>1</v>
      </c>
      <c r="E46" s="178">
        <f t="shared" si="1"/>
        <v>2.4151089214123557E-3</v>
      </c>
      <c r="F46" s="194">
        <v>0</v>
      </c>
      <c r="G46" s="178">
        <f t="shared" si="2"/>
        <v>0</v>
      </c>
    </row>
    <row r="47" spans="1:7" ht="15" customHeight="1">
      <c r="A47" s="195" t="s">
        <v>687</v>
      </c>
      <c r="B47" s="194">
        <f t="shared" si="3"/>
        <v>1</v>
      </c>
      <c r="C47" s="178">
        <f t="shared" si="0"/>
        <v>1.0403120936280884E-3</v>
      </c>
      <c r="D47" s="194">
        <v>1</v>
      </c>
      <c r="E47" s="178">
        <f t="shared" si="1"/>
        <v>2.4151089214123557E-3</v>
      </c>
      <c r="F47" s="194">
        <v>0</v>
      </c>
      <c r="G47" s="178">
        <f t="shared" si="2"/>
        <v>0</v>
      </c>
    </row>
    <row r="48" spans="1:7" ht="7.5" customHeight="1">
      <c r="A48" s="180"/>
      <c r="B48" s="177"/>
      <c r="C48" s="178"/>
      <c r="D48" s="177"/>
      <c r="E48" s="178"/>
      <c r="F48" s="177"/>
      <c r="G48" s="178"/>
    </row>
    <row r="49" spans="1:7" ht="15" customHeight="1">
      <c r="A49" s="192" t="s">
        <v>655</v>
      </c>
      <c r="B49" s="173">
        <f>D49+F49</f>
        <v>3532</v>
      </c>
      <c r="C49" s="174">
        <f t="shared" ref="C49:C88" si="4">B49/B$9*100</f>
        <v>3.6743823146944083</v>
      </c>
      <c r="D49" s="173">
        <f>SUM(D50:D88)</f>
        <v>1962</v>
      </c>
      <c r="E49" s="174">
        <f t="shared" ref="E49:E88" si="5">D49/D$9*100</f>
        <v>4.7384437038110416</v>
      </c>
      <c r="F49" s="173">
        <f>SUM(F50:F88)</f>
        <v>1570</v>
      </c>
      <c r="G49" s="174">
        <f t="shared" ref="G49:G88" si="6">F49/F$9*100</f>
        <v>2.8692044810760429</v>
      </c>
    </row>
    <row r="50" spans="1:7" ht="15" customHeight="1">
      <c r="A50" s="193" t="s">
        <v>657</v>
      </c>
      <c r="B50" s="194">
        <f t="shared" ref="B50:B88" si="7">D50+F50</f>
        <v>2126</v>
      </c>
      <c r="C50" s="178">
        <f t="shared" si="4"/>
        <v>2.2117035110533161</v>
      </c>
      <c r="D50" s="194">
        <v>1140</v>
      </c>
      <c r="E50" s="178">
        <f t="shared" si="5"/>
        <v>2.7532241704100855</v>
      </c>
      <c r="F50" s="194">
        <v>986</v>
      </c>
      <c r="G50" s="178">
        <f t="shared" si="6"/>
        <v>1.8019335148668651</v>
      </c>
    </row>
    <row r="51" spans="1:7" ht="15" customHeight="1">
      <c r="A51" s="193" t="s">
        <v>688</v>
      </c>
      <c r="B51" s="194">
        <f t="shared" si="7"/>
        <v>557</v>
      </c>
      <c r="C51" s="178">
        <f t="shared" si="4"/>
        <v>0.57945383615084523</v>
      </c>
      <c r="D51" s="194">
        <v>288</v>
      </c>
      <c r="E51" s="178">
        <f t="shared" si="5"/>
        <v>0.69555136936675843</v>
      </c>
      <c r="F51" s="194">
        <v>269</v>
      </c>
      <c r="G51" s="178">
        <f t="shared" si="6"/>
        <v>0.49160255121621377</v>
      </c>
    </row>
    <row r="52" spans="1:7" ht="15" customHeight="1">
      <c r="A52" s="193" t="s">
        <v>689</v>
      </c>
      <c r="B52" s="194">
        <f t="shared" si="7"/>
        <v>133</v>
      </c>
      <c r="C52" s="178">
        <f t="shared" si="4"/>
        <v>0.13836150845253575</v>
      </c>
      <c r="D52" s="194">
        <v>67</v>
      </c>
      <c r="E52" s="178">
        <f t="shared" si="5"/>
        <v>0.16181229773462785</v>
      </c>
      <c r="F52" s="194">
        <v>66</v>
      </c>
      <c r="G52" s="178">
        <f t="shared" si="6"/>
        <v>0.12061623933185914</v>
      </c>
    </row>
    <row r="53" spans="1:7" ht="15" customHeight="1">
      <c r="A53" s="193" t="s">
        <v>690</v>
      </c>
      <c r="B53" s="194">
        <f>D53+F53</f>
        <v>99</v>
      </c>
      <c r="C53" s="178">
        <f>B53/B$9*100</f>
        <v>0.10299089726918075</v>
      </c>
      <c r="D53" s="194">
        <v>29</v>
      </c>
      <c r="E53" s="178">
        <f>D53/D$9*100</f>
        <v>7.0038158720958324E-2</v>
      </c>
      <c r="F53" s="194">
        <v>70</v>
      </c>
      <c r="G53" s="178">
        <f>F53/F$9*100</f>
        <v>0.12792631444288091</v>
      </c>
    </row>
    <row r="54" spans="1:7" ht="15" customHeight="1">
      <c r="A54" s="193" t="s">
        <v>454</v>
      </c>
      <c r="B54" s="194">
        <f t="shared" si="7"/>
        <v>95</v>
      </c>
      <c r="C54" s="178">
        <f t="shared" si="4"/>
        <v>9.8829648894668401E-2</v>
      </c>
      <c r="D54" s="194">
        <v>64</v>
      </c>
      <c r="E54" s="178">
        <f t="shared" si="5"/>
        <v>0.15456697097039077</v>
      </c>
      <c r="F54" s="194">
        <v>31</v>
      </c>
      <c r="G54" s="178">
        <f t="shared" si="6"/>
        <v>5.6653082110418682E-2</v>
      </c>
    </row>
    <row r="55" spans="1:7" ht="15" customHeight="1">
      <c r="A55" s="193" t="s">
        <v>691</v>
      </c>
      <c r="B55" s="194">
        <f t="shared" si="7"/>
        <v>91</v>
      </c>
      <c r="C55" s="178">
        <f t="shared" si="4"/>
        <v>9.4668400520156043E-2</v>
      </c>
      <c r="D55" s="194">
        <v>75</v>
      </c>
      <c r="E55" s="178">
        <f t="shared" si="5"/>
        <v>0.18113316910592667</v>
      </c>
      <c r="F55" s="194">
        <v>16</v>
      </c>
      <c r="G55" s="178">
        <f t="shared" si="6"/>
        <v>2.9240300444087063E-2</v>
      </c>
    </row>
    <row r="56" spans="1:7" ht="15" customHeight="1">
      <c r="A56" s="193" t="s">
        <v>656</v>
      </c>
      <c r="B56" s="194">
        <f t="shared" si="7"/>
        <v>73</v>
      </c>
      <c r="C56" s="178">
        <f t="shared" si="4"/>
        <v>7.5942782834850453E-2</v>
      </c>
      <c r="D56" s="194">
        <v>49</v>
      </c>
      <c r="E56" s="178">
        <f t="shared" si="5"/>
        <v>0.11834033714920543</v>
      </c>
      <c r="F56" s="194">
        <v>24</v>
      </c>
      <c r="G56" s="178">
        <f t="shared" si="6"/>
        <v>4.3860450666130597E-2</v>
      </c>
    </row>
    <row r="57" spans="1:7" ht="15" customHeight="1">
      <c r="A57" s="193" t="s">
        <v>692</v>
      </c>
      <c r="B57" s="194">
        <f t="shared" si="7"/>
        <v>67</v>
      </c>
      <c r="C57" s="178">
        <f t="shared" si="4"/>
        <v>6.9700910273081923E-2</v>
      </c>
      <c r="D57" s="194">
        <v>57</v>
      </c>
      <c r="E57" s="178">
        <f t="shared" si="5"/>
        <v>0.13766120852050429</v>
      </c>
      <c r="F57" s="194">
        <v>10</v>
      </c>
      <c r="G57" s="178">
        <f t="shared" si="6"/>
        <v>1.8275187777554412E-2</v>
      </c>
    </row>
    <row r="58" spans="1:7" ht="15" customHeight="1">
      <c r="A58" s="193" t="s">
        <v>663</v>
      </c>
      <c r="B58" s="194">
        <f t="shared" si="7"/>
        <v>47</v>
      </c>
      <c r="C58" s="178">
        <f t="shared" si="4"/>
        <v>4.8894668400520154E-2</v>
      </c>
      <c r="D58" s="194">
        <v>35</v>
      </c>
      <c r="E58" s="178">
        <f t="shared" si="5"/>
        <v>8.4528812249432456E-2</v>
      </c>
      <c r="F58" s="194">
        <v>12</v>
      </c>
      <c r="G58" s="178">
        <f t="shared" si="6"/>
        <v>2.1930225333065299E-2</v>
      </c>
    </row>
    <row r="59" spans="1:7" ht="15" customHeight="1">
      <c r="A59" s="193" t="s">
        <v>693</v>
      </c>
      <c r="B59" s="194">
        <f t="shared" si="7"/>
        <v>38</v>
      </c>
      <c r="C59" s="178">
        <f t="shared" si="4"/>
        <v>3.9531859557867359E-2</v>
      </c>
      <c r="D59" s="194">
        <v>23</v>
      </c>
      <c r="E59" s="178">
        <f t="shared" si="5"/>
        <v>5.5547505192484185E-2</v>
      </c>
      <c r="F59" s="194">
        <v>15</v>
      </c>
      <c r="G59" s="178">
        <f t="shared" si="6"/>
        <v>2.7412781666331622E-2</v>
      </c>
    </row>
    <row r="60" spans="1:7" ht="15" customHeight="1">
      <c r="A60" s="193" t="s">
        <v>694</v>
      </c>
      <c r="B60" s="194">
        <f t="shared" si="7"/>
        <v>35</v>
      </c>
      <c r="C60" s="178">
        <f t="shared" si="4"/>
        <v>3.6410923276983094E-2</v>
      </c>
      <c r="D60" s="194">
        <v>31</v>
      </c>
      <c r="E60" s="178">
        <f t="shared" si="5"/>
        <v>7.4868376563783021E-2</v>
      </c>
      <c r="F60" s="194">
        <v>4</v>
      </c>
      <c r="G60" s="178">
        <f t="shared" si="6"/>
        <v>7.3100751110217656E-3</v>
      </c>
    </row>
    <row r="61" spans="1:7" ht="15" customHeight="1">
      <c r="A61" s="193" t="s">
        <v>695</v>
      </c>
      <c r="B61" s="194">
        <f t="shared" si="7"/>
        <v>26</v>
      </c>
      <c r="C61" s="178">
        <f t="shared" si="4"/>
        <v>2.7048114434330299E-2</v>
      </c>
      <c r="D61" s="194">
        <v>23</v>
      </c>
      <c r="E61" s="178">
        <f t="shared" si="5"/>
        <v>5.5547505192484185E-2</v>
      </c>
      <c r="F61" s="194">
        <v>3</v>
      </c>
      <c r="G61" s="178">
        <f t="shared" si="6"/>
        <v>5.4825563332663247E-3</v>
      </c>
    </row>
    <row r="62" spans="1:7" ht="15" customHeight="1">
      <c r="A62" s="193" t="s">
        <v>654</v>
      </c>
      <c r="B62" s="194">
        <f t="shared" si="7"/>
        <v>23</v>
      </c>
      <c r="C62" s="178">
        <f t="shared" si="4"/>
        <v>2.3927178153446034E-2</v>
      </c>
      <c r="D62" s="194">
        <v>17</v>
      </c>
      <c r="E62" s="178">
        <f t="shared" si="5"/>
        <v>4.1056851664010047E-2</v>
      </c>
      <c r="F62" s="194">
        <v>6</v>
      </c>
      <c r="G62" s="178">
        <f t="shared" si="6"/>
        <v>1.0965112666532649E-2</v>
      </c>
    </row>
    <row r="63" spans="1:7" ht="15" customHeight="1">
      <c r="A63" s="193" t="s">
        <v>696</v>
      </c>
      <c r="B63" s="194">
        <f>D63+F63</f>
        <v>13</v>
      </c>
      <c r="C63" s="178">
        <f>B63/B$9*100</f>
        <v>1.3524057217165149E-2</v>
      </c>
      <c r="D63" s="194">
        <v>13</v>
      </c>
      <c r="E63" s="178">
        <f>D63/D$9*100</f>
        <v>3.1396415978360626E-2</v>
      </c>
      <c r="F63" s="194">
        <v>0</v>
      </c>
      <c r="G63" s="178">
        <f>F63/F$9*100</f>
        <v>0</v>
      </c>
    </row>
    <row r="64" spans="1:7" ht="15" customHeight="1">
      <c r="A64" s="193" t="s">
        <v>658</v>
      </c>
      <c r="B64" s="194">
        <f t="shared" ref="B64:B72" si="8">D64+F64</f>
        <v>11</v>
      </c>
      <c r="C64" s="178">
        <f t="shared" ref="C64:C72" si="9">B64/B$9*100</f>
        <v>1.1443433029908972E-2</v>
      </c>
      <c r="D64" s="194">
        <v>4</v>
      </c>
      <c r="E64" s="178">
        <f t="shared" ref="E64:E72" si="10">D64/D$9*100</f>
        <v>9.6604356856494229E-3</v>
      </c>
      <c r="F64" s="194">
        <v>7</v>
      </c>
      <c r="G64" s="178">
        <f t="shared" ref="G64:G72" si="11">F64/F$9*100</f>
        <v>1.2792631444288091E-2</v>
      </c>
    </row>
    <row r="65" spans="1:7" ht="15" customHeight="1">
      <c r="A65" s="195" t="s">
        <v>697</v>
      </c>
      <c r="B65" s="194">
        <f t="shared" si="8"/>
        <v>11</v>
      </c>
      <c r="C65" s="178">
        <f t="shared" si="9"/>
        <v>1.1443433029908972E-2</v>
      </c>
      <c r="D65" s="194">
        <v>4</v>
      </c>
      <c r="E65" s="178">
        <f t="shared" si="10"/>
        <v>9.6604356856494229E-3</v>
      </c>
      <c r="F65" s="194">
        <v>7</v>
      </c>
      <c r="G65" s="178">
        <f t="shared" si="11"/>
        <v>1.2792631444288091E-2</v>
      </c>
    </row>
    <row r="66" spans="1:7" ht="15" customHeight="1">
      <c r="A66" s="193" t="s">
        <v>698</v>
      </c>
      <c r="B66" s="194">
        <f t="shared" si="8"/>
        <v>11</v>
      </c>
      <c r="C66" s="178">
        <f t="shared" si="9"/>
        <v>1.1443433029908972E-2</v>
      </c>
      <c r="D66" s="194">
        <v>8</v>
      </c>
      <c r="E66" s="178">
        <f t="shared" si="10"/>
        <v>1.9320871371298846E-2</v>
      </c>
      <c r="F66" s="194">
        <v>3</v>
      </c>
      <c r="G66" s="178">
        <f t="shared" si="11"/>
        <v>5.4825563332663247E-3</v>
      </c>
    </row>
    <row r="67" spans="1:7" ht="15" customHeight="1">
      <c r="A67" s="195" t="s">
        <v>699</v>
      </c>
      <c r="B67" s="194">
        <f t="shared" si="8"/>
        <v>9</v>
      </c>
      <c r="C67" s="178">
        <f t="shared" si="9"/>
        <v>9.3628088426527967E-3</v>
      </c>
      <c r="D67" s="194">
        <v>6</v>
      </c>
      <c r="E67" s="178">
        <f t="shared" si="10"/>
        <v>1.4490653528474135E-2</v>
      </c>
      <c r="F67" s="194">
        <v>3</v>
      </c>
      <c r="G67" s="178">
        <f t="shared" si="11"/>
        <v>5.4825563332663247E-3</v>
      </c>
    </row>
    <row r="68" spans="1:7" ht="15" customHeight="1">
      <c r="A68" s="195" t="s">
        <v>700</v>
      </c>
      <c r="B68" s="194">
        <f t="shared" si="8"/>
        <v>9</v>
      </c>
      <c r="C68" s="178">
        <f t="shared" si="9"/>
        <v>9.3628088426527967E-3</v>
      </c>
      <c r="D68" s="194">
        <v>4</v>
      </c>
      <c r="E68" s="178">
        <f t="shared" si="10"/>
        <v>9.6604356856494229E-3</v>
      </c>
      <c r="F68" s="194">
        <v>5</v>
      </c>
      <c r="G68" s="178">
        <f t="shared" si="11"/>
        <v>9.1375938887772058E-3</v>
      </c>
    </row>
    <row r="69" spans="1:7" ht="15" customHeight="1">
      <c r="A69" s="195" t="s">
        <v>701</v>
      </c>
      <c r="B69" s="194">
        <f t="shared" si="8"/>
        <v>8</v>
      </c>
      <c r="C69" s="178">
        <f t="shared" si="9"/>
        <v>8.3224967490247072E-3</v>
      </c>
      <c r="D69" s="194">
        <v>2</v>
      </c>
      <c r="E69" s="178">
        <f t="shared" si="10"/>
        <v>4.8302178428247114E-3</v>
      </c>
      <c r="F69" s="194">
        <v>6</v>
      </c>
      <c r="G69" s="178">
        <f t="shared" si="11"/>
        <v>1.0965112666532649E-2</v>
      </c>
    </row>
    <row r="70" spans="1:7" ht="15" customHeight="1">
      <c r="A70" s="193" t="s">
        <v>702</v>
      </c>
      <c r="B70" s="194">
        <f t="shared" si="8"/>
        <v>5</v>
      </c>
      <c r="C70" s="178">
        <f t="shared" si="9"/>
        <v>5.2015604681404422E-3</v>
      </c>
      <c r="D70" s="194">
        <v>5</v>
      </c>
      <c r="E70" s="178">
        <f t="shared" si="10"/>
        <v>1.2075544607061778E-2</v>
      </c>
      <c r="F70" s="194">
        <v>0</v>
      </c>
      <c r="G70" s="178">
        <f t="shared" si="11"/>
        <v>0</v>
      </c>
    </row>
    <row r="71" spans="1:7" ht="15" customHeight="1">
      <c r="A71" s="193" t="s">
        <v>703</v>
      </c>
      <c r="B71" s="194">
        <f t="shared" si="8"/>
        <v>5</v>
      </c>
      <c r="C71" s="178">
        <f t="shared" si="9"/>
        <v>5.2015604681404422E-3</v>
      </c>
      <c r="D71" s="194">
        <v>4</v>
      </c>
      <c r="E71" s="178">
        <f t="shared" si="10"/>
        <v>9.6604356856494229E-3</v>
      </c>
      <c r="F71" s="194">
        <v>1</v>
      </c>
      <c r="G71" s="178">
        <f t="shared" si="11"/>
        <v>1.8275187777554414E-3</v>
      </c>
    </row>
    <row r="72" spans="1:7" ht="15" customHeight="1">
      <c r="A72" s="193" t="s">
        <v>704</v>
      </c>
      <c r="B72" s="194">
        <f t="shared" si="8"/>
        <v>5</v>
      </c>
      <c r="C72" s="178">
        <f t="shared" si="9"/>
        <v>5.2015604681404422E-3</v>
      </c>
      <c r="D72" s="194">
        <v>0</v>
      </c>
      <c r="E72" s="178">
        <f t="shared" si="10"/>
        <v>0</v>
      </c>
      <c r="F72" s="194">
        <v>5</v>
      </c>
      <c r="G72" s="178">
        <f t="shared" si="11"/>
        <v>9.1375938887772058E-3</v>
      </c>
    </row>
    <row r="73" spans="1:7" ht="15" customHeight="1">
      <c r="A73" s="193" t="s">
        <v>705</v>
      </c>
      <c r="B73" s="194">
        <f t="shared" si="7"/>
        <v>4</v>
      </c>
      <c r="C73" s="178">
        <f t="shared" si="4"/>
        <v>4.1612483745123536E-3</v>
      </c>
      <c r="D73" s="194">
        <v>3</v>
      </c>
      <c r="E73" s="178">
        <f t="shared" si="5"/>
        <v>7.2453267642370676E-3</v>
      </c>
      <c r="F73" s="194">
        <v>1</v>
      </c>
      <c r="G73" s="178">
        <f t="shared" si="6"/>
        <v>1.8275187777554414E-3</v>
      </c>
    </row>
    <row r="74" spans="1:7" ht="15" customHeight="1">
      <c r="A74" s="195" t="s">
        <v>706</v>
      </c>
      <c r="B74" s="194">
        <f t="shared" si="7"/>
        <v>4</v>
      </c>
      <c r="C74" s="178">
        <f t="shared" si="4"/>
        <v>4.1612483745123536E-3</v>
      </c>
      <c r="D74" s="194">
        <v>4</v>
      </c>
      <c r="E74" s="178">
        <f t="shared" si="5"/>
        <v>9.6604356856494229E-3</v>
      </c>
      <c r="F74" s="194">
        <v>0</v>
      </c>
      <c r="G74" s="178">
        <f t="shared" si="6"/>
        <v>0</v>
      </c>
    </row>
    <row r="75" spans="1:7" ht="15" customHeight="1">
      <c r="A75" s="193" t="s">
        <v>707</v>
      </c>
      <c r="B75" s="194">
        <f t="shared" si="7"/>
        <v>4</v>
      </c>
      <c r="C75" s="178">
        <f t="shared" si="4"/>
        <v>4.1612483745123536E-3</v>
      </c>
      <c r="D75" s="194">
        <v>1</v>
      </c>
      <c r="E75" s="178">
        <f t="shared" si="5"/>
        <v>2.4151089214123557E-3</v>
      </c>
      <c r="F75" s="194">
        <v>3</v>
      </c>
      <c r="G75" s="178">
        <f t="shared" si="6"/>
        <v>5.4825563332663247E-3</v>
      </c>
    </row>
    <row r="76" spans="1:7" ht="15" customHeight="1">
      <c r="A76" s="193" t="s">
        <v>708</v>
      </c>
      <c r="B76" s="194">
        <f t="shared" si="7"/>
        <v>4</v>
      </c>
      <c r="C76" s="178">
        <f t="shared" si="4"/>
        <v>4.1612483745123536E-3</v>
      </c>
      <c r="D76" s="194">
        <v>1</v>
      </c>
      <c r="E76" s="178">
        <f t="shared" si="5"/>
        <v>2.4151089214123557E-3</v>
      </c>
      <c r="F76" s="194">
        <v>3</v>
      </c>
      <c r="G76" s="178">
        <f t="shared" si="6"/>
        <v>5.4825563332663247E-3</v>
      </c>
    </row>
    <row r="77" spans="1:7" ht="15" customHeight="1">
      <c r="A77" s="193" t="s">
        <v>709</v>
      </c>
      <c r="B77" s="194">
        <f t="shared" si="7"/>
        <v>3</v>
      </c>
      <c r="C77" s="178">
        <f t="shared" si="4"/>
        <v>3.1209362808842654E-3</v>
      </c>
      <c r="D77" s="194">
        <v>0</v>
      </c>
      <c r="E77" s="178">
        <f t="shared" si="5"/>
        <v>0</v>
      </c>
      <c r="F77" s="194">
        <v>3</v>
      </c>
      <c r="G77" s="178">
        <f t="shared" si="6"/>
        <v>5.4825563332663247E-3</v>
      </c>
    </row>
    <row r="78" spans="1:7" ht="15" customHeight="1">
      <c r="A78" s="193" t="s">
        <v>664</v>
      </c>
      <c r="B78" s="194">
        <f t="shared" si="7"/>
        <v>3</v>
      </c>
      <c r="C78" s="178">
        <f t="shared" si="4"/>
        <v>3.1209362808842654E-3</v>
      </c>
      <c r="D78" s="194">
        <v>1</v>
      </c>
      <c r="E78" s="178">
        <f t="shared" si="5"/>
        <v>2.4151089214123557E-3</v>
      </c>
      <c r="F78" s="194">
        <v>2</v>
      </c>
      <c r="G78" s="178">
        <f t="shared" si="6"/>
        <v>3.6550375555108828E-3</v>
      </c>
    </row>
    <row r="79" spans="1:7" ht="15" customHeight="1">
      <c r="A79" s="193" t="s">
        <v>710</v>
      </c>
      <c r="B79" s="194">
        <f t="shared" si="7"/>
        <v>3</v>
      </c>
      <c r="C79" s="178">
        <f t="shared" si="4"/>
        <v>3.1209362808842654E-3</v>
      </c>
      <c r="D79" s="194">
        <v>0</v>
      </c>
      <c r="E79" s="178">
        <f t="shared" si="5"/>
        <v>0</v>
      </c>
      <c r="F79" s="194">
        <v>3</v>
      </c>
      <c r="G79" s="178">
        <f t="shared" si="6"/>
        <v>5.4825563332663247E-3</v>
      </c>
    </row>
    <row r="80" spans="1:7" ht="15" customHeight="1">
      <c r="A80" s="193" t="s">
        <v>711</v>
      </c>
      <c r="B80" s="194">
        <f t="shared" si="7"/>
        <v>2</v>
      </c>
      <c r="C80" s="178">
        <f t="shared" si="4"/>
        <v>2.0806241872561768E-3</v>
      </c>
      <c r="D80" s="194">
        <v>2</v>
      </c>
      <c r="E80" s="178">
        <f t="shared" si="5"/>
        <v>4.8302178428247114E-3</v>
      </c>
      <c r="F80" s="194">
        <v>0</v>
      </c>
      <c r="G80" s="178">
        <f t="shared" si="6"/>
        <v>0</v>
      </c>
    </row>
    <row r="81" spans="1:7" ht="15" customHeight="1">
      <c r="A81" s="193" t="s">
        <v>712</v>
      </c>
      <c r="B81" s="194">
        <f t="shared" si="7"/>
        <v>1</v>
      </c>
      <c r="C81" s="178">
        <f t="shared" si="4"/>
        <v>1.0403120936280884E-3</v>
      </c>
      <c r="D81" s="194">
        <v>0</v>
      </c>
      <c r="E81" s="178">
        <f t="shared" si="5"/>
        <v>0</v>
      </c>
      <c r="F81" s="194">
        <v>1</v>
      </c>
      <c r="G81" s="178">
        <f t="shared" si="6"/>
        <v>1.8275187777554414E-3</v>
      </c>
    </row>
    <row r="82" spans="1:7" ht="15" customHeight="1">
      <c r="A82" s="193" t="s">
        <v>713</v>
      </c>
      <c r="B82" s="194">
        <f t="shared" si="7"/>
        <v>1</v>
      </c>
      <c r="C82" s="178">
        <f t="shared" si="4"/>
        <v>1.0403120936280884E-3</v>
      </c>
      <c r="D82" s="194">
        <v>0</v>
      </c>
      <c r="E82" s="178">
        <f t="shared" si="5"/>
        <v>0</v>
      </c>
      <c r="F82" s="194">
        <v>1</v>
      </c>
      <c r="G82" s="178">
        <f t="shared" si="6"/>
        <v>1.8275187777554414E-3</v>
      </c>
    </row>
    <row r="83" spans="1:7" ht="15" customHeight="1">
      <c r="A83" s="193" t="s">
        <v>714</v>
      </c>
      <c r="B83" s="194">
        <f t="shared" si="7"/>
        <v>1</v>
      </c>
      <c r="C83" s="178">
        <f t="shared" si="4"/>
        <v>1.0403120936280884E-3</v>
      </c>
      <c r="D83" s="194">
        <v>1</v>
      </c>
      <c r="E83" s="178">
        <f t="shared" si="5"/>
        <v>2.4151089214123557E-3</v>
      </c>
      <c r="F83" s="194">
        <v>0</v>
      </c>
      <c r="G83" s="178">
        <f t="shared" si="6"/>
        <v>0</v>
      </c>
    </row>
    <row r="84" spans="1:7" ht="15" customHeight="1">
      <c r="A84" s="193" t="s">
        <v>715</v>
      </c>
      <c r="B84" s="194">
        <f t="shared" si="7"/>
        <v>1</v>
      </c>
      <c r="C84" s="178">
        <f t="shared" si="4"/>
        <v>1.0403120936280884E-3</v>
      </c>
      <c r="D84" s="194">
        <v>0</v>
      </c>
      <c r="E84" s="178">
        <f t="shared" si="5"/>
        <v>0</v>
      </c>
      <c r="F84" s="194">
        <v>1</v>
      </c>
      <c r="G84" s="178">
        <f t="shared" si="6"/>
        <v>1.8275187777554414E-3</v>
      </c>
    </row>
    <row r="85" spans="1:7" ht="15" customHeight="1">
      <c r="A85" s="193" t="s">
        <v>659</v>
      </c>
      <c r="B85" s="194">
        <f t="shared" si="7"/>
        <v>1</v>
      </c>
      <c r="C85" s="178">
        <f t="shared" si="4"/>
        <v>1.0403120936280884E-3</v>
      </c>
      <c r="D85" s="194">
        <v>0</v>
      </c>
      <c r="E85" s="178">
        <f t="shared" si="5"/>
        <v>0</v>
      </c>
      <c r="F85" s="194">
        <v>1</v>
      </c>
      <c r="G85" s="178">
        <f t="shared" si="6"/>
        <v>1.8275187777554414E-3</v>
      </c>
    </row>
    <row r="86" spans="1:7" ht="15" customHeight="1">
      <c r="A86" s="193" t="s">
        <v>716</v>
      </c>
      <c r="B86" s="194">
        <f t="shared" si="7"/>
        <v>1</v>
      </c>
      <c r="C86" s="178">
        <f t="shared" si="4"/>
        <v>1.0403120936280884E-3</v>
      </c>
      <c r="D86" s="194">
        <v>1</v>
      </c>
      <c r="E86" s="178">
        <f t="shared" si="5"/>
        <v>2.4151089214123557E-3</v>
      </c>
      <c r="F86" s="194">
        <v>0</v>
      </c>
      <c r="G86" s="178">
        <f t="shared" si="6"/>
        <v>0</v>
      </c>
    </row>
    <row r="87" spans="1:7" ht="15" customHeight="1">
      <c r="A87" s="193" t="s">
        <v>717</v>
      </c>
      <c r="B87" s="194">
        <f t="shared" si="7"/>
        <v>1</v>
      </c>
      <c r="C87" s="178">
        <f t="shared" si="4"/>
        <v>1.0403120936280884E-3</v>
      </c>
      <c r="D87" s="194">
        <v>0</v>
      </c>
      <c r="E87" s="178">
        <f t="shared" si="5"/>
        <v>0</v>
      </c>
      <c r="F87" s="194">
        <v>1</v>
      </c>
      <c r="G87" s="178">
        <f t="shared" si="6"/>
        <v>1.8275187777554414E-3</v>
      </c>
    </row>
    <row r="88" spans="1:7" ht="15" customHeight="1">
      <c r="A88" s="193" t="s">
        <v>718</v>
      </c>
      <c r="B88" s="194">
        <f t="shared" si="7"/>
        <v>1</v>
      </c>
      <c r="C88" s="178">
        <f t="shared" si="4"/>
        <v>1.0403120936280884E-3</v>
      </c>
      <c r="D88" s="194">
        <v>0</v>
      </c>
      <c r="E88" s="178">
        <f t="shared" si="5"/>
        <v>0</v>
      </c>
      <c r="F88" s="194">
        <v>1</v>
      </c>
      <c r="G88" s="178">
        <f t="shared" si="6"/>
        <v>1.8275187777554414E-3</v>
      </c>
    </row>
    <row r="89" spans="1:7" ht="8.25" customHeight="1">
      <c r="A89" s="176"/>
      <c r="B89" s="177"/>
      <c r="C89" s="178"/>
      <c r="D89" s="177"/>
      <c r="E89" s="178"/>
      <c r="F89" s="177"/>
      <c r="G89" s="178"/>
    </row>
    <row r="90" spans="1:7" ht="14.25" customHeight="1">
      <c r="A90" s="192" t="s">
        <v>643</v>
      </c>
      <c r="B90" s="173">
        <f>D90+F90</f>
        <v>2278</v>
      </c>
      <c r="C90" s="174">
        <f t="shared" ref="C90:C130" si="12">B90/B$9*100</f>
        <v>2.3698309492847853</v>
      </c>
      <c r="D90" s="173">
        <f>SUM(D91:D131)</f>
        <v>1254</v>
      </c>
      <c r="E90" s="174">
        <f t="shared" ref="E90:E131" si="13">D90/D$9*100</f>
        <v>3.028546587451094</v>
      </c>
      <c r="F90" s="173">
        <f>SUM(F91:F132)</f>
        <v>1024</v>
      </c>
      <c r="G90" s="174">
        <f t="shared" ref="G90:G131" si="14">F90/F$9*100</f>
        <v>1.871379228421572</v>
      </c>
    </row>
    <row r="91" spans="1:7" ht="14.25" customHeight="1">
      <c r="A91" s="193" t="s">
        <v>644</v>
      </c>
      <c r="B91" s="194">
        <f>D91+F91</f>
        <v>588</v>
      </c>
      <c r="C91" s="178">
        <f t="shared" si="12"/>
        <v>0.611703511053316</v>
      </c>
      <c r="D91" s="194">
        <v>348</v>
      </c>
      <c r="E91" s="178">
        <f t="shared" si="13"/>
        <v>0.84045790465149972</v>
      </c>
      <c r="F91" s="194">
        <v>240</v>
      </c>
      <c r="G91" s="178">
        <f t="shared" si="14"/>
        <v>0.43860450666130596</v>
      </c>
    </row>
    <row r="92" spans="1:7" ht="14.25" customHeight="1">
      <c r="A92" s="193" t="s">
        <v>649</v>
      </c>
      <c r="B92" s="194">
        <f t="shared" ref="B92:B130" si="15">D92+F92</f>
        <v>339</v>
      </c>
      <c r="C92" s="178">
        <f t="shared" si="12"/>
        <v>0.35266579973992201</v>
      </c>
      <c r="D92" s="194">
        <v>248</v>
      </c>
      <c r="E92" s="178">
        <f t="shared" si="13"/>
        <v>0.59894701251026417</v>
      </c>
      <c r="F92" s="194">
        <v>91</v>
      </c>
      <c r="G92" s="178">
        <f t="shared" si="14"/>
        <v>0.16630420877574517</v>
      </c>
    </row>
    <row r="93" spans="1:7" ht="14.25" customHeight="1">
      <c r="A93" s="193" t="s">
        <v>647</v>
      </c>
      <c r="B93" s="194">
        <f t="shared" si="15"/>
        <v>226</v>
      </c>
      <c r="C93" s="178">
        <f t="shared" si="12"/>
        <v>0.23511053315994795</v>
      </c>
      <c r="D93" s="194">
        <v>131</v>
      </c>
      <c r="E93" s="178">
        <f t="shared" si="13"/>
        <v>0.31637926870501859</v>
      </c>
      <c r="F93" s="194">
        <v>95</v>
      </c>
      <c r="G93" s="178">
        <f t="shared" si="14"/>
        <v>0.17361428388676692</v>
      </c>
    </row>
    <row r="94" spans="1:7" ht="14.25" customHeight="1">
      <c r="A94" s="193" t="s">
        <v>653</v>
      </c>
      <c r="B94" s="194">
        <f t="shared" si="15"/>
        <v>218</v>
      </c>
      <c r="C94" s="178">
        <f t="shared" si="12"/>
        <v>0.22678803641092327</v>
      </c>
      <c r="D94" s="194">
        <v>58</v>
      </c>
      <c r="E94" s="178">
        <f t="shared" si="13"/>
        <v>0.14007631744191665</v>
      </c>
      <c r="F94" s="194">
        <v>160</v>
      </c>
      <c r="G94" s="178">
        <f t="shared" si="14"/>
        <v>0.29240300444087058</v>
      </c>
    </row>
    <row r="95" spans="1:7" ht="14.25" customHeight="1">
      <c r="A95" s="193" t="s">
        <v>648</v>
      </c>
      <c r="B95" s="194">
        <f t="shared" si="15"/>
        <v>170</v>
      </c>
      <c r="C95" s="178">
        <f t="shared" si="12"/>
        <v>0.17685305591677503</v>
      </c>
      <c r="D95" s="194">
        <v>104</v>
      </c>
      <c r="E95" s="178">
        <f t="shared" si="13"/>
        <v>0.251171327826885</v>
      </c>
      <c r="F95" s="194">
        <v>66</v>
      </c>
      <c r="G95" s="178">
        <f t="shared" si="14"/>
        <v>0.12061623933185914</v>
      </c>
    </row>
    <row r="96" spans="1:7" ht="14.25" customHeight="1">
      <c r="A96" s="193" t="s">
        <v>645</v>
      </c>
      <c r="B96" s="194">
        <f t="shared" si="15"/>
        <v>90</v>
      </c>
      <c r="C96" s="178">
        <f t="shared" si="12"/>
        <v>9.362808842652795E-2</v>
      </c>
      <c r="D96" s="194">
        <v>54</v>
      </c>
      <c r="E96" s="178">
        <f t="shared" si="13"/>
        <v>0.1304158817562672</v>
      </c>
      <c r="F96" s="194">
        <v>36</v>
      </c>
      <c r="G96" s="178">
        <f t="shared" si="14"/>
        <v>6.5790675999195886E-2</v>
      </c>
    </row>
    <row r="97" spans="1:7" ht="14.25" customHeight="1">
      <c r="A97" s="193" t="s">
        <v>719</v>
      </c>
      <c r="B97" s="194">
        <f t="shared" si="15"/>
        <v>78</v>
      </c>
      <c r="C97" s="178">
        <f t="shared" si="12"/>
        <v>8.114434330299089E-2</v>
      </c>
      <c r="D97" s="194">
        <v>24</v>
      </c>
      <c r="E97" s="178">
        <f t="shared" si="13"/>
        <v>5.7962614113896541E-2</v>
      </c>
      <c r="F97" s="194">
        <v>54</v>
      </c>
      <c r="G97" s="178">
        <f t="shared" si="14"/>
        <v>9.8686013998793828E-2</v>
      </c>
    </row>
    <row r="98" spans="1:7" ht="14.25" customHeight="1">
      <c r="A98" s="193" t="s">
        <v>720</v>
      </c>
      <c r="B98" s="194">
        <f t="shared" si="15"/>
        <v>62</v>
      </c>
      <c r="C98" s="178">
        <f t="shared" si="12"/>
        <v>6.4499349804941486E-2</v>
      </c>
      <c r="D98" s="194">
        <v>21</v>
      </c>
      <c r="E98" s="178">
        <f t="shared" si="13"/>
        <v>5.0717287349659468E-2</v>
      </c>
      <c r="F98" s="194">
        <v>41</v>
      </c>
      <c r="G98" s="178">
        <f t="shared" si="14"/>
        <v>7.4928269887973104E-2</v>
      </c>
    </row>
    <row r="99" spans="1:7" ht="14.25" customHeight="1">
      <c r="A99" s="193" t="s">
        <v>721</v>
      </c>
      <c r="B99" s="194">
        <f t="shared" si="15"/>
        <v>62</v>
      </c>
      <c r="C99" s="178">
        <f t="shared" si="12"/>
        <v>6.4499349804941486E-2</v>
      </c>
      <c r="D99" s="194">
        <v>23</v>
      </c>
      <c r="E99" s="178">
        <f t="shared" si="13"/>
        <v>5.5547505192484185E-2</v>
      </c>
      <c r="F99" s="194">
        <v>39</v>
      </c>
      <c r="G99" s="178">
        <f t="shared" si="14"/>
        <v>7.1273232332462216E-2</v>
      </c>
    </row>
    <row r="100" spans="1:7" ht="14.25" customHeight="1">
      <c r="A100" s="195" t="s">
        <v>652</v>
      </c>
      <c r="B100" s="194">
        <f t="shared" si="15"/>
        <v>53</v>
      </c>
      <c r="C100" s="178">
        <f t="shared" si="12"/>
        <v>5.5136540962288691E-2</v>
      </c>
      <c r="D100" s="194">
        <v>36</v>
      </c>
      <c r="E100" s="178">
        <f t="shared" si="13"/>
        <v>8.6943921170844804E-2</v>
      </c>
      <c r="F100" s="194">
        <v>17</v>
      </c>
      <c r="G100" s="178">
        <f t="shared" si="14"/>
        <v>3.1067819221842503E-2</v>
      </c>
    </row>
    <row r="101" spans="1:7" ht="14.25" customHeight="1">
      <c r="A101" s="193" t="s">
        <v>646</v>
      </c>
      <c r="B101" s="194">
        <f t="shared" si="15"/>
        <v>51</v>
      </c>
      <c r="C101" s="178">
        <f t="shared" si="12"/>
        <v>5.3055916775032512E-2</v>
      </c>
      <c r="D101" s="194">
        <v>31</v>
      </c>
      <c r="E101" s="178">
        <f t="shared" si="13"/>
        <v>7.4868376563783021E-2</v>
      </c>
      <c r="F101" s="194">
        <v>20</v>
      </c>
      <c r="G101" s="178">
        <f t="shared" si="14"/>
        <v>3.6550375555108823E-2</v>
      </c>
    </row>
    <row r="102" spans="1:7" ht="14.25" customHeight="1">
      <c r="A102" s="195" t="s">
        <v>722</v>
      </c>
      <c r="B102" s="194">
        <f t="shared" si="15"/>
        <v>51</v>
      </c>
      <c r="C102" s="178">
        <f t="shared" si="12"/>
        <v>5.3055916775032512E-2</v>
      </c>
      <c r="D102" s="194">
        <v>31</v>
      </c>
      <c r="E102" s="178">
        <f t="shared" si="13"/>
        <v>7.4868376563783021E-2</v>
      </c>
      <c r="F102" s="194">
        <v>20</v>
      </c>
      <c r="G102" s="178">
        <f t="shared" si="14"/>
        <v>3.6550375555108823E-2</v>
      </c>
    </row>
    <row r="103" spans="1:7" ht="14.25" customHeight="1">
      <c r="A103" s="193" t="s">
        <v>723</v>
      </c>
      <c r="B103" s="194">
        <f t="shared" si="15"/>
        <v>50</v>
      </c>
      <c r="C103" s="178">
        <f t="shared" si="12"/>
        <v>5.2015604681404419E-2</v>
      </c>
      <c r="D103" s="194">
        <v>32</v>
      </c>
      <c r="E103" s="178">
        <f t="shared" si="13"/>
        <v>7.7283485485195383E-2</v>
      </c>
      <c r="F103" s="194">
        <v>18</v>
      </c>
      <c r="G103" s="178">
        <f t="shared" si="14"/>
        <v>3.2895337999597943E-2</v>
      </c>
    </row>
    <row r="104" spans="1:7" ht="14.25" customHeight="1">
      <c r="A104" s="193" t="s">
        <v>724</v>
      </c>
      <c r="B104" s="194">
        <f t="shared" si="15"/>
        <v>27</v>
      </c>
      <c r="C104" s="178">
        <f t="shared" si="12"/>
        <v>2.8088426527958385E-2</v>
      </c>
      <c r="D104" s="194">
        <v>17</v>
      </c>
      <c r="E104" s="178">
        <f t="shared" si="13"/>
        <v>4.1056851664010047E-2</v>
      </c>
      <c r="F104" s="194">
        <v>10</v>
      </c>
      <c r="G104" s="178">
        <f t="shared" si="14"/>
        <v>1.8275187777554412E-2</v>
      </c>
    </row>
    <row r="105" spans="1:7" ht="14.25" customHeight="1">
      <c r="A105" s="193" t="s">
        <v>725</v>
      </c>
      <c r="B105" s="194">
        <f t="shared" si="15"/>
        <v>23</v>
      </c>
      <c r="C105" s="178">
        <f t="shared" si="12"/>
        <v>2.3927178153446034E-2</v>
      </c>
      <c r="D105" s="194">
        <v>9</v>
      </c>
      <c r="E105" s="178">
        <f t="shared" si="13"/>
        <v>2.1735980292711201E-2</v>
      </c>
      <c r="F105" s="194">
        <v>14</v>
      </c>
      <c r="G105" s="178">
        <f t="shared" si="14"/>
        <v>2.5585262888576182E-2</v>
      </c>
    </row>
    <row r="106" spans="1:7" ht="14.25" customHeight="1">
      <c r="A106" s="193" t="s">
        <v>726</v>
      </c>
      <c r="B106" s="194">
        <f t="shared" si="15"/>
        <v>23</v>
      </c>
      <c r="C106" s="178">
        <f t="shared" si="12"/>
        <v>2.3927178153446034E-2</v>
      </c>
      <c r="D106" s="194">
        <v>12</v>
      </c>
      <c r="E106" s="178">
        <f t="shared" si="13"/>
        <v>2.898130705694827E-2</v>
      </c>
      <c r="F106" s="194">
        <v>11</v>
      </c>
      <c r="G106" s="178">
        <f t="shared" si="14"/>
        <v>2.0102706555309855E-2</v>
      </c>
    </row>
    <row r="107" spans="1:7" ht="14.25" customHeight="1">
      <c r="A107" s="193" t="s">
        <v>727</v>
      </c>
      <c r="B107" s="194">
        <f t="shared" si="15"/>
        <v>23</v>
      </c>
      <c r="C107" s="178">
        <f t="shared" si="12"/>
        <v>2.3927178153446034E-2</v>
      </c>
      <c r="D107" s="194">
        <v>9</v>
      </c>
      <c r="E107" s="178">
        <f t="shared" si="13"/>
        <v>2.1735980292711201E-2</v>
      </c>
      <c r="F107" s="194">
        <v>14</v>
      </c>
      <c r="G107" s="178">
        <f t="shared" si="14"/>
        <v>2.5585262888576182E-2</v>
      </c>
    </row>
    <row r="108" spans="1:7" ht="14.25" customHeight="1">
      <c r="A108" s="195" t="s">
        <v>728</v>
      </c>
      <c r="B108" s="194">
        <f t="shared" si="15"/>
        <v>20</v>
      </c>
      <c r="C108" s="178">
        <f t="shared" si="12"/>
        <v>2.0806241872561769E-2</v>
      </c>
      <c r="D108" s="194">
        <v>8</v>
      </c>
      <c r="E108" s="178">
        <f t="shared" si="13"/>
        <v>1.9320871371298846E-2</v>
      </c>
      <c r="F108" s="194">
        <v>12</v>
      </c>
      <c r="G108" s="178">
        <f t="shared" si="14"/>
        <v>2.1930225333065299E-2</v>
      </c>
    </row>
    <row r="109" spans="1:7" ht="14.25" customHeight="1">
      <c r="A109" s="193" t="s">
        <v>729</v>
      </c>
      <c r="B109" s="194">
        <f t="shared" si="15"/>
        <v>16</v>
      </c>
      <c r="C109" s="178">
        <f t="shared" si="12"/>
        <v>1.6644993498049414E-2</v>
      </c>
      <c r="D109" s="194">
        <v>4</v>
      </c>
      <c r="E109" s="178">
        <f t="shared" si="13"/>
        <v>9.6604356856494229E-3</v>
      </c>
      <c r="F109" s="194">
        <v>12</v>
      </c>
      <c r="G109" s="178">
        <f t="shared" si="14"/>
        <v>2.1930225333065299E-2</v>
      </c>
    </row>
    <row r="110" spans="1:7" ht="14.25" customHeight="1">
      <c r="A110" s="193" t="s">
        <v>651</v>
      </c>
      <c r="B110" s="194">
        <f t="shared" si="15"/>
        <v>11</v>
      </c>
      <c r="C110" s="178">
        <f t="shared" si="12"/>
        <v>1.1443433029908972E-2</v>
      </c>
      <c r="D110" s="194">
        <v>9</v>
      </c>
      <c r="E110" s="178">
        <f t="shared" si="13"/>
        <v>2.1735980292711201E-2</v>
      </c>
      <c r="F110" s="194">
        <v>2</v>
      </c>
      <c r="G110" s="178">
        <f t="shared" si="14"/>
        <v>3.6550375555108828E-3</v>
      </c>
    </row>
    <row r="111" spans="1:7" ht="14.25" customHeight="1">
      <c r="A111" s="193" t="s">
        <v>730</v>
      </c>
      <c r="B111" s="194">
        <f t="shared" si="15"/>
        <v>11</v>
      </c>
      <c r="C111" s="178">
        <f t="shared" si="12"/>
        <v>1.1443433029908972E-2</v>
      </c>
      <c r="D111" s="194">
        <v>2</v>
      </c>
      <c r="E111" s="178">
        <f t="shared" si="13"/>
        <v>4.8302178428247114E-3</v>
      </c>
      <c r="F111" s="194">
        <v>9</v>
      </c>
      <c r="G111" s="178">
        <f t="shared" si="14"/>
        <v>1.6447668999798971E-2</v>
      </c>
    </row>
    <row r="112" spans="1:7" ht="14.25" customHeight="1">
      <c r="A112" s="193" t="s">
        <v>56</v>
      </c>
      <c r="B112" s="194">
        <f t="shared" si="15"/>
        <v>11</v>
      </c>
      <c r="C112" s="178">
        <f t="shared" si="12"/>
        <v>1.1443433029908972E-2</v>
      </c>
      <c r="D112" s="194">
        <v>6</v>
      </c>
      <c r="E112" s="178">
        <f t="shared" si="13"/>
        <v>1.4490653528474135E-2</v>
      </c>
      <c r="F112" s="194">
        <v>5</v>
      </c>
      <c r="G112" s="178">
        <f t="shared" si="14"/>
        <v>9.1375938887772058E-3</v>
      </c>
    </row>
    <row r="113" spans="1:7" ht="14.25" customHeight="1">
      <c r="A113" s="193" t="s">
        <v>731</v>
      </c>
      <c r="B113" s="194">
        <f t="shared" si="15"/>
        <v>9</v>
      </c>
      <c r="C113" s="178">
        <f t="shared" si="12"/>
        <v>9.3628088426527967E-3</v>
      </c>
      <c r="D113" s="194">
        <v>1</v>
      </c>
      <c r="E113" s="178">
        <f t="shared" si="13"/>
        <v>2.4151089214123557E-3</v>
      </c>
      <c r="F113" s="194">
        <v>8</v>
      </c>
      <c r="G113" s="178">
        <f t="shared" si="14"/>
        <v>1.4620150222043531E-2</v>
      </c>
    </row>
    <row r="114" spans="1:7" ht="14.25" customHeight="1">
      <c r="A114" s="193" t="s">
        <v>732</v>
      </c>
      <c r="B114" s="194">
        <f t="shared" si="15"/>
        <v>7</v>
      </c>
      <c r="C114" s="178">
        <f t="shared" si="12"/>
        <v>7.2821846553966195E-3</v>
      </c>
      <c r="D114" s="194">
        <v>4</v>
      </c>
      <c r="E114" s="178">
        <f t="shared" si="13"/>
        <v>9.6604356856494229E-3</v>
      </c>
      <c r="F114" s="194">
        <v>3</v>
      </c>
      <c r="G114" s="178">
        <f t="shared" si="14"/>
        <v>5.4825563332663247E-3</v>
      </c>
    </row>
    <row r="115" spans="1:7" ht="14.25" customHeight="1">
      <c r="A115" s="193" t="s">
        <v>733</v>
      </c>
      <c r="B115" s="194">
        <f t="shared" si="15"/>
        <v>7</v>
      </c>
      <c r="C115" s="178">
        <f t="shared" si="12"/>
        <v>7.2821846553966195E-3</v>
      </c>
      <c r="D115" s="194">
        <v>4</v>
      </c>
      <c r="E115" s="178">
        <f t="shared" si="13"/>
        <v>9.6604356856494229E-3</v>
      </c>
      <c r="F115" s="194">
        <v>3</v>
      </c>
      <c r="G115" s="178">
        <f t="shared" si="14"/>
        <v>5.4825563332663247E-3</v>
      </c>
    </row>
    <row r="116" spans="1:7" ht="14.25" customHeight="1">
      <c r="A116" s="193" t="s">
        <v>734</v>
      </c>
      <c r="B116" s="194">
        <f t="shared" si="15"/>
        <v>7</v>
      </c>
      <c r="C116" s="178">
        <f t="shared" si="12"/>
        <v>7.2821846553966195E-3</v>
      </c>
      <c r="D116" s="194">
        <v>6</v>
      </c>
      <c r="E116" s="178">
        <f t="shared" si="13"/>
        <v>1.4490653528474135E-2</v>
      </c>
      <c r="F116" s="194">
        <v>1</v>
      </c>
      <c r="G116" s="178">
        <f t="shared" si="14"/>
        <v>1.8275187777554414E-3</v>
      </c>
    </row>
    <row r="117" spans="1:7" ht="14.25" customHeight="1">
      <c r="A117" s="193" t="s">
        <v>735</v>
      </c>
      <c r="B117" s="194">
        <f t="shared" si="15"/>
        <v>6</v>
      </c>
      <c r="C117" s="178">
        <f t="shared" si="12"/>
        <v>6.2418725617685309E-3</v>
      </c>
      <c r="D117" s="194">
        <v>2</v>
      </c>
      <c r="E117" s="178">
        <f t="shared" si="13"/>
        <v>4.8302178428247114E-3</v>
      </c>
      <c r="F117" s="194">
        <v>4</v>
      </c>
      <c r="G117" s="178">
        <f t="shared" si="14"/>
        <v>7.3100751110217656E-3</v>
      </c>
    </row>
    <row r="118" spans="1:7" ht="14.25" customHeight="1">
      <c r="A118" s="193" t="s">
        <v>736</v>
      </c>
      <c r="B118" s="194">
        <f t="shared" si="15"/>
        <v>6</v>
      </c>
      <c r="C118" s="178">
        <f t="shared" si="12"/>
        <v>6.2418725617685309E-3</v>
      </c>
      <c r="D118" s="194">
        <v>1</v>
      </c>
      <c r="E118" s="178">
        <f t="shared" si="13"/>
        <v>2.4151089214123557E-3</v>
      </c>
      <c r="F118" s="194">
        <v>5</v>
      </c>
      <c r="G118" s="178">
        <f t="shared" si="14"/>
        <v>9.1375938887772058E-3</v>
      </c>
    </row>
    <row r="119" spans="1:7" ht="14.25" customHeight="1">
      <c r="A119" s="193" t="s">
        <v>737</v>
      </c>
      <c r="B119" s="194">
        <f t="shared" si="15"/>
        <v>5</v>
      </c>
      <c r="C119" s="178">
        <f t="shared" si="12"/>
        <v>5.2015604681404422E-3</v>
      </c>
      <c r="D119" s="194">
        <v>2</v>
      </c>
      <c r="E119" s="178">
        <f t="shared" si="13"/>
        <v>4.8302178428247114E-3</v>
      </c>
      <c r="F119" s="194">
        <v>3</v>
      </c>
      <c r="G119" s="178">
        <f t="shared" si="14"/>
        <v>5.4825563332663247E-3</v>
      </c>
    </row>
    <row r="120" spans="1:7" ht="14.25" customHeight="1">
      <c r="A120" s="193" t="s">
        <v>738</v>
      </c>
      <c r="B120" s="194">
        <f t="shared" si="15"/>
        <v>4</v>
      </c>
      <c r="C120" s="178">
        <f t="shared" si="12"/>
        <v>4.1612483745123536E-3</v>
      </c>
      <c r="D120" s="194">
        <v>2</v>
      </c>
      <c r="E120" s="178">
        <f t="shared" si="13"/>
        <v>4.8302178428247114E-3</v>
      </c>
      <c r="F120" s="194">
        <v>2</v>
      </c>
      <c r="G120" s="178">
        <f t="shared" si="14"/>
        <v>3.6550375555108828E-3</v>
      </c>
    </row>
    <row r="121" spans="1:7" ht="14.25" customHeight="1">
      <c r="A121" s="193" t="s">
        <v>739</v>
      </c>
      <c r="B121" s="194">
        <f t="shared" si="15"/>
        <v>4</v>
      </c>
      <c r="C121" s="178">
        <f t="shared" si="12"/>
        <v>4.1612483745123536E-3</v>
      </c>
      <c r="D121" s="194">
        <v>3</v>
      </c>
      <c r="E121" s="178">
        <f t="shared" si="13"/>
        <v>7.2453267642370676E-3</v>
      </c>
      <c r="F121" s="194">
        <v>1</v>
      </c>
      <c r="G121" s="178">
        <f t="shared" si="14"/>
        <v>1.8275187777554414E-3</v>
      </c>
    </row>
    <row r="122" spans="1:7" ht="14.25" customHeight="1">
      <c r="A122" s="193" t="s">
        <v>740</v>
      </c>
      <c r="B122" s="194">
        <f t="shared" si="15"/>
        <v>3</v>
      </c>
      <c r="C122" s="178">
        <f t="shared" si="12"/>
        <v>3.1209362808842654E-3</v>
      </c>
      <c r="D122" s="194">
        <v>1</v>
      </c>
      <c r="E122" s="178">
        <f t="shared" si="13"/>
        <v>2.4151089214123557E-3</v>
      </c>
      <c r="F122" s="194">
        <v>2</v>
      </c>
      <c r="G122" s="178">
        <f t="shared" si="14"/>
        <v>3.6550375555108828E-3</v>
      </c>
    </row>
    <row r="123" spans="1:7" ht="14.25" customHeight="1">
      <c r="A123" s="195" t="s">
        <v>741</v>
      </c>
      <c r="B123" s="194">
        <f t="shared" si="15"/>
        <v>3</v>
      </c>
      <c r="C123" s="178">
        <f t="shared" si="12"/>
        <v>3.1209362808842654E-3</v>
      </c>
      <c r="D123" s="194">
        <v>1</v>
      </c>
      <c r="E123" s="178">
        <f t="shared" si="13"/>
        <v>2.4151089214123557E-3</v>
      </c>
      <c r="F123" s="194">
        <v>2</v>
      </c>
      <c r="G123" s="178">
        <f t="shared" si="14"/>
        <v>3.6550375555108828E-3</v>
      </c>
    </row>
    <row r="124" spans="1:7" ht="14.25" customHeight="1">
      <c r="A124" s="193" t="s">
        <v>742</v>
      </c>
      <c r="B124" s="194">
        <f t="shared" si="15"/>
        <v>2</v>
      </c>
      <c r="C124" s="178">
        <f t="shared" si="12"/>
        <v>2.0806241872561768E-3</v>
      </c>
      <c r="D124" s="194">
        <v>2</v>
      </c>
      <c r="E124" s="178">
        <f t="shared" si="13"/>
        <v>4.8302178428247114E-3</v>
      </c>
      <c r="F124" s="194">
        <v>0</v>
      </c>
      <c r="G124" s="178">
        <f t="shared" si="14"/>
        <v>0</v>
      </c>
    </row>
    <row r="125" spans="1:7" ht="14.25" customHeight="1">
      <c r="A125" s="193" t="s">
        <v>743</v>
      </c>
      <c r="B125" s="194">
        <f t="shared" si="15"/>
        <v>2</v>
      </c>
      <c r="C125" s="178">
        <f t="shared" si="12"/>
        <v>2.0806241872561768E-3</v>
      </c>
      <c r="D125" s="194">
        <v>0</v>
      </c>
      <c r="E125" s="178">
        <f t="shared" si="13"/>
        <v>0</v>
      </c>
      <c r="F125" s="194">
        <v>2</v>
      </c>
      <c r="G125" s="178">
        <f t="shared" si="14"/>
        <v>3.6550375555108828E-3</v>
      </c>
    </row>
    <row r="126" spans="1:7" ht="14.25" customHeight="1">
      <c r="A126" s="193" t="s">
        <v>744</v>
      </c>
      <c r="B126" s="194">
        <f t="shared" si="15"/>
        <v>2</v>
      </c>
      <c r="C126" s="178">
        <f t="shared" si="12"/>
        <v>2.0806241872561768E-3</v>
      </c>
      <c r="D126" s="194">
        <v>2</v>
      </c>
      <c r="E126" s="178">
        <f t="shared" si="13"/>
        <v>4.8302178428247114E-3</v>
      </c>
      <c r="F126" s="194">
        <v>0</v>
      </c>
      <c r="G126" s="178">
        <f t="shared" si="14"/>
        <v>0</v>
      </c>
    </row>
    <row r="127" spans="1:7" ht="14.25" customHeight="1">
      <c r="A127" s="193" t="s">
        <v>745</v>
      </c>
      <c r="B127" s="194">
        <f t="shared" si="15"/>
        <v>2</v>
      </c>
      <c r="C127" s="178">
        <f t="shared" si="12"/>
        <v>2.0806241872561768E-3</v>
      </c>
      <c r="D127" s="194">
        <v>0</v>
      </c>
      <c r="E127" s="178">
        <f t="shared" si="13"/>
        <v>0</v>
      </c>
      <c r="F127" s="194">
        <v>2</v>
      </c>
      <c r="G127" s="178">
        <f t="shared" si="14"/>
        <v>3.6550375555108828E-3</v>
      </c>
    </row>
    <row r="128" spans="1:7" ht="15" customHeight="1">
      <c r="A128" s="193" t="s">
        <v>746</v>
      </c>
      <c r="B128" s="194">
        <f t="shared" si="15"/>
        <v>2</v>
      </c>
      <c r="C128" s="178">
        <f t="shared" si="12"/>
        <v>2.0806241872561768E-3</v>
      </c>
      <c r="D128" s="194">
        <v>2</v>
      </c>
      <c r="E128" s="178">
        <f t="shared" si="13"/>
        <v>4.8302178428247114E-3</v>
      </c>
      <c r="F128" s="194">
        <v>0</v>
      </c>
      <c r="G128" s="178">
        <f t="shared" si="14"/>
        <v>0</v>
      </c>
    </row>
    <row r="129" spans="1:7" s="19" customFormat="1" ht="14.25" customHeight="1">
      <c r="A129" s="193" t="s">
        <v>747</v>
      </c>
      <c r="B129" s="194">
        <f t="shared" si="15"/>
        <v>2</v>
      </c>
      <c r="C129" s="178">
        <f t="shared" si="12"/>
        <v>2.0806241872561768E-3</v>
      </c>
      <c r="D129" s="194">
        <v>2</v>
      </c>
      <c r="E129" s="178">
        <f t="shared" si="13"/>
        <v>4.8302178428247114E-3</v>
      </c>
      <c r="F129" s="194">
        <v>0</v>
      </c>
      <c r="G129" s="178">
        <f t="shared" si="14"/>
        <v>0</v>
      </c>
    </row>
    <row r="130" spans="1:7" ht="14.25" customHeight="1">
      <c r="A130" s="193" t="s">
        <v>748</v>
      </c>
      <c r="B130" s="194">
        <f t="shared" si="15"/>
        <v>1</v>
      </c>
      <c r="C130" s="178">
        <f t="shared" si="12"/>
        <v>1.0403120936280884E-3</v>
      </c>
      <c r="D130" s="194">
        <v>1</v>
      </c>
      <c r="E130" s="178">
        <f t="shared" si="13"/>
        <v>2.4151089214123557E-3</v>
      </c>
      <c r="F130" s="194">
        <v>0</v>
      </c>
      <c r="G130" s="178">
        <f t="shared" si="14"/>
        <v>0</v>
      </c>
    </row>
    <row r="131" spans="1:7" ht="14.25" customHeight="1">
      <c r="A131" s="193" t="s">
        <v>749</v>
      </c>
      <c r="B131" s="194">
        <f>D131+F131</f>
        <v>1</v>
      </c>
      <c r="C131" s="178">
        <f>B131/B$9*100</f>
        <v>1.0403120936280884E-3</v>
      </c>
      <c r="D131" s="194">
        <v>1</v>
      </c>
      <c r="E131" s="178">
        <f t="shared" si="13"/>
        <v>2.4151089214123557E-3</v>
      </c>
      <c r="F131" s="194">
        <v>0</v>
      </c>
      <c r="G131" s="178">
        <f t="shared" si="14"/>
        <v>0</v>
      </c>
    </row>
    <row r="132" spans="1:7" ht="9" customHeight="1"/>
    <row r="133" spans="1:7" ht="14.25" customHeight="1">
      <c r="A133" s="192" t="s">
        <v>667</v>
      </c>
      <c r="B133" s="173">
        <f>D133+F133</f>
        <v>140</v>
      </c>
      <c r="C133" s="174">
        <f t="shared" ref="C133:C155" si="16">B133/B$9*100</f>
        <v>0.14564369310793238</v>
      </c>
      <c r="D133" s="173">
        <f>SUM(D134:D156)</f>
        <v>118</v>
      </c>
      <c r="E133" s="174">
        <f t="shared" ref="E133:E155" si="17">D133/D$9*100</f>
        <v>0.28498285272665796</v>
      </c>
      <c r="F133" s="173">
        <f>SUM(F134:F156)</f>
        <v>22</v>
      </c>
      <c r="G133" s="174">
        <f t="shared" ref="G133:G154" si="18">F133/F$9*100</f>
        <v>4.020541311061971E-2</v>
      </c>
    </row>
    <row r="134" spans="1:7" ht="14.25" customHeight="1">
      <c r="A134" s="193" t="s">
        <v>750</v>
      </c>
      <c r="B134" s="194">
        <f>D134+F134</f>
        <v>35</v>
      </c>
      <c r="C134" s="178">
        <f t="shared" si="16"/>
        <v>3.6410923276983094E-2</v>
      </c>
      <c r="D134" s="194">
        <v>32</v>
      </c>
      <c r="E134" s="178">
        <f t="shared" si="17"/>
        <v>7.7283485485195383E-2</v>
      </c>
      <c r="F134" s="194">
        <v>3</v>
      </c>
      <c r="G134" s="178">
        <f>F134/F$9*100</f>
        <v>5.4825563332663247E-3</v>
      </c>
    </row>
    <row r="135" spans="1:7" ht="14.25" customHeight="1">
      <c r="A135" s="193" t="s">
        <v>751</v>
      </c>
      <c r="B135" s="194">
        <f t="shared" ref="B135:B155" si="19">D135+F135</f>
        <v>22</v>
      </c>
      <c r="C135" s="178">
        <f t="shared" si="16"/>
        <v>2.2886866059817945E-2</v>
      </c>
      <c r="D135" s="194">
        <v>21</v>
      </c>
      <c r="E135" s="178">
        <f t="shared" si="17"/>
        <v>5.0717287349659468E-2</v>
      </c>
      <c r="F135" s="194">
        <v>1</v>
      </c>
      <c r="G135" s="178">
        <f t="shared" si="18"/>
        <v>1.8275187777554414E-3</v>
      </c>
    </row>
    <row r="136" spans="1:7" ht="14.25" customHeight="1">
      <c r="A136" s="195" t="s">
        <v>752</v>
      </c>
      <c r="B136" s="194">
        <f t="shared" si="19"/>
        <v>17</v>
      </c>
      <c r="C136" s="178">
        <f t="shared" si="16"/>
        <v>1.7685305591677504E-2</v>
      </c>
      <c r="D136" s="194">
        <v>12</v>
      </c>
      <c r="E136" s="178">
        <f t="shared" si="17"/>
        <v>2.898130705694827E-2</v>
      </c>
      <c r="F136" s="194">
        <v>5</v>
      </c>
      <c r="G136" s="178"/>
    </row>
    <row r="137" spans="1:7" ht="14.25" customHeight="1">
      <c r="A137" s="193" t="s">
        <v>753</v>
      </c>
      <c r="B137" s="194">
        <f t="shared" si="19"/>
        <v>15</v>
      </c>
      <c r="C137" s="178">
        <f t="shared" si="16"/>
        <v>1.5604681404421327E-2</v>
      </c>
      <c r="D137" s="194">
        <v>14</v>
      </c>
      <c r="E137" s="178">
        <f t="shared" si="17"/>
        <v>3.3811524899772981E-2</v>
      </c>
      <c r="F137" s="194">
        <v>1</v>
      </c>
      <c r="G137" s="178">
        <f t="shared" si="18"/>
        <v>1.8275187777554414E-3</v>
      </c>
    </row>
    <row r="138" spans="1:7" ht="14.25" customHeight="1">
      <c r="A138" s="193" t="s">
        <v>754</v>
      </c>
      <c r="B138" s="194">
        <f t="shared" si="19"/>
        <v>9</v>
      </c>
      <c r="C138" s="178">
        <f t="shared" si="16"/>
        <v>9.3628088426527967E-3</v>
      </c>
      <c r="D138" s="194">
        <v>6</v>
      </c>
      <c r="E138" s="178">
        <f t="shared" si="17"/>
        <v>1.4490653528474135E-2</v>
      </c>
      <c r="F138" s="194">
        <v>3</v>
      </c>
      <c r="G138" s="178">
        <f t="shared" si="18"/>
        <v>5.4825563332663247E-3</v>
      </c>
    </row>
    <row r="139" spans="1:7" ht="14.25" customHeight="1">
      <c r="A139" s="193" t="s">
        <v>755</v>
      </c>
      <c r="B139" s="194">
        <f t="shared" si="19"/>
        <v>7</v>
      </c>
      <c r="C139" s="178">
        <f t="shared" si="16"/>
        <v>7.2821846553966195E-3</v>
      </c>
      <c r="D139" s="194">
        <v>3</v>
      </c>
      <c r="E139" s="178">
        <f t="shared" si="17"/>
        <v>7.2453267642370676E-3</v>
      </c>
      <c r="F139" s="194">
        <v>4</v>
      </c>
      <c r="G139" s="178">
        <f t="shared" si="18"/>
        <v>7.3100751110217656E-3</v>
      </c>
    </row>
    <row r="140" spans="1:7" ht="14.25" customHeight="1">
      <c r="A140" s="193" t="s">
        <v>756</v>
      </c>
      <c r="B140" s="194">
        <f t="shared" si="19"/>
        <v>6</v>
      </c>
      <c r="C140" s="178">
        <f t="shared" si="16"/>
        <v>6.2418725617685309E-3</v>
      </c>
      <c r="D140" s="194">
        <v>5</v>
      </c>
      <c r="E140" s="178">
        <f t="shared" si="17"/>
        <v>1.2075544607061778E-2</v>
      </c>
      <c r="F140" s="194">
        <v>1</v>
      </c>
      <c r="G140" s="178">
        <f t="shared" si="18"/>
        <v>1.8275187777554414E-3</v>
      </c>
    </row>
    <row r="141" spans="1:7" ht="14.25" customHeight="1">
      <c r="A141" s="193" t="s">
        <v>757</v>
      </c>
      <c r="B141" s="194">
        <f t="shared" si="19"/>
        <v>4</v>
      </c>
      <c r="C141" s="178">
        <f t="shared" si="16"/>
        <v>4.1612483745123536E-3</v>
      </c>
      <c r="D141" s="194">
        <v>4</v>
      </c>
      <c r="E141" s="178">
        <f t="shared" si="17"/>
        <v>9.6604356856494229E-3</v>
      </c>
      <c r="F141" s="194">
        <v>0</v>
      </c>
      <c r="G141" s="178">
        <f t="shared" si="18"/>
        <v>0</v>
      </c>
    </row>
    <row r="142" spans="1:7" ht="14.25" customHeight="1">
      <c r="A142" s="193" t="s">
        <v>758</v>
      </c>
      <c r="B142" s="194">
        <f t="shared" si="19"/>
        <v>3</v>
      </c>
      <c r="C142" s="178">
        <f t="shared" si="16"/>
        <v>3.1209362808842654E-3</v>
      </c>
      <c r="D142" s="194">
        <v>2</v>
      </c>
      <c r="E142" s="178">
        <f t="shared" si="17"/>
        <v>4.8302178428247114E-3</v>
      </c>
      <c r="F142" s="194">
        <v>1</v>
      </c>
      <c r="G142" s="178">
        <f t="shared" si="18"/>
        <v>1.8275187777554414E-3</v>
      </c>
    </row>
    <row r="143" spans="1:7" ht="14.25" customHeight="1">
      <c r="A143" s="193" t="s">
        <v>759</v>
      </c>
      <c r="B143" s="194">
        <f t="shared" si="19"/>
        <v>3</v>
      </c>
      <c r="C143" s="178">
        <f t="shared" si="16"/>
        <v>3.1209362808842654E-3</v>
      </c>
      <c r="D143" s="194">
        <v>3</v>
      </c>
      <c r="E143" s="178">
        <f t="shared" si="17"/>
        <v>7.2453267642370676E-3</v>
      </c>
      <c r="F143" s="194">
        <v>0</v>
      </c>
      <c r="G143" s="178">
        <f t="shared" si="18"/>
        <v>0</v>
      </c>
    </row>
    <row r="144" spans="1:7" ht="14.25" customHeight="1">
      <c r="A144" s="193" t="s">
        <v>760</v>
      </c>
      <c r="B144" s="194">
        <f t="shared" si="19"/>
        <v>2</v>
      </c>
      <c r="C144" s="178">
        <f t="shared" si="16"/>
        <v>2.0806241872561768E-3</v>
      </c>
      <c r="D144" s="194">
        <v>2</v>
      </c>
      <c r="E144" s="178">
        <f t="shared" si="17"/>
        <v>4.8302178428247114E-3</v>
      </c>
      <c r="F144" s="194">
        <v>0</v>
      </c>
      <c r="G144" s="178">
        <f t="shared" si="18"/>
        <v>0</v>
      </c>
    </row>
    <row r="145" spans="1:7" ht="14.25" customHeight="1">
      <c r="A145" s="193" t="s">
        <v>761</v>
      </c>
      <c r="B145" s="194">
        <f t="shared" si="19"/>
        <v>2</v>
      </c>
      <c r="C145" s="178">
        <f t="shared" si="16"/>
        <v>2.0806241872561768E-3</v>
      </c>
      <c r="D145" s="194">
        <v>2</v>
      </c>
      <c r="E145" s="178">
        <f t="shared" si="17"/>
        <v>4.8302178428247114E-3</v>
      </c>
      <c r="F145" s="194">
        <v>0</v>
      </c>
      <c r="G145" s="178">
        <f t="shared" si="18"/>
        <v>0</v>
      </c>
    </row>
    <row r="146" spans="1:7" ht="14.25" customHeight="1">
      <c r="A146" s="193" t="s">
        <v>762</v>
      </c>
      <c r="B146" s="194">
        <f t="shared" si="19"/>
        <v>2</v>
      </c>
      <c r="C146" s="178">
        <f t="shared" si="16"/>
        <v>2.0806241872561768E-3</v>
      </c>
      <c r="D146" s="194">
        <v>2</v>
      </c>
      <c r="E146" s="178">
        <f t="shared" si="17"/>
        <v>4.8302178428247114E-3</v>
      </c>
      <c r="F146" s="194">
        <v>0</v>
      </c>
      <c r="G146" s="178">
        <f t="shared" si="18"/>
        <v>0</v>
      </c>
    </row>
    <row r="147" spans="1:7" ht="14.25" customHeight="1">
      <c r="A147" s="193" t="s">
        <v>668</v>
      </c>
      <c r="B147" s="194">
        <f t="shared" si="19"/>
        <v>2</v>
      </c>
      <c r="C147" s="178">
        <f t="shared" si="16"/>
        <v>2.0806241872561768E-3</v>
      </c>
      <c r="D147" s="194">
        <v>1</v>
      </c>
      <c r="E147" s="178">
        <f t="shared" si="17"/>
        <v>2.4151089214123557E-3</v>
      </c>
      <c r="F147" s="194">
        <v>1</v>
      </c>
      <c r="G147" s="178">
        <f t="shared" si="18"/>
        <v>1.8275187777554414E-3</v>
      </c>
    </row>
    <row r="148" spans="1:7" ht="14.25" customHeight="1">
      <c r="A148" s="193" t="s">
        <v>86</v>
      </c>
      <c r="B148" s="194">
        <f t="shared" si="19"/>
        <v>2</v>
      </c>
      <c r="C148" s="178">
        <f t="shared" si="16"/>
        <v>2.0806241872561768E-3</v>
      </c>
      <c r="D148" s="194">
        <v>2</v>
      </c>
      <c r="E148" s="178">
        <f t="shared" si="17"/>
        <v>4.8302178428247114E-3</v>
      </c>
      <c r="F148" s="194">
        <v>0</v>
      </c>
      <c r="G148" s="178">
        <f t="shared" si="18"/>
        <v>0</v>
      </c>
    </row>
    <row r="149" spans="1:7" ht="14.25" customHeight="1">
      <c r="A149" s="193" t="s">
        <v>763</v>
      </c>
      <c r="B149" s="194">
        <f t="shared" si="19"/>
        <v>2</v>
      </c>
      <c r="C149" s="178">
        <f t="shared" si="16"/>
        <v>2.0806241872561768E-3</v>
      </c>
      <c r="D149" s="194">
        <v>2</v>
      </c>
      <c r="E149" s="178">
        <f t="shared" si="17"/>
        <v>4.8302178428247114E-3</v>
      </c>
      <c r="F149" s="194">
        <v>0</v>
      </c>
      <c r="G149" s="178">
        <f t="shared" si="18"/>
        <v>0</v>
      </c>
    </row>
    <row r="150" spans="1:7" ht="14.25" customHeight="1">
      <c r="A150" s="193" t="s">
        <v>764</v>
      </c>
      <c r="B150" s="194">
        <f t="shared" si="19"/>
        <v>1</v>
      </c>
      <c r="C150" s="178">
        <f t="shared" si="16"/>
        <v>1.0403120936280884E-3</v>
      </c>
      <c r="D150" s="194">
        <v>0</v>
      </c>
      <c r="E150" s="178">
        <f t="shared" si="17"/>
        <v>0</v>
      </c>
      <c r="F150" s="194">
        <v>1</v>
      </c>
      <c r="G150" s="178">
        <f t="shared" si="18"/>
        <v>1.8275187777554414E-3</v>
      </c>
    </row>
    <row r="151" spans="1:7" ht="14.25" customHeight="1">
      <c r="A151" s="193" t="s">
        <v>765</v>
      </c>
      <c r="B151" s="194">
        <f t="shared" si="19"/>
        <v>1</v>
      </c>
      <c r="C151" s="178">
        <f t="shared" si="16"/>
        <v>1.0403120936280884E-3</v>
      </c>
      <c r="D151" s="194">
        <v>1</v>
      </c>
      <c r="E151" s="178">
        <f t="shared" si="17"/>
        <v>2.4151089214123557E-3</v>
      </c>
      <c r="F151" s="194">
        <v>0</v>
      </c>
      <c r="G151" s="178">
        <f t="shared" si="18"/>
        <v>0</v>
      </c>
    </row>
    <row r="152" spans="1:7" ht="14.25" customHeight="1">
      <c r="A152" s="193" t="s">
        <v>766</v>
      </c>
      <c r="B152" s="194">
        <f t="shared" si="19"/>
        <v>1</v>
      </c>
      <c r="C152" s="178">
        <f t="shared" si="16"/>
        <v>1.0403120936280884E-3</v>
      </c>
      <c r="D152" s="194">
        <v>1</v>
      </c>
      <c r="E152" s="178">
        <f t="shared" si="17"/>
        <v>2.4151089214123557E-3</v>
      </c>
      <c r="F152" s="194">
        <v>0</v>
      </c>
      <c r="G152" s="178">
        <f t="shared" si="18"/>
        <v>0</v>
      </c>
    </row>
    <row r="153" spans="1:7" ht="14.25" customHeight="1">
      <c r="A153" s="193" t="s">
        <v>767</v>
      </c>
      <c r="B153" s="194">
        <f>D153+F153</f>
        <v>1</v>
      </c>
      <c r="C153" s="178">
        <f>B153/B$9*100</f>
        <v>1.0403120936280884E-3</v>
      </c>
      <c r="D153" s="194">
        <v>1</v>
      </c>
      <c r="E153" s="178">
        <f>D153/D$9*100</f>
        <v>2.4151089214123557E-3</v>
      </c>
      <c r="F153" s="194">
        <v>0</v>
      </c>
      <c r="G153" s="178">
        <f>F153/F$9*100</f>
        <v>0</v>
      </c>
    </row>
    <row r="154" spans="1:7" ht="14.25" customHeight="1">
      <c r="A154" s="193" t="s">
        <v>768</v>
      </c>
      <c r="B154" s="194">
        <f t="shared" si="19"/>
        <v>1</v>
      </c>
      <c r="C154" s="178">
        <f t="shared" si="16"/>
        <v>1.0403120936280884E-3</v>
      </c>
      <c r="D154" s="194">
        <v>1</v>
      </c>
      <c r="E154" s="178">
        <f t="shared" si="17"/>
        <v>2.4151089214123557E-3</v>
      </c>
      <c r="F154" s="194">
        <v>0</v>
      </c>
      <c r="G154" s="178">
        <f t="shared" si="18"/>
        <v>0</v>
      </c>
    </row>
    <row r="155" spans="1:7" ht="14.25" customHeight="1">
      <c r="A155" s="193" t="s">
        <v>769</v>
      </c>
      <c r="B155" s="194">
        <f t="shared" si="19"/>
        <v>1</v>
      </c>
      <c r="C155" s="178">
        <f t="shared" si="16"/>
        <v>1.0403120936280884E-3</v>
      </c>
      <c r="D155" s="194">
        <v>1</v>
      </c>
      <c r="E155" s="178">
        <f t="shared" si="17"/>
        <v>2.4151089214123557E-3</v>
      </c>
      <c r="F155" s="194">
        <v>0</v>
      </c>
      <c r="G155" s="178">
        <f>F155/F$9*100</f>
        <v>0</v>
      </c>
    </row>
    <row r="156" spans="1:7" ht="14.25" customHeight="1">
      <c r="A156" s="193" t="s">
        <v>770</v>
      </c>
      <c r="B156" s="194">
        <f>D156+F156</f>
        <v>1</v>
      </c>
      <c r="C156" s="178">
        <f>B156/B$9*100</f>
        <v>1.0403120936280884E-3</v>
      </c>
      <c r="D156" s="194">
        <v>0</v>
      </c>
      <c r="E156" s="178">
        <f>D156/D$9*100</f>
        <v>0</v>
      </c>
      <c r="F156" s="194">
        <v>1</v>
      </c>
      <c r="G156" s="178">
        <f>F156/F$9*100</f>
        <v>1.8275187777554414E-3</v>
      </c>
    </row>
    <row r="157" spans="1:7" ht="8.25" customHeight="1">
      <c r="C157" s="191"/>
      <c r="E157" s="191"/>
      <c r="G157" s="191"/>
    </row>
    <row r="158" spans="1:7" ht="15.75" customHeight="1">
      <c r="A158" s="192" t="s">
        <v>665</v>
      </c>
      <c r="B158" s="173">
        <f>D158+F158</f>
        <v>22</v>
      </c>
      <c r="C158" s="174">
        <f>B158/B$9*100</f>
        <v>2.2886866059817945E-2</v>
      </c>
      <c r="D158" s="173">
        <f>SUM(D159:D160)</f>
        <v>12</v>
      </c>
      <c r="E158" s="174">
        <f>D158/D$9*100</f>
        <v>2.898130705694827E-2</v>
      </c>
      <c r="F158" s="173">
        <f>SUM(F159:F160)</f>
        <v>10</v>
      </c>
      <c r="G158" s="174">
        <f>F158/F$9*100</f>
        <v>1.8275187777554412E-2</v>
      </c>
    </row>
    <row r="159" spans="1:7" ht="15.75" customHeight="1">
      <c r="A159" s="193" t="s">
        <v>666</v>
      </c>
      <c r="B159" s="194">
        <f>D159+F159</f>
        <v>17</v>
      </c>
      <c r="C159" s="178">
        <f>B159/B$9*100</f>
        <v>1.7685305591677504E-2</v>
      </c>
      <c r="D159" s="194">
        <v>8</v>
      </c>
      <c r="E159" s="178">
        <f>D159/D$9*100</f>
        <v>1.9320871371298846E-2</v>
      </c>
      <c r="F159" s="194">
        <v>9</v>
      </c>
      <c r="G159" s="178">
        <f>F159/F$9*100</f>
        <v>1.6447668999798971E-2</v>
      </c>
    </row>
    <row r="160" spans="1:7" ht="15.75" customHeight="1">
      <c r="A160" s="193" t="s">
        <v>771</v>
      </c>
      <c r="B160" s="194">
        <f>D160+F160</f>
        <v>5</v>
      </c>
      <c r="C160" s="178">
        <f>B160/B$9*100</f>
        <v>5.2015604681404422E-3</v>
      </c>
      <c r="D160" s="194">
        <v>4</v>
      </c>
      <c r="E160" s="178">
        <f>D160/D$9*100</f>
        <v>9.6604356856494229E-3</v>
      </c>
      <c r="F160" s="194">
        <v>1</v>
      </c>
      <c r="G160" s="178">
        <f>F160/F$9*100</f>
        <v>1.8275187777554414E-3</v>
      </c>
    </row>
    <row r="161" spans="1:7" ht="6.75" customHeight="1">
      <c r="A161" s="182"/>
      <c r="B161" s="177"/>
      <c r="C161" s="178"/>
      <c r="D161" s="177"/>
      <c r="E161" s="178"/>
      <c r="F161" s="177"/>
      <c r="G161" s="178"/>
    </row>
    <row r="162" spans="1:7" ht="15.75" customHeight="1">
      <c r="A162" s="192" t="s">
        <v>772</v>
      </c>
      <c r="B162" s="173">
        <f>D162+F162</f>
        <v>159</v>
      </c>
      <c r="C162" s="174">
        <f>B162/B$9*100</f>
        <v>0.16540962288686606</v>
      </c>
      <c r="D162" s="173">
        <v>57</v>
      </c>
      <c r="E162" s="174">
        <f>D162/D$9*100</f>
        <v>0.13766120852050429</v>
      </c>
      <c r="F162" s="173">
        <v>102</v>
      </c>
      <c r="G162" s="174">
        <f>F162/F$9*100</f>
        <v>0.18640691533105502</v>
      </c>
    </row>
    <row r="163" spans="1:7" ht="7.5" customHeight="1">
      <c r="A163" s="192"/>
      <c r="B163" s="173"/>
      <c r="C163" s="174"/>
      <c r="D163" s="173"/>
      <c r="E163" s="174"/>
      <c r="F163" s="173"/>
      <c r="G163" s="174"/>
    </row>
    <row r="164" spans="1:7" ht="15.75" customHeight="1">
      <c r="A164" s="192" t="s">
        <v>773</v>
      </c>
      <c r="B164" s="173">
        <f>D164+F164</f>
        <v>2</v>
      </c>
      <c r="C164" s="174">
        <f>B164/B$9*100</f>
        <v>2.0806241872561768E-3</v>
      </c>
      <c r="D164" s="173">
        <v>1</v>
      </c>
      <c r="E164" s="174">
        <f>D164/D$9*100</f>
        <v>2.4151089214123557E-3</v>
      </c>
      <c r="F164" s="173">
        <v>1</v>
      </c>
      <c r="G164" s="174">
        <f>F164/F$9*100</f>
        <v>1.8275187777554414E-3</v>
      </c>
    </row>
    <row r="165" spans="1:7" ht="3.75" customHeight="1">
      <c r="A165" s="31"/>
      <c r="B165" s="31"/>
      <c r="C165" s="31"/>
      <c r="D165" s="31"/>
      <c r="E165" s="64"/>
      <c r="F165" s="31"/>
      <c r="G165" s="31"/>
    </row>
    <row r="166" spans="1:7" ht="6.75" customHeight="1">
      <c r="A166" s="65"/>
    </row>
    <row r="167" spans="1:7" ht="29.25" customHeight="1">
      <c r="A167" s="127" t="s">
        <v>774</v>
      </c>
      <c r="B167" s="127"/>
      <c r="C167" s="127"/>
      <c r="D167" s="127"/>
      <c r="E167" s="127"/>
      <c r="F167" s="127"/>
      <c r="G167" s="127"/>
    </row>
    <row r="168" spans="1:7" ht="12" customHeight="1">
      <c r="A168" s="37" t="s">
        <v>775</v>
      </c>
    </row>
    <row r="352" spans="8:16" ht="12" customHeight="1">
      <c r="H352" s="196" t="e">
        <f>#REF!+H357+H363+H369+H375</f>
        <v>#REF!</v>
      </c>
      <c r="I352" s="196" t="e">
        <f>#REF!+I357+I363+I369+I375</f>
        <v>#REF!</v>
      </c>
      <c r="J352" s="196" t="e">
        <f>#REF!+J357+J363+J369+J375</f>
        <v>#REF!</v>
      </c>
      <c r="K352" s="196" t="e">
        <f>#REF!+K357+K363+K369+K375</f>
        <v>#REF!</v>
      </c>
      <c r="L352" s="196" t="e">
        <f>#REF!+L357+L363+L369+L375</f>
        <v>#REF!</v>
      </c>
      <c r="M352" s="196" t="e">
        <f>#REF!+M357+M363+M369+M375</f>
        <v>#REF!</v>
      </c>
      <c r="N352" s="196" t="e">
        <f>#REF!+N357+N363+N369+N375</f>
        <v>#REF!</v>
      </c>
      <c r="O352" s="196" t="e">
        <f>#REF!+O357+O363+O369+O375</f>
        <v>#REF!</v>
      </c>
      <c r="P352" s="196" t="e">
        <f>#REF!+P357+P363+P369+P375</f>
        <v>#REF!</v>
      </c>
    </row>
  </sheetData>
  <mergeCells count="5">
    <mergeCell ref="A2:G2"/>
    <mergeCell ref="A3:G3"/>
    <mergeCell ref="A4:G4"/>
    <mergeCell ref="A6:A7"/>
    <mergeCell ref="A167:G167"/>
  </mergeCells>
  <printOptions horizontalCentered="1" verticalCentered="1"/>
  <pageMargins left="0.39370078740157483" right="0.39370078740157483" top="0.39370078740157483" bottom="0.39370078740157483" header="0" footer="0.19685039370078741"/>
  <pageSetup scale="85" firstPageNumber="14" orientation="portrait" useFirstPageNumber="1" horizontalDpi="120" verticalDpi="144" r:id="rId1"/>
  <headerFooter alignWithMargins="0"/>
  <ignoredErrors>
    <ignoredError sqref="D11:G164 E9:F9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C2ED2-A3EC-49F5-9D8C-52EADE9B5F52}">
  <dimension ref="A1:S303"/>
  <sheetViews>
    <sheetView showGridLines="0" zoomScale="90" zoomScaleNormal="90" zoomScaleSheetLayoutView="110" workbookViewId="0">
      <selection activeCell="Q21" sqref="Q21"/>
    </sheetView>
  </sheetViews>
  <sheetFormatPr baseColWidth="10" defaultRowHeight="12.75"/>
  <cols>
    <col min="1" max="4" width="1" style="159" customWidth="1"/>
    <col min="5" max="5" width="1" style="197" customWidth="1"/>
    <col min="6" max="6" width="14" style="197" customWidth="1"/>
    <col min="7" max="11" width="11.42578125" style="199"/>
    <col min="12" max="12" width="5" style="199" customWidth="1"/>
    <col min="13" max="13" width="11.42578125" style="197"/>
    <col min="14" max="14" width="3.28515625" style="197" customWidth="1"/>
    <col min="15" max="19" width="11.42578125" style="197"/>
    <col min="20" max="256" width="11.42578125" style="199"/>
    <col min="257" max="261" width="1" style="199" customWidth="1"/>
    <col min="262" max="262" width="14" style="199" customWidth="1"/>
    <col min="263" max="267" width="11.42578125" style="199"/>
    <col min="268" max="268" width="5" style="199" customWidth="1"/>
    <col min="269" max="269" width="11.42578125" style="199"/>
    <col min="270" max="270" width="3.28515625" style="199" customWidth="1"/>
    <col min="271" max="512" width="11.42578125" style="199"/>
    <col min="513" max="517" width="1" style="199" customWidth="1"/>
    <col min="518" max="518" width="14" style="199" customWidth="1"/>
    <col min="519" max="523" width="11.42578125" style="199"/>
    <col min="524" max="524" width="5" style="199" customWidth="1"/>
    <col min="525" max="525" width="11.42578125" style="199"/>
    <col min="526" max="526" width="3.28515625" style="199" customWidth="1"/>
    <col min="527" max="768" width="11.42578125" style="199"/>
    <col min="769" max="773" width="1" style="199" customWidth="1"/>
    <col min="774" max="774" width="14" style="199" customWidth="1"/>
    <col min="775" max="779" width="11.42578125" style="199"/>
    <col min="780" max="780" width="5" style="199" customWidth="1"/>
    <col min="781" max="781" width="11.42578125" style="199"/>
    <col min="782" max="782" width="3.28515625" style="199" customWidth="1"/>
    <col min="783" max="1024" width="11.42578125" style="199"/>
    <col min="1025" max="1029" width="1" style="199" customWidth="1"/>
    <col min="1030" max="1030" width="14" style="199" customWidth="1"/>
    <col min="1031" max="1035" width="11.42578125" style="199"/>
    <col min="1036" max="1036" width="5" style="199" customWidth="1"/>
    <col min="1037" max="1037" width="11.42578125" style="199"/>
    <col min="1038" max="1038" width="3.28515625" style="199" customWidth="1"/>
    <col min="1039" max="1280" width="11.42578125" style="199"/>
    <col min="1281" max="1285" width="1" style="199" customWidth="1"/>
    <col min="1286" max="1286" width="14" style="199" customWidth="1"/>
    <col min="1287" max="1291" width="11.42578125" style="199"/>
    <col min="1292" max="1292" width="5" style="199" customWidth="1"/>
    <col min="1293" max="1293" width="11.42578125" style="199"/>
    <col min="1294" max="1294" width="3.28515625" style="199" customWidth="1"/>
    <col min="1295" max="1536" width="11.42578125" style="199"/>
    <col min="1537" max="1541" width="1" style="199" customWidth="1"/>
    <col min="1542" max="1542" width="14" style="199" customWidth="1"/>
    <col min="1543" max="1547" width="11.42578125" style="199"/>
    <col min="1548" max="1548" width="5" style="199" customWidth="1"/>
    <col min="1549" max="1549" width="11.42578125" style="199"/>
    <col min="1550" max="1550" width="3.28515625" style="199" customWidth="1"/>
    <col min="1551" max="1792" width="11.42578125" style="199"/>
    <col min="1793" max="1797" width="1" style="199" customWidth="1"/>
    <col min="1798" max="1798" width="14" style="199" customWidth="1"/>
    <col min="1799" max="1803" width="11.42578125" style="199"/>
    <col min="1804" max="1804" width="5" style="199" customWidth="1"/>
    <col min="1805" max="1805" width="11.42578125" style="199"/>
    <col min="1806" max="1806" width="3.28515625" style="199" customWidth="1"/>
    <col min="1807" max="2048" width="11.42578125" style="199"/>
    <col min="2049" max="2053" width="1" style="199" customWidth="1"/>
    <col min="2054" max="2054" width="14" style="199" customWidth="1"/>
    <col min="2055" max="2059" width="11.42578125" style="199"/>
    <col min="2060" max="2060" width="5" style="199" customWidth="1"/>
    <col min="2061" max="2061" width="11.42578125" style="199"/>
    <col min="2062" max="2062" width="3.28515625" style="199" customWidth="1"/>
    <col min="2063" max="2304" width="11.42578125" style="199"/>
    <col min="2305" max="2309" width="1" style="199" customWidth="1"/>
    <col min="2310" max="2310" width="14" style="199" customWidth="1"/>
    <col min="2311" max="2315" width="11.42578125" style="199"/>
    <col min="2316" max="2316" width="5" style="199" customWidth="1"/>
    <col min="2317" max="2317" width="11.42578125" style="199"/>
    <col min="2318" max="2318" width="3.28515625" style="199" customWidth="1"/>
    <col min="2319" max="2560" width="11.42578125" style="199"/>
    <col min="2561" max="2565" width="1" style="199" customWidth="1"/>
    <col min="2566" max="2566" width="14" style="199" customWidth="1"/>
    <col min="2567" max="2571" width="11.42578125" style="199"/>
    <col min="2572" max="2572" width="5" style="199" customWidth="1"/>
    <col min="2573" max="2573" width="11.42578125" style="199"/>
    <col min="2574" max="2574" width="3.28515625" style="199" customWidth="1"/>
    <col min="2575" max="2816" width="11.42578125" style="199"/>
    <col min="2817" max="2821" width="1" style="199" customWidth="1"/>
    <col min="2822" max="2822" width="14" style="199" customWidth="1"/>
    <col min="2823" max="2827" width="11.42578125" style="199"/>
    <col min="2828" max="2828" width="5" style="199" customWidth="1"/>
    <col min="2829" max="2829" width="11.42578125" style="199"/>
    <col min="2830" max="2830" width="3.28515625" style="199" customWidth="1"/>
    <col min="2831" max="3072" width="11.42578125" style="199"/>
    <col min="3073" max="3077" width="1" style="199" customWidth="1"/>
    <col min="3078" max="3078" width="14" style="199" customWidth="1"/>
    <col min="3079" max="3083" width="11.42578125" style="199"/>
    <col min="3084" max="3084" width="5" style="199" customWidth="1"/>
    <col min="3085" max="3085" width="11.42578125" style="199"/>
    <col min="3086" max="3086" width="3.28515625" style="199" customWidth="1"/>
    <col min="3087" max="3328" width="11.42578125" style="199"/>
    <col min="3329" max="3333" width="1" style="199" customWidth="1"/>
    <col min="3334" max="3334" width="14" style="199" customWidth="1"/>
    <col min="3335" max="3339" width="11.42578125" style="199"/>
    <col min="3340" max="3340" width="5" style="199" customWidth="1"/>
    <col min="3341" max="3341" width="11.42578125" style="199"/>
    <col min="3342" max="3342" width="3.28515625" style="199" customWidth="1"/>
    <col min="3343" max="3584" width="11.42578125" style="199"/>
    <col min="3585" max="3589" width="1" style="199" customWidth="1"/>
    <col min="3590" max="3590" width="14" style="199" customWidth="1"/>
    <col min="3591" max="3595" width="11.42578125" style="199"/>
    <col min="3596" max="3596" width="5" style="199" customWidth="1"/>
    <col min="3597" max="3597" width="11.42578125" style="199"/>
    <col min="3598" max="3598" width="3.28515625" style="199" customWidth="1"/>
    <col min="3599" max="3840" width="11.42578125" style="199"/>
    <col min="3841" max="3845" width="1" style="199" customWidth="1"/>
    <col min="3846" max="3846" width="14" style="199" customWidth="1"/>
    <col min="3847" max="3851" width="11.42578125" style="199"/>
    <col min="3852" max="3852" width="5" style="199" customWidth="1"/>
    <col min="3853" max="3853" width="11.42578125" style="199"/>
    <col min="3854" max="3854" width="3.28515625" style="199" customWidth="1"/>
    <col min="3855" max="4096" width="11.42578125" style="199"/>
    <col min="4097" max="4101" width="1" style="199" customWidth="1"/>
    <col min="4102" max="4102" width="14" style="199" customWidth="1"/>
    <col min="4103" max="4107" width="11.42578125" style="199"/>
    <col min="4108" max="4108" width="5" style="199" customWidth="1"/>
    <col min="4109" max="4109" width="11.42578125" style="199"/>
    <col min="4110" max="4110" width="3.28515625" style="199" customWidth="1"/>
    <col min="4111" max="4352" width="11.42578125" style="199"/>
    <col min="4353" max="4357" width="1" style="199" customWidth="1"/>
    <col min="4358" max="4358" width="14" style="199" customWidth="1"/>
    <col min="4359" max="4363" width="11.42578125" style="199"/>
    <col min="4364" max="4364" width="5" style="199" customWidth="1"/>
    <col min="4365" max="4365" width="11.42578125" style="199"/>
    <col min="4366" max="4366" width="3.28515625" style="199" customWidth="1"/>
    <col min="4367" max="4608" width="11.42578125" style="199"/>
    <col min="4609" max="4613" width="1" style="199" customWidth="1"/>
    <col min="4614" max="4614" width="14" style="199" customWidth="1"/>
    <col min="4615" max="4619" width="11.42578125" style="199"/>
    <col min="4620" max="4620" width="5" style="199" customWidth="1"/>
    <col min="4621" max="4621" width="11.42578125" style="199"/>
    <col min="4622" max="4622" width="3.28515625" style="199" customWidth="1"/>
    <col min="4623" max="4864" width="11.42578125" style="199"/>
    <col min="4865" max="4869" width="1" style="199" customWidth="1"/>
    <col min="4870" max="4870" width="14" style="199" customWidth="1"/>
    <col min="4871" max="4875" width="11.42578125" style="199"/>
    <col min="4876" max="4876" width="5" style="199" customWidth="1"/>
    <col min="4877" max="4877" width="11.42578125" style="199"/>
    <col min="4878" max="4878" width="3.28515625" style="199" customWidth="1"/>
    <col min="4879" max="5120" width="11.42578125" style="199"/>
    <col min="5121" max="5125" width="1" style="199" customWidth="1"/>
    <col min="5126" max="5126" width="14" style="199" customWidth="1"/>
    <col min="5127" max="5131" width="11.42578125" style="199"/>
    <col min="5132" max="5132" width="5" style="199" customWidth="1"/>
    <col min="5133" max="5133" width="11.42578125" style="199"/>
    <col min="5134" max="5134" width="3.28515625" style="199" customWidth="1"/>
    <col min="5135" max="5376" width="11.42578125" style="199"/>
    <col min="5377" max="5381" width="1" style="199" customWidth="1"/>
    <col min="5382" max="5382" width="14" style="199" customWidth="1"/>
    <col min="5383" max="5387" width="11.42578125" style="199"/>
    <col min="5388" max="5388" width="5" style="199" customWidth="1"/>
    <col min="5389" max="5389" width="11.42578125" style="199"/>
    <col min="5390" max="5390" width="3.28515625" style="199" customWidth="1"/>
    <col min="5391" max="5632" width="11.42578125" style="199"/>
    <col min="5633" max="5637" width="1" style="199" customWidth="1"/>
    <col min="5638" max="5638" width="14" style="199" customWidth="1"/>
    <col min="5639" max="5643" width="11.42578125" style="199"/>
    <col min="5644" max="5644" width="5" style="199" customWidth="1"/>
    <col min="5645" max="5645" width="11.42578125" style="199"/>
    <col min="5646" max="5646" width="3.28515625" style="199" customWidth="1"/>
    <col min="5647" max="5888" width="11.42578125" style="199"/>
    <col min="5889" max="5893" width="1" style="199" customWidth="1"/>
    <col min="5894" max="5894" width="14" style="199" customWidth="1"/>
    <col min="5895" max="5899" width="11.42578125" style="199"/>
    <col min="5900" max="5900" width="5" style="199" customWidth="1"/>
    <col min="5901" max="5901" width="11.42578125" style="199"/>
    <col min="5902" max="5902" width="3.28515625" style="199" customWidth="1"/>
    <col min="5903" max="6144" width="11.42578125" style="199"/>
    <col min="6145" max="6149" width="1" style="199" customWidth="1"/>
    <col min="6150" max="6150" width="14" style="199" customWidth="1"/>
    <col min="6151" max="6155" width="11.42578125" style="199"/>
    <col min="6156" max="6156" width="5" style="199" customWidth="1"/>
    <col min="6157" max="6157" width="11.42578125" style="199"/>
    <col min="6158" max="6158" width="3.28515625" style="199" customWidth="1"/>
    <col min="6159" max="6400" width="11.42578125" style="199"/>
    <col min="6401" max="6405" width="1" style="199" customWidth="1"/>
    <col min="6406" max="6406" width="14" style="199" customWidth="1"/>
    <col min="6407" max="6411" width="11.42578125" style="199"/>
    <col min="6412" max="6412" width="5" style="199" customWidth="1"/>
    <col min="6413" max="6413" width="11.42578125" style="199"/>
    <col min="6414" max="6414" width="3.28515625" style="199" customWidth="1"/>
    <col min="6415" max="6656" width="11.42578125" style="199"/>
    <col min="6657" max="6661" width="1" style="199" customWidth="1"/>
    <col min="6662" max="6662" width="14" style="199" customWidth="1"/>
    <col min="6663" max="6667" width="11.42578125" style="199"/>
    <col min="6668" max="6668" width="5" style="199" customWidth="1"/>
    <col min="6669" max="6669" width="11.42578125" style="199"/>
    <col min="6670" max="6670" width="3.28515625" style="199" customWidth="1"/>
    <col min="6671" max="6912" width="11.42578125" style="199"/>
    <col min="6913" max="6917" width="1" style="199" customWidth="1"/>
    <col min="6918" max="6918" width="14" style="199" customWidth="1"/>
    <col min="6919" max="6923" width="11.42578125" style="199"/>
    <col min="6924" max="6924" width="5" style="199" customWidth="1"/>
    <col min="6925" max="6925" width="11.42578125" style="199"/>
    <col min="6926" max="6926" width="3.28515625" style="199" customWidth="1"/>
    <col min="6927" max="7168" width="11.42578125" style="199"/>
    <col min="7169" max="7173" width="1" style="199" customWidth="1"/>
    <col min="7174" max="7174" width="14" style="199" customWidth="1"/>
    <col min="7175" max="7179" width="11.42578125" style="199"/>
    <col min="7180" max="7180" width="5" style="199" customWidth="1"/>
    <col min="7181" max="7181" width="11.42578125" style="199"/>
    <col min="7182" max="7182" width="3.28515625" style="199" customWidth="1"/>
    <col min="7183" max="7424" width="11.42578125" style="199"/>
    <col min="7425" max="7429" width="1" style="199" customWidth="1"/>
    <col min="7430" max="7430" width="14" style="199" customWidth="1"/>
    <col min="7431" max="7435" width="11.42578125" style="199"/>
    <col min="7436" max="7436" width="5" style="199" customWidth="1"/>
    <col min="7437" max="7437" width="11.42578125" style="199"/>
    <col min="7438" max="7438" width="3.28515625" style="199" customWidth="1"/>
    <col min="7439" max="7680" width="11.42578125" style="199"/>
    <col min="7681" max="7685" width="1" style="199" customWidth="1"/>
    <col min="7686" max="7686" width="14" style="199" customWidth="1"/>
    <col min="7687" max="7691" width="11.42578125" style="199"/>
    <col min="7692" max="7692" width="5" style="199" customWidth="1"/>
    <col min="7693" max="7693" width="11.42578125" style="199"/>
    <col min="7694" max="7694" width="3.28515625" style="199" customWidth="1"/>
    <col min="7695" max="7936" width="11.42578125" style="199"/>
    <col min="7937" max="7941" width="1" style="199" customWidth="1"/>
    <col min="7942" max="7942" width="14" style="199" customWidth="1"/>
    <col min="7943" max="7947" width="11.42578125" style="199"/>
    <col min="7948" max="7948" width="5" style="199" customWidth="1"/>
    <col min="7949" max="7949" width="11.42578125" style="199"/>
    <col min="7950" max="7950" width="3.28515625" style="199" customWidth="1"/>
    <col min="7951" max="8192" width="11.42578125" style="199"/>
    <col min="8193" max="8197" width="1" style="199" customWidth="1"/>
    <col min="8198" max="8198" width="14" style="199" customWidth="1"/>
    <col min="8199" max="8203" width="11.42578125" style="199"/>
    <col min="8204" max="8204" width="5" style="199" customWidth="1"/>
    <col min="8205" max="8205" width="11.42578125" style="199"/>
    <col min="8206" max="8206" width="3.28515625" style="199" customWidth="1"/>
    <col min="8207" max="8448" width="11.42578125" style="199"/>
    <col min="8449" max="8453" width="1" style="199" customWidth="1"/>
    <col min="8454" max="8454" width="14" style="199" customWidth="1"/>
    <col min="8455" max="8459" width="11.42578125" style="199"/>
    <col min="8460" max="8460" width="5" style="199" customWidth="1"/>
    <col min="8461" max="8461" width="11.42578125" style="199"/>
    <col min="8462" max="8462" width="3.28515625" style="199" customWidth="1"/>
    <col min="8463" max="8704" width="11.42578125" style="199"/>
    <col min="8705" max="8709" width="1" style="199" customWidth="1"/>
    <col min="8710" max="8710" width="14" style="199" customWidth="1"/>
    <col min="8711" max="8715" width="11.42578125" style="199"/>
    <col min="8716" max="8716" width="5" style="199" customWidth="1"/>
    <col min="8717" max="8717" width="11.42578125" style="199"/>
    <col min="8718" max="8718" width="3.28515625" style="199" customWidth="1"/>
    <col min="8719" max="8960" width="11.42578125" style="199"/>
    <col min="8961" max="8965" width="1" style="199" customWidth="1"/>
    <col min="8966" max="8966" width="14" style="199" customWidth="1"/>
    <col min="8967" max="8971" width="11.42578125" style="199"/>
    <col min="8972" max="8972" width="5" style="199" customWidth="1"/>
    <col min="8973" max="8973" width="11.42578125" style="199"/>
    <col min="8974" max="8974" width="3.28515625" style="199" customWidth="1"/>
    <col min="8975" max="9216" width="11.42578125" style="199"/>
    <col min="9217" max="9221" width="1" style="199" customWidth="1"/>
    <col min="9222" max="9222" width="14" style="199" customWidth="1"/>
    <col min="9223" max="9227" width="11.42578125" style="199"/>
    <col min="9228" max="9228" width="5" style="199" customWidth="1"/>
    <col min="9229" max="9229" width="11.42578125" style="199"/>
    <col min="9230" max="9230" width="3.28515625" style="199" customWidth="1"/>
    <col min="9231" max="9472" width="11.42578125" style="199"/>
    <col min="9473" max="9477" width="1" style="199" customWidth="1"/>
    <col min="9478" max="9478" width="14" style="199" customWidth="1"/>
    <col min="9479" max="9483" width="11.42578125" style="199"/>
    <col min="9484" max="9484" width="5" style="199" customWidth="1"/>
    <col min="9485" max="9485" width="11.42578125" style="199"/>
    <col min="9486" max="9486" width="3.28515625" style="199" customWidth="1"/>
    <col min="9487" max="9728" width="11.42578125" style="199"/>
    <col min="9729" max="9733" width="1" style="199" customWidth="1"/>
    <col min="9734" max="9734" width="14" style="199" customWidth="1"/>
    <col min="9735" max="9739" width="11.42578125" style="199"/>
    <col min="9740" max="9740" width="5" style="199" customWidth="1"/>
    <col min="9741" max="9741" width="11.42578125" style="199"/>
    <col min="9742" max="9742" width="3.28515625" style="199" customWidth="1"/>
    <col min="9743" max="9984" width="11.42578125" style="199"/>
    <col min="9985" max="9989" width="1" style="199" customWidth="1"/>
    <col min="9990" max="9990" width="14" style="199" customWidth="1"/>
    <col min="9991" max="9995" width="11.42578125" style="199"/>
    <col min="9996" max="9996" width="5" style="199" customWidth="1"/>
    <col min="9997" max="9997" width="11.42578125" style="199"/>
    <col min="9998" max="9998" width="3.28515625" style="199" customWidth="1"/>
    <col min="9999" max="10240" width="11.42578125" style="199"/>
    <col min="10241" max="10245" width="1" style="199" customWidth="1"/>
    <col min="10246" max="10246" width="14" style="199" customWidth="1"/>
    <col min="10247" max="10251" width="11.42578125" style="199"/>
    <col min="10252" max="10252" width="5" style="199" customWidth="1"/>
    <col min="10253" max="10253" width="11.42578125" style="199"/>
    <col min="10254" max="10254" width="3.28515625" style="199" customWidth="1"/>
    <col min="10255" max="10496" width="11.42578125" style="199"/>
    <col min="10497" max="10501" width="1" style="199" customWidth="1"/>
    <col min="10502" max="10502" width="14" style="199" customWidth="1"/>
    <col min="10503" max="10507" width="11.42578125" style="199"/>
    <col min="10508" max="10508" width="5" style="199" customWidth="1"/>
    <col min="10509" max="10509" width="11.42578125" style="199"/>
    <col min="10510" max="10510" width="3.28515625" style="199" customWidth="1"/>
    <col min="10511" max="10752" width="11.42578125" style="199"/>
    <col min="10753" max="10757" width="1" style="199" customWidth="1"/>
    <col min="10758" max="10758" width="14" style="199" customWidth="1"/>
    <col min="10759" max="10763" width="11.42578125" style="199"/>
    <col min="10764" max="10764" width="5" style="199" customWidth="1"/>
    <col min="10765" max="10765" width="11.42578125" style="199"/>
    <col min="10766" max="10766" width="3.28515625" style="199" customWidth="1"/>
    <col min="10767" max="11008" width="11.42578125" style="199"/>
    <col min="11009" max="11013" width="1" style="199" customWidth="1"/>
    <col min="11014" max="11014" width="14" style="199" customWidth="1"/>
    <col min="11015" max="11019" width="11.42578125" style="199"/>
    <col min="11020" max="11020" width="5" style="199" customWidth="1"/>
    <col min="11021" max="11021" width="11.42578125" style="199"/>
    <col min="11022" max="11022" width="3.28515625" style="199" customWidth="1"/>
    <col min="11023" max="11264" width="11.42578125" style="199"/>
    <col min="11265" max="11269" width="1" style="199" customWidth="1"/>
    <col min="11270" max="11270" width="14" style="199" customWidth="1"/>
    <col min="11271" max="11275" width="11.42578125" style="199"/>
    <col min="11276" max="11276" width="5" style="199" customWidth="1"/>
    <col min="11277" max="11277" width="11.42578125" style="199"/>
    <col min="11278" max="11278" width="3.28515625" style="199" customWidth="1"/>
    <col min="11279" max="11520" width="11.42578125" style="199"/>
    <col min="11521" max="11525" width="1" style="199" customWidth="1"/>
    <col min="11526" max="11526" width="14" style="199" customWidth="1"/>
    <col min="11527" max="11531" width="11.42578125" style="199"/>
    <col min="11532" max="11532" width="5" style="199" customWidth="1"/>
    <col min="11533" max="11533" width="11.42578125" style="199"/>
    <col min="11534" max="11534" width="3.28515625" style="199" customWidth="1"/>
    <col min="11535" max="11776" width="11.42578125" style="199"/>
    <col min="11777" max="11781" width="1" style="199" customWidth="1"/>
    <col min="11782" max="11782" width="14" style="199" customWidth="1"/>
    <col min="11783" max="11787" width="11.42578125" style="199"/>
    <col min="11788" max="11788" width="5" style="199" customWidth="1"/>
    <col min="11789" max="11789" width="11.42578125" style="199"/>
    <col min="11790" max="11790" width="3.28515625" style="199" customWidth="1"/>
    <col min="11791" max="12032" width="11.42578125" style="199"/>
    <col min="12033" max="12037" width="1" style="199" customWidth="1"/>
    <col min="12038" max="12038" width="14" style="199" customWidth="1"/>
    <col min="12039" max="12043" width="11.42578125" style="199"/>
    <col min="12044" max="12044" width="5" style="199" customWidth="1"/>
    <col min="12045" max="12045" width="11.42578125" style="199"/>
    <col min="12046" max="12046" width="3.28515625" style="199" customWidth="1"/>
    <col min="12047" max="12288" width="11.42578125" style="199"/>
    <col min="12289" max="12293" width="1" style="199" customWidth="1"/>
    <col min="12294" max="12294" width="14" style="199" customWidth="1"/>
    <col min="12295" max="12299" width="11.42578125" style="199"/>
    <col min="12300" max="12300" width="5" style="199" customWidth="1"/>
    <col min="12301" max="12301" width="11.42578125" style="199"/>
    <col min="12302" max="12302" width="3.28515625" style="199" customWidth="1"/>
    <col min="12303" max="12544" width="11.42578125" style="199"/>
    <col min="12545" max="12549" width="1" style="199" customWidth="1"/>
    <col min="12550" max="12550" width="14" style="199" customWidth="1"/>
    <col min="12551" max="12555" width="11.42578125" style="199"/>
    <col min="12556" max="12556" width="5" style="199" customWidth="1"/>
    <col min="12557" max="12557" width="11.42578125" style="199"/>
    <col min="12558" max="12558" width="3.28515625" style="199" customWidth="1"/>
    <col min="12559" max="12800" width="11.42578125" style="199"/>
    <col min="12801" max="12805" width="1" style="199" customWidth="1"/>
    <col min="12806" max="12806" width="14" style="199" customWidth="1"/>
    <col min="12807" max="12811" width="11.42578125" style="199"/>
    <col min="12812" max="12812" width="5" style="199" customWidth="1"/>
    <col min="12813" max="12813" width="11.42578125" style="199"/>
    <col min="12814" max="12814" width="3.28515625" style="199" customWidth="1"/>
    <col min="12815" max="13056" width="11.42578125" style="199"/>
    <col min="13057" max="13061" width="1" style="199" customWidth="1"/>
    <col min="13062" max="13062" width="14" style="199" customWidth="1"/>
    <col min="13063" max="13067" width="11.42578125" style="199"/>
    <col min="13068" max="13068" width="5" style="199" customWidth="1"/>
    <col min="13069" max="13069" width="11.42578125" style="199"/>
    <col min="13070" max="13070" width="3.28515625" style="199" customWidth="1"/>
    <col min="13071" max="13312" width="11.42578125" style="199"/>
    <col min="13313" max="13317" width="1" style="199" customWidth="1"/>
    <col min="13318" max="13318" width="14" style="199" customWidth="1"/>
    <col min="13319" max="13323" width="11.42578125" style="199"/>
    <col min="13324" max="13324" width="5" style="199" customWidth="1"/>
    <col min="13325" max="13325" width="11.42578125" style="199"/>
    <col min="13326" max="13326" width="3.28515625" style="199" customWidth="1"/>
    <col min="13327" max="13568" width="11.42578125" style="199"/>
    <col min="13569" max="13573" width="1" style="199" customWidth="1"/>
    <col min="13574" max="13574" width="14" style="199" customWidth="1"/>
    <col min="13575" max="13579" width="11.42578125" style="199"/>
    <col min="13580" max="13580" width="5" style="199" customWidth="1"/>
    <col min="13581" max="13581" width="11.42578125" style="199"/>
    <col min="13582" max="13582" width="3.28515625" style="199" customWidth="1"/>
    <col min="13583" max="13824" width="11.42578125" style="199"/>
    <col min="13825" max="13829" width="1" style="199" customWidth="1"/>
    <col min="13830" max="13830" width="14" style="199" customWidth="1"/>
    <col min="13831" max="13835" width="11.42578125" style="199"/>
    <col min="13836" max="13836" width="5" style="199" customWidth="1"/>
    <col min="13837" max="13837" width="11.42578125" style="199"/>
    <col min="13838" max="13838" width="3.28515625" style="199" customWidth="1"/>
    <col min="13839" max="14080" width="11.42578125" style="199"/>
    <col min="14081" max="14085" width="1" style="199" customWidth="1"/>
    <col min="14086" max="14086" width="14" style="199" customWidth="1"/>
    <col min="14087" max="14091" width="11.42578125" style="199"/>
    <col min="14092" max="14092" width="5" style="199" customWidth="1"/>
    <col min="14093" max="14093" width="11.42578125" style="199"/>
    <col min="14094" max="14094" width="3.28515625" style="199" customWidth="1"/>
    <col min="14095" max="14336" width="11.42578125" style="199"/>
    <col min="14337" max="14341" width="1" style="199" customWidth="1"/>
    <col min="14342" max="14342" width="14" style="199" customWidth="1"/>
    <col min="14343" max="14347" width="11.42578125" style="199"/>
    <col min="14348" max="14348" width="5" style="199" customWidth="1"/>
    <col min="14349" max="14349" width="11.42578125" style="199"/>
    <col min="14350" max="14350" width="3.28515625" style="199" customWidth="1"/>
    <col min="14351" max="14592" width="11.42578125" style="199"/>
    <col min="14593" max="14597" width="1" style="199" customWidth="1"/>
    <col min="14598" max="14598" width="14" style="199" customWidth="1"/>
    <col min="14599" max="14603" width="11.42578125" style="199"/>
    <col min="14604" max="14604" width="5" style="199" customWidth="1"/>
    <col min="14605" max="14605" width="11.42578125" style="199"/>
    <col min="14606" max="14606" width="3.28515625" style="199" customWidth="1"/>
    <col min="14607" max="14848" width="11.42578125" style="199"/>
    <col min="14849" max="14853" width="1" style="199" customWidth="1"/>
    <col min="14854" max="14854" width="14" style="199" customWidth="1"/>
    <col min="14855" max="14859" width="11.42578125" style="199"/>
    <col min="14860" max="14860" width="5" style="199" customWidth="1"/>
    <col min="14861" max="14861" width="11.42578125" style="199"/>
    <col min="14862" max="14862" width="3.28515625" style="199" customWidth="1"/>
    <col min="14863" max="15104" width="11.42578125" style="199"/>
    <col min="15105" max="15109" width="1" style="199" customWidth="1"/>
    <col min="15110" max="15110" width="14" style="199" customWidth="1"/>
    <col min="15111" max="15115" width="11.42578125" style="199"/>
    <col min="15116" max="15116" width="5" style="199" customWidth="1"/>
    <col min="15117" max="15117" width="11.42578125" style="199"/>
    <col min="15118" max="15118" width="3.28515625" style="199" customWidth="1"/>
    <col min="15119" max="15360" width="11.42578125" style="199"/>
    <col min="15361" max="15365" width="1" style="199" customWidth="1"/>
    <col min="15366" max="15366" width="14" style="199" customWidth="1"/>
    <col min="15367" max="15371" width="11.42578125" style="199"/>
    <col min="15372" max="15372" width="5" style="199" customWidth="1"/>
    <col min="15373" max="15373" width="11.42578125" style="199"/>
    <col min="15374" max="15374" width="3.28515625" style="199" customWidth="1"/>
    <col min="15375" max="15616" width="11.42578125" style="199"/>
    <col min="15617" max="15621" width="1" style="199" customWidth="1"/>
    <col min="15622" max="15622" width="14" style="199" customWidth="1"/>
    <col min="15623" max="15627" width="11.42578125" style="199"/>
    <col min="15628" max="15628" width="5" style="199" customWidth="1"/>
    <col min="15629" max="15629" width="11.42578125" style="199"/>
    <col min="15630" max="15630" width="3.28515625" style="199" customWidth="1"/>
    <col min="15631" max="15872" width="11.42578125" style="199"/>
    <col min="15873" max="15877" width="1" style="199" customWidth="1"/>
    <col min="15878" max="15878" width="14" style="199" customWidth="1"/>
    <col min="15879" max="15883" width="11.42578125" style="199"/>
    <col min="15884" max="15884" width="5" style="199" customWidth="1"/>
    <col min="15885" max="15885" width="11.42578125" style="199"/>
    <col min="15886" max="15886" width="3.28515625" style="199" customWidth="1"/>
    <col min="15887" max="16128" width="11.42578125" style="199"/>
    <col min="16129" max="16133" width="1" style="199" customWidth="1"/>
    <col min="16134" max="16134" width="14" style="199" customWidth="1"/>
    <col min="16135" max="16139" width="11.42578125" style="199"/>
    <col min="16140" max="16140" width="5" style="199" customWidth="1"/>
    <col min="16141" max="16141" width="11.42578125" style="199"/>
    <col min="16142" max="16142" width="3.28515625" style="199" customWidth="1"/>
    <col min="16143" max="16384" width="11.42578125" style="199"/>
  </cols>
  <sheetData>
    <row r="1" spans="1:14">
      <c r="G1" s="198"/>
      <c r="H1" s="198"/>
      <c r="I1" s="198"/>
      <c r="J1" s="198"/>
      <c r="K1" s="198"/>
    </row>
    <row r="2" spans="1:14" s="198" customFormat="1">
      <c r="A2" s="159" t="s">
        <v>16</v>
      </c>
      <c r="B2" s="200"/>
      <c r="C2" s="159"/>
      <c r="D2" s="159"/>
      <c r="E2" s="197"/>
      <c r="F2" s="201" t="s">
        <v>776</v>
      </c>
      <c r="G2" s="201"/>
      <c r="H2" s="201"/>
      <c r="I2" s="201"/>
      <c r="J2" s="201"/>
      <c r="K2" s="201"/>
      <c r="L2" s="201"/>
      <c r="M2" s="201"/>
      <c r="N2" s="202"/>
    </row>
    <row r="3" spans="1:14" s="198" customFormat="1" ht="14.25" customHeight="1">
      <c r="A3" s="159" t="s">
        <v>777</v>
      </c>
      <c r="B3" s="203">
        <f>SUM(C27:C161)</f>
        <v>13580</v>
      </c>
      <c r="C3" s="204">
        <f t="shared" ref="C3:C10" si="0">+B3/$B$12*100</f>
        <v>14.127438231469441</v>
      </c>
      <c r="D3" s="159" t="s">
        <v>777</v>
      </c>
      <c r="E3" s="197"/>
      <c r="F3" s="201" t="s">
        <v>778</v>
      </c>
      <c r="G3" s="201"/>
      <c r="H3" s="201"/>
      <c r="I3" s="201"/>
      <c r="J3" s="201"/>
      <c r="K3" s="201"/>
      <c r="L3" s="201"/>
      <c r="M3" s="201"/>
      <c r="N3" s="202"/>
    </row>
    <row r="4" spans="1:14" s="198" customFormat="1" ht="14.25" customHeight="1">
      <c r="A4" s="159" t="str">
        <f>B26</f>
        <v>China</v>
      </c>
      <c r="B4" s="203">
        <f>C26</f>
        <v>2126</v>
      </c>
      <c r="C4" s="204">
        <f t="shared" si="0"/>
        <v>2.2117035110533161</v>
      </c>
      <c r="D4" s="205" t="str">
        <f t="shared" ref="D4:D10" si="1">A4</f>
        <v>China</v>
      </c>
      <c r="E4" s="197"/>
      <c r="F4" s="201" t="s">
        <v>779</v>
      </c>
      <c r="G4" s="201"/>
      <c r="H4" s="201"/>
      <c r="I4" s="201"/>
      <c r="J4" s="201"/>
      <c r="K4" s="201"/>
      <c r="L4" s="201"/>
      <c r="M4" s="201"/>
    </row>
    <row r="5" spans="1:14" ht="14.25" customHeight="1">
      <c r="A5" s="203" t="str">
        <f>B25</f>
        <v>Perú</v>
      </c>
      <c r="B5" s="203">
        <f>C25</f>
        <v>2226</v>
      </c>
      <c r="C5" s="204">
        <f t="shared" si="0"/>
        <v>2.3157347204161249</v>
      </c>
      <c r="D5" s="205" t="str">
        <f t="shared" si="1"/>
        <v>Perú</v>
      </c>
      <c r="G5" s="201"/>
      <c r="H5" s="201"/>
      <c r="I5" s="201"/>
      <c r="J5" s="201"/>
      <c r="K5" s="201"/>
      <c r="L5" s="201"/>
      <c r="M5" s="201"/>
      <c r="N5" s="202"/>
    </row>
    <row r="6" spans="1:14">
      <c r="A6" s="203" t="str">
        <f>B24</f>
        <v>Cuba</v>
      </c>
      <c r="B6" s="203">
        <f>C24</f>
        <v>2535</v>
      </c>
      <c r="C6" s="204">
        <f t="shared" si="0"/>
        <v>2.6371911573472042</v>
      </c>
      <c r="D6" s="205" t="str">
        <f t="shared" si="1"/>
        <v>Cuba</v>
      </c>
    </row>
    <row r="7" spans="1:14">
      <c r="A7" s="203" t="str">
        <f>B23</f>
        <v>Panamá</v>
      </c>
      <c r="B7" s="203">
        <f>C23</f>
        <v>2608</v>
      </c>
      <c r="C7" s="204">
        <f t="shared" si="0"/>
        <v>2.7131339401820544</v>
      </c>
      <c r="D7" s="205" t="str">
        <f t="shared" si="1"/>
        <v>Panamá</v>
      </c>
    </row>
    <row r="8" spans="1:14">
      <c r="A8" s="203" t="str">
        <f>B22</f>
        <v>Venezuela</v>
      </c>
      <c r="B8" s="203">
        <f>C22</f>
        <v>3191</v>
      </c>
      <c r="C8" s="204">
        <f t="shared" si="0"/>
        <v>3.3196358907672301</v>
      </c>
      <c r="D8" s="205" t="str">
        <f t="shared" si="1"/>
        <v>Venezuela</v>
      </c>
      <c r="E8" s="206"/>
    </row>
    <row r="9" spans="1:14">
      <c r="A9" s="203" t="str">
        <f>B21</f>
        <v>El Salvador</v>
      </c>
      <c r="B9" s="203">
        <f>C21</f>
        <v>5141</v>
      </c>
      <c r="C9" s="204">
        <f t="shared" si="0"/>
        <v>5.3482444733420023</v>
      </c>
      <c r="D9" s="205" t="str">
        <f t="shared" si="1"/>
        <v>El Salvador</v>
      </c>
    </row>
    <row r="10" spans="1:14">
      <c r="A10" s="203" t="str">
        <f>B20</f>
        <v>Colombia</v>
      </c>
      <c r="B10" s="203">
        <f>C20</f>
        <v>10754</v>
      </c>
      <c r="C10" s="204">
        <f t="shared" si="0"/>
        <v>11.187516254876464</v>
      </c>
      <c r="D10" s="205" t="str">
        <f t="shared" si="1"/>
        <v>Colombia</v>
      </c>
    </row>
    <row r="11" spans="1:14">
      <c r="A11" s="203" t="str">
        <f>B19</f>
        <v>Nicaragua</v>
      </c>
      <c r="B11" s="203">
        <f>C19</f>
        <v>53964</v>
      </c>
      <c r="C11" s="204">
        <f>+B11/$B$12*100</f>
        <v>56.139401820546162</v>
      </c>
      <c r="D11" s="205" t="str">
        <f>A11</f>
        <v>Nicaragua</v>
      </c>
    </row>
    <row r="12" spans="1:14">
      <c r="B12" s="207">
        <f>SUM(B3:B11)</f>
        <v>96125</v>
      </c>
    </row>
    <row r="14" spans="1:14">
      <c r="A14" s="159" t="s">
        <v>780</v>
      </c>
    </row>
    <row r="15" spans="1:14">
      <c r="A15" s="159" t="s">
        <v>781</v>
      </c>
    </row>
    <row r="16" spans="1:14">
      <c r="A16" s="208"/>
      <c r="B16" s="209"/>
    </row>
    <row r="17" spans="1:6">
      <c r="A17" s="210"/>
      <c r="B17" s="211"/>
    </row>
    <row r="18" spans="1:6" ht="12.75" customHeight="1">
      <c r="A18" s="212"/>
      <c r="B18" s="212" t="s">
        <v>782</v>
      </c>
      <c r="C18" s="212" t="s">
        <v>783</v>
      </c>
    </row>
    <row r="19" spans="1:6" ht="12.75" customHeight="1">
      <c r="A19" s="213"/>
      <c r="B19" s="159" t="s">
        <v>625</v>
      </c>
      <c r="C19" s="159">
        <v>53964</v>
      </c>
      <c r="D19" s="131"/>
    </row>
    <row r="20" spans="1:6" ht="12.75" customHeight="1">
      <c r="A20" s="213"/>
      <c r="B20" s="159" t="s">
        <v>629</v>
      </c>
      <c r="C20" s="159">
        <v>10754</v>
      </c>
      <c r="D20" s="131"/>
    </row>
    <row r="21" spans="1:6" ht="12.75" customHeight="1">
      <c r="A21" s="213"/>
      <c r="B21" s="159" t="s">
        <v>631</v>
      </c>
      <c r="C21" s="159">
        <v>5141</v>
      </c>
      <c r="D21" s="131"/>
    </row>
    <row r="22" spans="1:6" ht="12.75" customHeight="1">
      <c r="A22" s="213"/>
      <c r="B22" s="159" t="s">
        <v>672</v>
      </c>
      <c r="C22" s="159">
        <v>3191</v>
      </c>
      <c r="D22" s="131"/>
      <c r="E22" s="214"/>
    </row>
    <row r="23" spans="1:6" ht="12.75" customHeight="1">
      <c r="A23" s="213"/>
      <c r="B23" s="159" t="s">
        <v>627</v>
      </c>
      <c r="C23" s="159">
        <v>2608</v>
      </c>
      <c r="D23" s="131"/>
    </row>
    <row r="24" spans="1:6" ht="12.75" customHeight="1">
      <c r="A24" s="213"/>
      <c r="B24" s="159" t="s">
        <v>641</v>
      </c>
      <c r="C24" s="159">
        <v>2535</v>
      </c>
      <c r="D24" s="131"/>
    </row>
    <row r="25" spans="1:6" ht="12.75" customHeight="1">
      <c r="A25" s="213"/>
      <c r="B25" s="159" t="s">
        <v>636</v>
      </c>
      <c r="C25" s="159">
        <v>2226</v>
      </c>
      <c r="D25" s="131"/>
    </row>
    <row r="26" spans="1:6" ht="12.75" customHeight="1">
      <c r="A26" s="213"/>
      <c r="B26" s="159" t="s">
        <v>657</v>
      </c>
      <c r="C26" s="159">
        <v>2126</v>
      </c>
      <c r="D26" s="131"/>
    </row>
    <row r="27" spans="1:6" ht="12.75" customHeight="1">
      <c r="A27" s="213"/>
      <c r="B27" s="159" t="s">
        <v>624</v>
      </c>
      <c r="C27" s="159">
        <v>1858</v>
      </c>
    </row>
    <row r="28" spans="1:6" ht="12.75" customHeight="1">
      <c r="A28" s="213"/>
      <c r="B28" s="159" t="s">
        <v>637</v>
      </c>
      <c r="C28" s="159">
        <v>1781</v>
      </c>
    </row>
    <row r="29" spans="1:6" s="198" customFormat="1" ht="12" customHeight="1">
      <c r="A29" s="213"/>
      <c r="B29" s="159" t="s">
        <v>633</v>
      </c>
      <c r="C29" s="159">
        <v>1530</v>
      </c>
      <c r="D29" s="159"/>
      <c r="E29" s="197"/>
      <c r="F29" s="215" t="s">
        <v>784</v>
      </c>
    </row>
    <row r="30" spans="1:6" ht="12.75" customHeight="1">
      <c r="A30" s="213"/>
      <c r="B30" s="159" t="s">
        <v>630</v>
      </c>
      <c r="C30" s="159">
        <v>873</v>
      </c>
    </row>
    <row r="31" spans="1:6" ht="12.75" customHeight="1">
      <c r="A31" s="213"/>
      <c r="B31" s="159" t="s">
        <v>628</v>
      </c>
      <c r="C31" s="159">
        <v>743</v>
      </c>
    </row>
    <row r="32" spans="1:6" ht="12.75" customHeight="1">
      <c r="A32" s="213"/>
      <c r="B32" s="159" t="s">
        <v>644</v>
      </c>
      <c r="C32" s="159">
        <v>588</v>
      </c>
    </row>
    <row r="33" spans="1:7" ht="12.75" customHeight="1">
      <c r="A33" s="213"/>
      <c r="B33" s="159" t="s">
        <v>632</v>
      </c>
      <c r="C33" s="159">
        <v>582</v>
      </c>
    </row>
    <row r="34" spans="1:7" ht="12.75" customHeight="1">
      <c r="A34" s="213"/>
      <c r="B34" s="159" t="s">
        <v>688</v>
      </c>
      <c r="C34" s="159">
        <v>557</v>
      </c>
    </row>
    <row r="35" spans="1:7" ht="12.75" customHeight="1">
      <c r="A35" s="213"/>
      <c r="B35" s="159" t="s">
        <v>635</v>
      </c>
      <c r="C35" s="159">
        <v>524</v>
      </c>
    </row>
    <row r="36" spans="1:7" ht="12.75" customHeight="1">
      <c r="A36" s="213"/>
      <c r="B36" s="159" t="s">
        <v>634</v>
      </c>
      <c r="C36" s="159">
        <v>521</v>
      </c>
    </row>
    <row r="37" spans="1:7" ht="12.75" customHeight="1">
      <c r="A37" s="213"/>
      <c r="B37" s="159" t="s">
        <v>649</v>
      </c>
      <c r="C37" s="159">
        <v>339</v>
      </c>
    </row>
    <row r="38" spans="1:7" ht="12.75" customHeight="1">
      <c r="A38" s="213"/>
      <c r="B38" s="159" t="s">
        <v>626</v>
      </c>
      <c r="C38" s="159">
        <v>236</v>
      </c>
    </row>
    <row r="39" spans="1:7" ht="12.75" customHeight="1">
      <c r="A39" s="213"/>
      <c r="B39" s="159" t="s">
        <v>647</v>
      </c>
      <c r="C39" s="159">
        <v>226</v>
      </c>
      <c r="G39" s="198"/>
    </row>
    <row r="40" spans="1:7" ht="12.75" customHeight="1">
      <c r="A40" s="213"/>
      <c r="B40" s="159" t="s">
        <v>653</v>
      </c>
      <c r="C40" s="159">
        <v>218</v>
      </c>
      <c r="G40" s="198"/>
    </row>
    <row r="41" spans="1:7" ht="12.75" customHeight="1">
      <c r="A41" s="213"/>
      <c r="B41" s="159" t="s">
        <v>638</v>
      </c>
      <c r="C41" s="159">
        <v>186</v>
      </c>
      <c r="G41" s="198"/>
    </row>
    <row r="42" spans="1:7" ht="12.75" customHeight="1">
      <c r="A42" s="213"/>
      <c r="B42" s="159" t="s">
        <v>184</v>
      </c>
      <c r="C42" s="159">
        <v>174</v>
      </c>
      <c r="G42" s="198"/>
    </row>
    <row r="43" spans="1:7" ht="12.75" customHeight="1">
      <c r="A43" s="213"/>
      <c r="B43" s="159" t="s">
        <v>648</v>
      </c>
      <c r="C43" s="159">
        <v>170</v>
      </c>
      <c r="G43" s="198"/>
    </row>
    <row r="44" spans="1:7" ht="12.75" customHeight="1">
      <c r="A44" s="213"/>
      <c r="B44" s="159" t="s">
        <v>640</v>
      </c>
      <c r="C44" s="159">
        <v>166</v>
      </c>
      <c r="G44" s="198"/>
    </row>
    <row r="45" spans="1:7" ht="12.75" customHeight="1">
      <c r="A45" s="213"/>
      <c r="B45" s="159" t="s">
        <v>772</v>
      </c>
      <c r="C45" s="159">
        <v>159</v>
      </c>
      <c r="G45" s="198"/>
    </row>
    <row r="46" spans="1:7" ht="12.75" customHeight="1">
      <c r="A46" s="213"/>
      <c r="B46" s="159" t="s">
        <v>689</v>
      </c>
      <c r="C46" s="159">
        <v>133</v>
      </c>
      <c r="G46" s="198"/>
    </row>
    <row r="47" spans="1:7" ht="12.75" customHeight="1">
      <c r="A47" s="213"/>
      <c r="B47" s="159" t="s">
        <v>690</v>
      </c>
      <c r="C47" s="159">
        <v>99</v>
      </c>
      <c r="G47" s="198"/>
    </row>
    <row r="48" spans="1:7" ht="12.75" customHeight="1">
      <c r="A48" s="213"/>
      <c r="B48" s="159" t="s">
        <v>454</v>
      </c>
      <c r="C48" s="159">
        <v>95</v>
      </c>
      <c r="G48" s="198"/>
    </row>
    <row r="49" spans="1:7" ht="12.75" customHeight="1">
      <c r="A49" s="213"/>
      <c r="B49" s="159" t="s">
        <v>691</v>
      </c>
      <c r="C49" s="159">
        <v>91</v>
      </c>
      <c r="G49" s="198"/>
    </row>
    <row r="50" spans="1:7" ht="12.75" customHeight="1">
      <c r="A50" s="213"/>
      <c r="B50" s="159" t="s">
        <v>645</v>
      </c>
      <c r="C50" s="159">
        <v>90</v>
      </c>
      <c r="G50" s="198"/>
    </row>
    <row r="51" spans="1:7" ht="12.75" customHeight="1">
      <c r="A51" s="213"/>
      <c r="B51" s="159" t="s">
        <v>673</v>
      </c>
      <c r="C51" s="159">
        <v>79</v>
      </c>
      <c r="G51" s="198"/>
    </row>
    <row r="52" spans="1:7" ht="12.75" customHeight="1">
      <c r="A52" s="213"/>
      <c r="B52" s="159" t="s">
        <v>719</v>
      </c>
      <c r="C52" s="159">
        <v>78</v>
      </c>
      <c r="G52" s="198"/>
    </row>
    <row r="53" spans="1:7" ht="12.75" customHeight="1">
      <c r="A53" s="213"/>
      <c r="B53" s="159" t="s">
        <v>642</v>
      </c>
      <c r="C53" s="159">
        <v>74</v>
      </c>
      <c r="G53" s="198"/>
    </row>
    <row r="54" spans="1:7" ht="12.75" customHeight="1">
      <c r="A54" s="213"/>
      <c r="B54" s="159" t="s">
        <v>656</v>
      </c>
      <c r="C54" s="159">
        <v>73</v>
      </c>
      <c r="G54" s="198"/>
    </row>
    <row r="55" spans="1:7" ht="12.75" customHeight="1">
      <c r="A55" s="213"/>
      <c r="B55" s="159" t="s">
        <v>692</v>
      </c>
      <c r="C55" s="159">
        <v>67</v>
      </c>
      <c r="G55" s="198"/>
    </row>
    <row r="56" spans="1:7" ht="12.75" customHeight="1">
      <c r="A56" s="213"/>
      <c r="B56" s="159" t="s">
        <v>674</v>
      </c>
      <c r="C56" s="159">
        <v>66</v>
      </c>
      <c r="G56" s="198"/>
    </row>
    <row r="57" spans="1:7" ht="12.75" customHeight="1">
      <c r="A57" s="213"/>
      <c r="B57" s="159" t="s">
        <v>720</v>
      </c>
      <c r="C57" s="159">
        <v>62</v>
      </c>
      <c r="G57" s="198"/>
    </row>
    <row r="58" spans="1:7" ht="12.75" customHeight="1">
      <c r="A58" s="213"/>
      <c r="B58" s="159" t="s">
        <v>721</v>
      </c>
      <c r="C58" s="159">
        <v>62</v>
      </c>
      <c r="G58" s="198"/>
    </row>
    <row r="59" spans="1:7" ht="12.75" customHeight="1">
      <c r="A59" s="213"/>
      <c r="B59" s="159" t="s">
        <v>675</v>
      </c>
      <c r="C59" s="159">
        <v>61</v>
      </c>
      <c r="G59" s="198"/>
    </row>
    <row r="60" spans="1:7" ht="12.75" customHeight="1">
      <c r="A60" s="213"/>
      <c r="B60" s="159" t="s">
        <v>652</v>
      </c>
      <c r="C60" s="159">
        <v>53</v>
      </c>
      <c r="G60" s="198"/>
    </row>
    <row r="61" spans="1:7" ht="12.75" customHeight="1">
      <c r="A61" s="213"/>
      <c r="B61" s="159" t="s">
        <v>646</v>
      </c>
      <c r="C61" s="159">
        <v>51</v>
      </c>
      <c r="G61" s="198"/>
    </row>
    <row r="62" spans="1:7" ht="12.75" customHeight="1">
      <c r="A62" s="213"/>
      <c r="B62" s="159" t="s">
        <v>722</v>
      </c>
      <c r="C62" s="159">
        <v>51</v>
      </c>
      <c r="G62" s="198"/>
    </row>
    <row r="63" spans="1:7" ht="12.75" customHeight="1">
      <c r="A63" s="213"/>
      <c r="B63" s="159" t="s">
        <v>723</v>
      </c>
      <c r="C63" s="159">
        <v>50</v>
      </c>
      <c r="G63" s="198"/>
    </row>
    <row r="64" spans="1:7" ht="12.75" customHeight="1">
      <c r="A64" s="213"/>
      <c r="B64" s="159" t="s">
        <v>663</v>
      </c>
      <c r="C64" s="159">
        <v>47</v>
      </c>
      <c r="G64" s="198"/>
    </row>
    <row r="65" spans="1:7" ht="12.75" customHeight="1">
      <c r="A65" s="213"/>
      <c r="B65" s="159" t="s">
        <v>693</v>
      </c>
      <c r="C65" s="159">
        <v>38</v>
      </c>
      <c r="G65" s="198"/>
    </row>
    <row r="66" spans="1:7" ht="12.75" customHeight="1">
      <c r="A66" s="213"/>
      <c r="B66" s="159" t="s">
        <v>694</v>
      </c>
      <c r="C66" s="159">
        <v>35</v>
      </c>
      <c r="G66" s="198"/>
    </row>
    <row r="67" spans="1:7" ht="12.75" customHeight="1">
      <c r="A67" s="213"/>
      <c r="B67" s="159" t="s">
        <v>750</v>
      </c>
      <c r="C67" s="159">
        <v>35</v>
      </c>
      <c r="G67" s="198"/>
    </row>
    <row r="68" spans="1:7" ht="12.75" customHeight="1">
      <c r="A68" s="213"/>
      <c r="B68" s="159" t="s">
        <v>639</v>
      </c>
      <c r="C68" s="159">
        <v>33</v>
      </c>
      <c r="G68" s="198"/>
    </row>
    <row r="69" spans="1:7" ht="12.75" customHeight="1">
      <c r="A69" s="213"/>
      <c r="B69" s="159" t="s">
        <v>676</v>
      </c>
      <c r="C69" s="159">
        <v>29</v>
      </c>
      <c r="G69" s="198"/>
    </row>
    <row r="70" spans="1:7" ht="12.75" customHeight="1">
      <c r="A70" s="213"/>
      <c r="B70" s="159" t="s">
        <v>724</v>
      </c>
      <c r="C70" s="159">
        <v>27</v>
      </c>
      <c r="G70" s="198"/>
    </row>
    <row r="71" spans="1:7" ht="12.75" customHeight="1">
      <c r="A71" s="213"/>
      <c r="B71" s="159" t="s">
        <v>695</v>
      </c>
      <c r="C71" s="159">
        <v>26</v>
      </c>
      <c r="G71" s="198"/>
    </row>
    <row r="72" spans="1:7" ht="12.75" customHeight="1">
      <c r="A72" s="213"/>
      <c r="B72" s="159" t="s">
        <v>654</v>
      </c>
      <c r="C72" s="159">
        <v>23</v>
      </c>
      <c r="G72" s="198"/>
    </row>
    <row r="73" spans="1:7" ht="12.75" customHeight="1">
      <c r="A73" s="213"/>
      <c r="B73" s="159" t="s">
        <v>725</v>
      </c>
      <c r="C73" s="159">
        <v>23</v>
      </c>
      <c r="G73" s="198"/>
    </row>
    <row r="74" spans="1:7" ht="12.75" customHeight="1">
      <c r="A74" s="213"/>
      <c r="B74" s="159" t="s">
        <v>726</v>
      </c>
      <c r="C74" s="159">
        <v>23</v>
      </c>
      <c r="G74" s="198"/>
    </row>
    <row r="75" spans="1:7" ht="12.75" customHeight="1">
      <c r="A75" s="213"/>
      <c r="B75" s="159" t="s">
        <v>727</v>
      </c>
      <c r="C75" s="159">
        <v>23</v>
      </c>
      <c r="G75" s="198"/>
    </row>
    <row r="76" spans="1:7" ht="12.75" customHeight="1">
      <c r="A76" s="213"/>
      <c r="B76" s="159" t="s">
        <v>751</v>
      </c>
      <c r="C76" s="159">
        <v>22</v>
      </c>
      <c r="G76" s="198"/>
    </row>
    <row r="77" spans="1:7" ht="12.75" customHeight="1">
      <c r="A77" s="213"/>
      <c r="B77" s="159" t="s">
        <v>728</v>
      </c>
      <c r="C77" s="159">
        <v>20</v>
      </c>
      <c r="G77" s="198"/>
    </row>
    <row r="78" spans="1:7" ht="12.75" customHeight="1">
      <c r="A78" s="213"/>
      <c r="B78" s="159" t="s">
        <v>677</v>
      </c>
      <c r="C78" s="159">
        <v>17</v>
      </c>
      <c r="G78" s="198"/>
    </row>
    <row r="79" spans="1:7" ht="12.75" customHeight="1">
      <c r="A79" s="213"/>
      <c r="B79" s="159" t="s">
        <v>752</v>
      </c>
      <c r="C79" s="159">
        <v>17</v>
      </c>
      <c r="G79" s="198"/>
    </row>
    <row r="80" spans="1:7" ht="12.75" customHeight="1">
      <c r="A80" s="213"/>
      <c r="B80" s="159" t="s">
        <v>666</v>
      </c>
      <c r="C80" s="159">
        <v>17</v>
      </c>
      <c r="G80" s="198"/>
    </row>
    <row r="81" spans="1:7" ht="12.75" customHeight="1">
      <c r="A81" s="213"/>
      <c r="B81" s="159" t="s">
        <v>729</v>
      </c>
      <c r="C81" s="159">
        <v>16</v>
      </c>
      <c r="G81" s="198"/>
    </row>
    <row r="82" spans="1:7" ht="12.75" customHeight="1">
      <c r="A82" s="213"/>
      <c r="B82" s="159" t="s">
        <v>753</v>
      </c>
      <c r="C82" s="159">
        <v>15</v>
      </c>
      <c r="G82" s="198"/>
    </row>
    <row r="83" spans="1:7" ht="12.75" customHeight="1">
      <c r="A83" s="213"/>
      <c r="B83" s="159" t="s">
        <v>678</v>
      </c>
      <c r="C83" s="159">
        <v>14</v>
      </c>
      <c r="G83" s="198"/>
    </row>
    <row r="84" spans="1:7" ht="12.75" customHeight="1">
      <c r="A84" s="213"/>
      <c r="B84" s="159" t="s">
        <v>696</v>
      </c>
      <c r="C84" s="159">
        <v>13</v>
      </c>
      <c r="G84" s="198"/>
    </row>
    <row r="85" spans="1:7" ht="12.75" customHeight="1">
      <c r="A85" s="213"/>
      <c r="B85" s="159" t="s">
        <v>658</v>
      </c>
      <c r="C85" s="159">
        <v>11</v>
      </c>
      <c r="G85" s="198"/>
    </row>
    <row r="86" spans="1:7" ht="12.75" customHeight="1">
      <c r="A86" s="213"/>
      <c r="B86" s="159" t="s">
        <v>697</v>
      </c>
      <c r="C86" s="159">
        <v>11</v>
      </c>
      <c r="G86" s="198"/>
    </row>
    <row r="87" spans="1:7" ht="12.75" customHeight="1">
      <c r="A87" s="213"/>
      <c r="B87" s="159" t="s">
        <v>698</v>
      </c>
      <c r="C87" s="159">
        <v>11</v>
      </c>
      <c r="G87" s="198"/>
    </row>
    <row r="88" spans="1:7" ht="12.75" customHeight="1">
      <c r="A88" s="213"/>
      <c r="B88" s="159" t="s">
        <v>651</v>
      </c>
      <c r="C88" s="159">
        <v>11</v>
      </c>
      <c r="G88" s="198"/>
    </row>
    <row r="89" spans="1:7" ht="12.75" customHeight="1">
      <c r="A89" s="213"/>
      <c r="B89" s="159" t="s">
        <v>730</v>
      </c>
      <c r="C89" s="159">
        <v>11</v>
      </c>
      <c r="G89" s="198"/>
    </row>
    <row r="90" spans="1:7" ht="12.75" customHeight="1">
      <c r="A90" s="213"/>
      <c r="B90" s="159" t="s">
        <v>56</v>
      </c>
      <c r="C90" s="159">
        <v>11</v>
      </c>
      <c r="G90" s="198"/>
    </row>
    <row r="91" spans="1:7" ht="12.75" customHeight="1">
      <c r="A91" s="213"/>
      <c r="B91" s="159" t="s">
        <v>699</v>
      </c>
      <c r="C91" s="159">
        <v>9</v>
      </c>
      <c r="G91" s="198"/>
    </row>
    <row r="92" spans="1:7" ht="12.75" customHeight="1">
      <c r="A92" s="213"/>
      <c r="B92" s="159" t="s">
        <v>700</v>
      </c>
      <c r="C92" s="159">
        <v>9</v>
      </c>
      <c r="G92" s="198"/>
    </row>
    <row r="93" spans="1:7" ht="12.75" customHeight="1">
      <c r="A93" s="213"/>
      <c r="B93" s="159" t="s">
        <v>731</v>
      </c>
      <c r="C93" s="159">
        <v>9</v>
      </c>
      <c r="G93" s="198"/>
    </row>
    <row r="94" spans="1:7" ht="12.75" customHeight="1">
      <c r="A94" s="213"/>
      <c r="B94" s="159" t="s">
        <v>754</v>
      </c>
      <c r="C94" s="159">
        <v>9</v>
      </c>
      <c r="G94" s="198"/>
    </row>
    <row r="95" spans="1:7" ht="12.75" customHeight="1">
      <c r="A95" s="213"/>
      <c r="B95" s="159" t="s">
        <v>701</v>
      </c>
      <c r="C95" s="159">
        <v>8</v>
      </c>
      <c r="G95" s="198"/>
    </row>
    <row r="96" spans="1:7" ht="12.75" customHeight="1">
      <c r="A96" s="213"/>
      <c r="B96" s="159" t="s">
        <v>732</v>
      </c>
      <c r="C96" s="159">
        <v>7</v>
      </c>
      <c r="G96" s="198"/>
    </row>
    <row r="97" spans="1:7" ht="12.75" customHeight="1">
      <c r="A97" s="213"/>
      <c r="B97" s="159" t="s">
        <v>733</v>
      </c>
      <c r="C97" s="159">
        <v>7</v>
      </c>
      <c r="G97" s="198"/>
    </row>
    <row r="98" spans="1:7" ht="12.75" customHeight="1">
      <c r="A98" s="213"/>
      <c r="B98" s="159" t="s">
        <v>734</v>
      </c>
      <c r="C98" s="159">
        <v>7</v>
      </c>
      <c r="G98" s="198"/>
    </row>
    <row r="99" spans="1:7" ht="12.75" customHeight="1">
      <c r="A99" s="213"/>
      <c r="B99" s="159" t="s">
        <v>755</v>
      </c>
      <c r="C99" s="159">
        <v>7</v>
      </c>
      <c r="G99" s="198"/>
    </row>
    <row r="100" spans="1:7" ht="12.75" customHeight="1">
      <c r="A100" s="213"/>
      <c r="B100" s="159" t="s">
        <v>679</v>
      </c>
      <c r="C100" s="159">
        <v>6</v>
      </c>
      <c r="G100" s="198"/>
    </row>
    <row r="101" spans="1:7" ht="12.75" customHeight="1">
      <c r="A101" s="213"/>
      <c r="B101" s="159" t="s">
        <v>680</v>
      </c>
      <c r="C101" s="159">
        <v>6</v>
      </c>
      <c r="G101" s="198"/>
    </row>
    <row r="102" spans="1:7" ht="12.75" customHeight="1">
      <c r="A102" s="213"/>
      <c r="B102" s="159" t="s">
        <v>735</v>
      </c>
      <c r="C102" s="159">
        <v>6</v>
      </c>
      <c r="G102" s="198"/>
    </row>
    <row r="103" spans="1:7" ht="12.75" customHeight="1">
      <c r="A103" s="213"/>
      <c r="B103" s="159" t="s">
        <v>736</v>
      </c>
      <c r="C103" s="159">
        <v>6</v>
      </c>
      <c r="G103" s="198"/>
    </row>
    <row r="104" spans="1:7" ht="12.75" customHeight="1">
      <c r="A104" s="213"/>
      <c r="B104" s="159" t="s">
        <v>756</v>
      </c>
      <c r="C104" s="159">
        <v>6</v>
      </c>
      <c r="G104" s="198"/>
    </row>
    <row r="105" spans="1:7" ht="12.75" customHeight="1">
      <c r="A105" s="213"/>
      <c r="B105" s="159" t="s">
        <v>702</v>
      </c>
      <c r="C105" s="159">
        <v>5</v>
      </c>
      <c r="G105" s="198"/>
    </row>
    <row r="106" spans="1:7" ht="12.75" customHeight="1">
      <c r="A106" s="213"/>
      <c r="B106" s="159" t="s">
        <v>703</v>
      </c>
      <c r="C106" s="159">
        <v>5</v>
      </c>
      <c r="G106" s="198"/>
    </row>
    <row r="107" spans="1:7" ht="12.75" customHeight="1">
      <c r="A107" s="213"/>
      <c r="B107" s="159" t="s">
        <v>704</v>
      </c>
      <c r="C107" s="159">
        <v>5</v>
      </c>
      <c r="G107" s="198"/>
    </row>
    <row r="108" spans="1:7" ht="12.75" customHeight="1">
      <c r="A108" s="213"/>
      <c r="B108" s="159" t="s">
        <v>737</v>
      </c>
      <c r="C108" s="159">
        <v>5</v>
      </c>
      <c r="G108" s="198"/>
    </row>
    <row r="109" spans="1:7" ht="12.75" customHeight="1">
      <c r="A109" s="213"/>
      <c r="B109" s="159" t="s">
        <v>771</v>
      </c>
      <c r="C109" s="159">
        <v>5</v>
      </c>
      <c r="G109" s="198"/>
    </row>
    <row r="110" spans="1:7" ht="12.75" customHeight="1">
      <c r="A110" s="213"/>
      <c r="B110" s="159" t="s">
        <v>705</v>
      </c>
      <c r="C110" s="159">
        <v>4</v>
      </c>
      <c r="G110" s="198"/>
    </row>
    <row r="111" spans="1:7" ht="12.75" customHeight="1">
      <c r="A111" s="213"/>
      <c r="B111" s="159" t="s">
        <v>706</v>
      </c>
      <c r="C111" s="159">
        <v>4</v>
      </c>
      <c r="G111" s="198"/>
    </row>
    <row r="112" spans="1:7" ht="12.75" customHeight="1">
      <c r="A112" s="213"/>
      <c r="B112" s="159" t="s">
        <v>707</v>
      </c>
      <c r="C112" s="159">
        <v>4</v>
      </c>
      <c r="G112" s="198"/>
    </row>
    <row r="113" spans="1:7" ht="12.75" customHeight="1">
      <c r="A113" s="213"/>
      <c r="B113" s="159" t="s">
        <v>708</v>
      </c>
      <c r="C113" s="159">
        <v>4</v>
      </c>
      <c r="G113" s="198"/>
    </row>
    <row r="114" spans="1:7" ht="12.75" customHeight="1">
      <c r="A114" s="213"/>
      <c r="B114" s="159" t="s">
        <v>738</v>
      </c>
      <c r="C114" s="159">
        <v>4</v>
      </c>
      <c r="G114" s="198"/>
    </row>
    <row r="115" spans="1:7" ht="12.75" customHeight="1">
      <c r="A115" s="213"/>
      <c r="B115" s="159" t="s">
        <v>739</v>
      </c>
      <c r="C115" s="159">
        <v>4</v>
      </c>
      <c r="G115" s="198"/>
    </row>
    <row r="116" spans="1:7" ht="12.75" customHeight="1">
      <c r="A116" s="213"/>
      <c r="B116" s="159" t="s">
        <v>757</v>
      </c>
      <c r="C116" s="159">
        <v>4</v>
      </c>
      <c r="G116" s="198"/>
    </row>
    <row r="117" spans="1:7" ht="12.75" customHeight="1">
      <c r="A117" s="213"/>
      <c r="B117" s="159" t="s">
        <v>681</v>
      </c>
      <c r="C117" s="159">
        <v>3</v>
      </c>
      <c r="G117" s="198"/>
    </row>
    <row r="118" spans="1:7" ht="12.75" customHeight="1">
      <c r="A118" s="213"/>
      <c r="B118" s="159" t="s">
        <v>682</v>
      </c>
      <c r="C118" s="159">
        <v>3</v>
      </c>
      <c r="G118" s="198"/>
    </row>
    <row r="119" spans="1:7" ht="12.75" customHeight="1">
      <c r="A119" s="213"/>
      <c r="B119" s="159" t="s">
        <v>683</v>
      </c>
      <c r="C119" s="159">
        <v>3</v>
      </c>
      <c r="G119" s="198"/>
    </row>
    <row r="120" spans="1:7" ht="12.75" customHeight="1">
      <c r="A120" s="213"/>
      <c r="B120" s="159" t="s">
        <v>709</v>
      </c>
      <c r="C120" s="159">
        <v>3</v>
      </c>
      <c r="G120" s="198"/>
    </row>
    <row r="121" spans="1:7" ht="12.75" customHeight="1">
      <c r="A121" s="213"/>
      <c r="B121" s="159" t="s">
        <v>664</v>
      </c>
      <c r="C121" s="159">
        <v>3</v>
      </c>
      <c r="G121" s="198"/>
    </row>
    <row r="122" spans="1:7" ht="12.75" customHeight="1">
      <c r="A122" s="213"/>
      <c r="B122" s="159" t="s">
        <v>710</v>
      </c>
      <c r="C122" s="159">
        <v>3</v>
      </c>
      <c r="G122" s="198"/>
    </row>
    <row r="123" spans="1:7" ht="12.75" customHeight="1">
      <c r="A123" s="213"/>
      <c r="B123" s="159" t="s">
        <v>740</v>
      </c>
      <c r="C123" s="159">
        <v>3</v>
      </c>
      <c r="G123" s="198"/>
    </row>
    <row r="124" spans="1:7" ht="12.75" customHeight="1">
      <c r="A124" s="213"/>
      <c r="B124" s="159" t="s">
        <v>741</v>
      </c>
      <c r="C124" s="159">
        <v>3</v>
      </c>
      <c r="G124" s="198"/>
    </row>
    <row r="125" spans="1:7" ht="12.75" customHeight="1">
      <c r="A125" s="213"/>
      <c r="B125" s="159" t="s">
        <v>758</v>
      </c>
      <c r="C125" s="159">
        <v>3</v>
      </c>
      <c r="G125" s="198"/>
    </row>
    <row r="126" spans="1:7" ht="12.75" customHeight="1">
      <c r="A126" s="213"/>
      <c r="B126" s="159" t="s">
        <v>759</v>
      </c>
      <c r="C126" s="159">
        <v>3</v>
      </c>
      <c r="G126" s="198"/>
    </row>
    <row r="127" spans="1:7" ht="12.75" customHeight="1">
      <c r="A127" s="213"/>
      <c r="B127" s="159" t="s">
        <v>684</v>
      </c>
      <c r="C127" s="159">
        <v>2</v>
      </c>
      <c r="G127" s="198"/>
    </row>
    <row r="128" spans="1:7" ht="12.75" customHeight="1">
      <c r="A128" s="213"/>
      <c r="B128" s="159" t="s">
        <v>711</v>
      </c>
      <c r="C128" s="159">
        <v>2</v>
      </c>
      <c r="G128" s="198"/>
    </row>
    <row r="129" spans="1:7" ht="12.75" customHeight="1">
      <c r="A129" s="213"/>
      <c r="B129" s="159" t="s">
        <v>742</v>
      </c>
      <c r="C129" s="159">
        <v>2</v>
      </c>
      <c r="G129" s="198"/>
    </row>
    <row r="130" spans="1:7" ht="12.75" customHeight="1">
      <c r="A130" s="213"/>
      <c r="B130" s="159" t="s">
        <v>743</v>
      </c>
      <c r="C130" s="159">
        <v>2</v>
      </c>
      <c r="G130" s="198"/>
    </row>
    <row r="131" spans="1:7" ht="12.75" customHeight="1">
      <c r="A131" s="213"/>
      <c r="B131" s="159" t="s">
        <v>744</v>
      </c>
      <c r="C131" s="159">
        <v>2</v>
      </c>
      <c r="G131" s="198"/>
    </row>
    <row r="132" spans="1:7" ht="12.75" customHeight="1">
      <c r="A132" s="213"/>
      <c r="B132" s="159" t="s">
        <v>745</v>
      </c>
      <c r="C132" s="159">
        <v>2</v>
      </c>
      <c r="G132" s="198"/>
    </row>
    <row r="133" spans="1:7" ht="12.75" customHeight="1">
      <c r="A133" s="213"/>
      <c r="B133" s="159" t="s">
        <v>746</v>
      </c>
      <c r="C133" s="159">
        <v>2</v>
      </c>
      <c r="G133" s="198"/>
    </row>
    <row r="134" spans="1:7" ht="15">
      <c r="A134" s="213"/>
      <c r="B134" s="159" t="s">
        <v>747</v>
      </c>
      <c r="C134" s="159">
        <v>2</v>
      </c>
      <c r="G134" s="198"/>
    </row>
    <row r="135" spans="1:7" ht="15">
      <c r="A135" s="213"/>
      <c r="B135" s="159" t="s">
        <v>760</v>
      </c>
      <c r="C135" s="159">
        <v>2</v>
      </c>
      <c r="G135" s="198"/>
    </row>
    <row r="136" spans="1:7" ht="15">
      <c r="A136" s="213"/>
      <c r="B136" s="159" t="s">
        <v>761</v>
      </c>
      <c r="C136" s="159">
        <v>2</v>
      </c>
      <c r="G136" s="198"/>
    </row>
    <row r="137" spans="1:7" ht="15">
      <c r="A137" s="213"/>
      <c r="B137" s="159" t="s">
        <v>762</v>
      </c>
      <c r="C137" s="159">
        <v>2</v>
      </c>
      <c r="G137" s="198"/>
    </row>
    <row r="138" spans="1:7" ht="15">
      <c r="A138" s="213"/>
      <c r="B138" s="159" t="s">
        <v>668</v>
      </c>
      <c r="C138" s="159">
        <v>2</v>
      </c>
      <c r="G138" s="198"/>
    </row>
    <row r="139" spans="1:7" ht="15">
      <c r="A139" s="213"/>
      <c r="B139" s="159" t="s">
        <v>86</v>
      </c>
      <c r="C139" s="159">
        <v>2</v>
      </c>
      <c r="G139" s="198"/>
    </row>
    <row r="140" spans="1:7" ht="15">
      <c r="A140" s="213"/>
      <c r="B140" s="159" t="s">
        <v>763</v>
      </c>
      <c r="C140" s="159">
        <v>2</v>
      </c>
      <c r="G140" s="198"/>
    </row>
    <row r="141" spans="1:7" ht="15">
      <c r="A141" s="213"/>
      <c r="B141" s="159" t="s">
        <v>773</v>
      </c>
      <c r="C141" s="159">
        <v>2</v>
      </c>
      <c r="G141" s="198"/>
    </row>
    <row r="142" spans="1:7" ht="15">
      <c r="A142" s="213"/>
      <c r="B142" s="159" t="s">
        <v>685</v>
      </c>
      <c r="C142" s="159">
        <v>1</v>
      </c>
      <c r="G142" s="198"/>
    </row>
    <row r="143" spans="1:7" ht="15">
      <c r="A143" s="213"/>
      <c r="B143" s="159" t="s">
        <v>686</v>
      </c>
      <c r="C143" s="159">
        <v>1</v>
      </c>
      <c r="G143" s="198"/>
    </row>
    <row r="144" spans="1:7" ht="15">
      <c r="A144" s="213"/>
      <c r="B144" s="159" t="s">
        <v>687</v>
      </c>
      <c r="C144" s="159">
        <v>1</v>
      </c>
      <c r="G144" s="198"/>
    </row>
    <row r="145" spans="1:7" ht="15">
      <c r="A145" s="213"/>
      <c r="B145" s="159" t="s">
        <v>712</v>
      </c>
      <c r="C145" s="159">
        <v>1</v>
      </c>
      <c r="G145" s="198"/>
    </row>
    <row r="146" spans="1:7" ht="15">
      <c r="A146" s="213"/>
      <c r="B146" s="159" t="s">
        <v>713</v>
      </c>
      <c r="C146" s="159">
        <v>1</v>
      </c>
      <c r="G146" s="198"/>
    </row>
    <row r="147" spans="1:7" ht="15">
      <c r="A147" s="213"/>
      <c r="B147" s="159" t="s">
        <v>714</v>
      </c>
      <c r="C147" s="159">
        <v>1</v>
      </c>
      <c r="G147" s="198"/>
    </row>
    <row r="148" spans="1:7" ht="15">
      <c r="A148" s="213"/>
      <c r="B148" s="159" t="s">
        <v>715</v>
      </c>
      <c r="C148" s="159">
        <v>1</v>
      </c>
      <c r="G148" s="198"/>
    </row>
    <row r="149" spans="1:7" ht="15">
      <c r="A149" s="213"/>
      <c r="B149" s="159" t="s">
        <v>659</v>
      </c>
      <c r="C149" s="159">
        <v>1</v>
      </c>
      <c r="G149" s="198"/>
    </row>
    <row r="150" spans="1:7" ht="12.75" customHeight="1">
      <c r="B150" s="159" t="s">
        <v>716</v>
      </c>
      <c r="C150" s="159">
        <v>1</v>
      </c>
      <c r="G150" s="198"/>
    </row>
    <row r="151" spans="1:7">
      <c r="B151" s="159" t="s">
        <v>717</v>
      </c>
      <c r="C151" s="159">
        <v>1</v>
      </c>
      <c r="G151" s="198"/>
    </row>
    <row r="152" spans="1:7">
      <c r="B152" s="159" t="s">
        <v>718</v>
      </c>
      <c r="C152" s="159">
        <v>1</v>
      </c>
      <c r="G152" s="198"/>
    </row>
    <row r="153" spans="1:7">
      <c r="B153" s="159" t="s">
        <v>748</v>
      </c>
      <c r="C153" s="159">
        <v>1</v>
      </c>
      <c r="G153" s="198"/>
    </row>
    <row r="154" spans="1:7">
      <c r="B154" s="159" t="s">
        <v>749</v>
      </c>
      <c r="C154" s="159">
        <v>1</v>
      </c>
      <c r="G154" s="198"/>
    </row>
    <row r="155" spans="1:7">
      <c r="B155" s="159" t="s">
        <v>764</v>
      </c>
      <c r="C155" s="159">
        <v>1</v>
      </c>
      <c r="G155" s="198"/>
    </row>
    <row r="156" spans="1:7" ht="12.75" customHeight="1">
      <c r="B156" s="159" t="s">
        <v>765</v>
      </c>
      <c r="C156" s="159">
        <v>1</v>
      </c>
      <c r="G156" s="198"/>
    </row>
    <row r="157" spans="1:7">
      <c r="B157" s="159" t="s">
        <v>766</v>
      </c>
      <c r="C157" s="159">
        <v>1</v>
      </c>
      <c r="G157" s="198"/>
    </row>
    <row r="158" spans="1:7">
      <c r="B158" s="159" t="s">
        <v>767</v>
      </c>
      <c r="C158" s="159">
        <v>1</v>
      </c>
      <c r="G158" s="198"/>
    </row>
    <row r="159" spans="1:7">
      <c r="B159" s="159" t="s">
        <v>768</v>
      </c>
      <c r="C159" s="159">
        <v>1</v>
      </c>
      <c r="G159" s="198"/>
    </row>
    <row r="160" spans="1:7">
      <c r="B160" s="159" t="s">
        <v>769</v>
      </c>
      <c r="C160" s="159">
        <v>1</v>
      </c>
      <c r="G160" s="198"/>
    </row>
    <row r="161" spans="2:7">
      <c r="B161" s="159" t="s">
        <v>770</v>
      </c>
      <c r="C161" s="159">
        <v>1</v>
      </c>
      <c r="E161" s="216"/>
      <c r="F161" s="216"/>
      <c r="G161" s="198"/>
    </row>
    <row r="162" spans="2:7">
      <c r="E162" s="216"/>
      <c r="F162" s="216"/>
      <c r="G162" s="198"/>
    </row>
    <row r="163" spans="2:7">
      <c r="E163" s="216"/>
      <c r="F163" s="216"/>
      <c r="G163" s="198"/>
    </row>
    <row r="164" spans="2:7">
      <c r="E164" s="216"/>
      <c r="F164" s="216"/>
      <c r="G164" s="198"/>
    </row>
    <row r="165" spans="2:7">
      <c r="E165" s="216"/>
      <c r="F165" s="216"/>
      <c r="G165" s="198"/>
    </row>
    <row r="166" spans="2:7">
      <c r="E166" s="216"/>
      <c r="F166" s="216"/>
      <c r="G166" s="198"/>
    </row>
    <row r="167" spans="2:7">
      <c r="E167" s="216"/>
      <c r="F167" s="216"/>
      <c r="G167" s="198"/>
    </row>
    <row r="168" spans="2:7">
      <c r="E168" s="216"/>
      <c r="F168" s="216"/>
      <c r="G168" s="198"/>
    </row>
    <row r="169" spans="2:7">
      <c r="E169" s="216"/>
      <c r="F169" s="216"/>
      <c r="G169" s="198"/>
    </row>
    <row r="170" spans="2:7">
      <c r="E170" s="216"/>
      <c r="F170" s="216"/>
      <c r="G170" s="198"/>
    </row>
    <row r="171" spans="2:7">
      <c r="E171" s="216"/>
      <c r="F171" s="216"/>
      <c r="G171" s="198"/>
    </row>
    <row r="172" spans="2:7">
      <c r="E172" s="216"/>
      <c r="F172" s="216"/>
      <c r="G172" s="198"/>
    </row>
    <row r="173" spans="2:7">
      <c r="E173" s="216"/>
      <c r="F173" s="216"/>
      <c r="G173" s="198"/>
    </row>
    <row r="174" spans="2:7">
      <c r="E174" s="216"/>
      <c r="F174" s="216"/>
    </row>
    <row r="175" spans="2:7">
      <c r="E175" s="216"/>
      <c r="F175" s="216"/>
    </row>
    <row r="176" spans="2:7">
      <c r="E176" s="216"/>
      <c r="F176" s="216"/>
    </row>
    <row r="177" spans="5:6">
      <c r="E177" s="216"/>
      <c r="F177" s="216"/>
    </row>
    <row r="178" spans="5:6">
      <c r="E178" s="216"/>
      <c r="F178" s="216"/>
    </row>
    <row r="179" spans="5:6">
      <c r="E179" s="216"/>
      <c r="F179" s="216"/>
    </row>
    <row r="180" spans="5:6">
      <c r="E180" s="216"/>
      <c r="F180" s="216"/>
    </row>
    <row r="181" spans="5:6">
      <c r="E181" s="216"/>
      <c r="F181" s="216"/>
    </row>
    <row r="182" spans="5:6">
      <c r="E182" s="216"/>
      <c r="F182" s="216"/>
    </row>
    <row r="183" spans="5:6">
      <c r="E183" s="216"/>
      <c r="F183" s="216"/>
    </row>
    <row r="184" spans="5:6">
      <c r="E184" s="216"/>
      <c r="F184" s="216"/>
    </row>
    <row r="185" spans="5:6">
      <c r="E185" s="216"/>
      <c r="F185" s="216"/>
    </row>
    <row r="186" spans="5:6">
      <c r="E186" s="216"/>
      <c r="F186" s="216"/>
    </row>
    <row r="187" spans="5:6">
      <c r="E187" s="216"/>
      <c r="F187" s="216"/>
    </row>
    <row r="188" spans="5:6">
      <c r="E188" s="216"/>
      <c r="F188" s="216"/>
    </row>
    <row r="189" spans="5:6">
      <c r="E189" s="216"/>
      <c r="F189" s="216"/>
    </row>
    <row r="190" spans="5:6">
      <c r="E190" s="216"/>
      <c r="F190" s="216"/>
    </row>
    <row r="191" spans="5:6">
      <c r="E191" s="216"/>
      <c r="F191" s="216"/>
    </row>
    <row r="192" spans="5:6">
      <c r="E192" s="216"/>
      <c r="F192" s="216"/>
    </row>
    <row r="193" spans="5:6">
      <c r="E193" s="216"/>
      <c r="F193" s="216"/>
    </row>
    <row r="194" spans="5:6">
      <c r="E194" s="216"/>
      <c r="F194" s="216"/>
    </row>
    <row r="195" spans="5:6">
      <c r="E195" s="216"/>
      <c r="F195" s="216"/>
    </row>
    <row r="196" spans="5:6">
      <c r="E196" s="216"/>
      <c r="F196" s="216"/>
    </row>
    <row r="197" spans="5:6">
      <c r="E197" s="216"/>
      <c r="F197" s="216"/>
    </row>
    <row r="198" spans="5:6">
      <c r="E198" s="216"/>
      <c r="F198" s="216"/>
    </row>
    <row r="199" spans="5:6">
      <c r="E199" s="216"/>
      <c r="F199" s="216"/>
    </row>
    <row r="200" spans="5:6">
      <c r="E200" s="216"/>
      <c r="F200" s="216"/>
    </row>
    <row r="201" spans="5:6">
      <c r="E201" s="216"/>
      <c r="F201" s="216"/>
    </row>
    <row r="202" spans="5:6">
      <c r="E202" s="216"/>
      <c r="F202" s="216"/>
    </row>
    <row r="203" spans="5:6">
      <c r="E203" s="216"/>
      <c r="F203" s="216"/>
    </row>
    <row r="204" spans="5:6">
      <c r="E204" s="216"/>
      <c r="F204" s="216"/>
    </row>
    <row r="205" spans="5:6">
      <c r="E205" s="216"/>
      <c r="F205" s="216"/>
    </row>
    <row r="206" spans="5:6">
      <c r="E206" s="216"/>
      <c r="F206" s="216"/>
    </row>
    <row r="207" spans="5:6">
      <c r="E207" s="216"/>
      <c r="F207" s="216"/>
    </row>
    <row r="208" spans="5:6">
      <c r="E208" s="216"/>
      <c r="F208" s="216"/>
    </row>
    <row r="209" spans="5:6">
      <c r="E209" s="216"/>
      <c r="F209" s="216"/>
    </row>
    <row r="210" spans="5:6">
      <c r="E210" s="216"/>
      <c r="F210" s="216"/>
    </row>
    <row r="211" spans="5:6">
      <c r="E211" s="216"/>
      <c r="F211" s="216"/>
    </row>
    <row r="212" spans="5:6">
      <c r="E212" s="216"/>
      <c r="F212" s="216"/>
    </row>
    <row r="213" spans="5:6">
      <c r="E213" s="216"/>
      <c r="F213" s="216"/>
    </row>
    <row r="214" spans="5:6">
      <c r="E214" s="216"/>
      <c r="F214" s="216"/>
    </row>
    <row r="215" spans="5:6">
      <c r="E215" s="216"/>
      <c r="F215" s="216"/>
    </row>
    <row r="216" spans="5:6">
      <c r="E216" s="216"/>
      <c r="F216" s="216"/>
    </row>
    <row r="217" spans="5:6">
      <c r="E217" s="216"/>
      <c r="F217" s="216"/>
    </row>
    <row r="218" spans="5:6">
      <c r="E218" s="216"/>
      <c r="F218" s="216"/>
    </row>
    <row r="219" spans="5:6">
      <c r="E219" s="216"/>
      <c r="F219" s="216"/>
    </row>
    <row r="220" spans="5:6">
      <c r="E220" s="216"/>
      <c r="F220" s="216"/>
    </row>
    <row r="221" spans="5:6">
      <c r="E221" s="216"/>
      <c r="F221" s="216"/>
    </row>
    <row r="222" spans="5:6">
      <c r="E222" s="216"/>
      <c r="F222" s="216"/>
    </row>
    <row r="223" spans="5:6">
      <c r="E223" s="216"/>
      <c r="F223" s="216"/>
    </row>
    <row r="224" spans="5:6">
      <c r="E224" s="216"/>
      <c r="F224" s="216"/>
    </row>
    <row r="225" spans="5:6">
      <c r="E225" s="216"/>
      <c r="F225" s="216"/>
    </row>
    <row r="226" spans="5:6">
      <c r="E226" s="216"/>
      <c r="F226" s="216"/>
    </row>
    <row r="227" spans="5:6">
      <c r="E227" s="216"/>
      <c r="F227" s="216"/>
    </row>
    <row r="228" spans="5:6">
      <c r="E228" s="216"/>
      <c r="F228" s="216"/>
    </row>
    <row r="229" spans="5:6">
      <c r="E229" s="216"/>
      <c r="F229" s="216"/>
    </row>
    <row r="230" spans="5:6">
      <c r="E230" s="216"/>
      <c r="F230" s="216"/>
    </row>
    <row r="231" spans="5:6">
      <c r="E231" s="216"/>
      <c r="F231" s="216"/>
    </row>
    <row r="232" spans="5:6">
      <c r="E232" s="216"/>
      <c r="F232" s="216"/>
    </row>
    <row r="233" spans="5:6">
      <c r="E233" s="216"/>
      <c r="F233" s="216"/>
    </row>
    <row r="234" spans="5:6">
      <c r="E234" s="216"/>
      <c r="F234" s="216"/>
    </row>
    <row r="235" spans="5:6">
      <c r="E235" s="216"/>
      <c r="F235" s="216"/>
    </row>
    <row r="236" spans="5:6">
      <c r="E236" s="216"/>
      <c r="F236" s="216"/>
    </row>
    <row r="237" spans="5:6">
      <c r="E237" s="216"/>
      <c r="F237" s="216"/>
    </row>
    <row r="238" spans="5:6">
      <c r="E238" s="216"/>
      <c r="F238" s="216"/>
    </row>
    <row r="239" spans="5:6">
      <c r="E239" s="216"/>
      <c r="F239" s="216"/>
    </row>
    <row r="240" spans="5:6">
      <c r="E240" s="216"/>
      <c r="F240" s="216"/>
    </row>
    <row r="241" spans="5:6">
      <c r="E241" s="216"/>
      <c r="F241" s="216"/>
    </row>
    <row r="242" spans="5:6">
      <c r="E242" s="216"/>
      <c r="F242" s="216"/>
    </row>
    <row r="243" spans="5:6">
      <c r="E243" s="216"/>
      <c r="F243" s="216"/>
    </row>
    <row r="244" spans="5:6">
      <c r="E244" s="216"/>
      <c r="F244" s="216"/>
    </row>
    <row r="245" spans="5:6">
      <c r="E245" s="216"/>
      <c r="F245" s="216"/>
    </row>
    <row r="246" spans="5:6">
      <c r="E246" s="216"/>
      <c r="F246" s="216"/>
    </row>
    <row r="247" spans="5:6">
      <c r="E247" s="216"/>
      <c r="F247" s="216"/>
    </row>
    <row r="248" spans="5:6">
      <c r="E248" s="216"/>
      <c r="F248" s="216"/>
    </row>
    <row r="249" spans="5:6">
      <c r="E249" s="216"/>
      <c r="F249" s="216"/>
    </row>
    <row r="250" spans="5:6">
      <c r="E250" s="216"/>
      <c r="F250" s="216"/>
    </row>
    <row r="251" spans="5:6">
      <c r="E251" s="216"/>
      <c r="F251" s="216"/>
    </row>
    <row r="252" spans="5:6">
      <c r="E252" s="216"/>
      <c r="F252" s="216"/>
    </row>
    <row r="253" spans="5:6">
      <c r="E253" s="216"/>
      <c r="F253" s="216"/>
    </row>
    <row r="254" spans="5:6">
      <c r="E254" s="216"/>
      <c r="F254" s="216"/>
    </row>
    <row r="255" spans="5:6">
      <c r="E255" s="216"/>
      <c r="F255" s="216"/>
    </row>
    <row r="256" spans="5:6">
      <c r="E256" s="216"/>
      <c r="F256" s="216"/>
    </row>
    <row r="257" spans="5:6">
      <c r="E257" s="216"/>
      <c r="F257" s="216"/>
    </row>
    <row r="258" spans="5:6">
      <c r="E258" s="216"/>
      <c r="F258" s="216"/>
    </row>
    <row r="259" spans="5:6">
      <c r="E259" s="216"/>
      <c r="F259" s="216"/>
    </row>
    <row r="260" spans="5:6">
      <c r="E260" s="216"/>
      <c r="F260" s="216"/>
    </row>
    <row r="261" spans="5:6">
      <c r="E261" s="216"/>
      <c r="F261" s="216"/>
    </row>
    <row r="262" spans="5:6">
      <c r="E262" s="216"/>
      <c r="F262" s="216"/>
    </row>
    <row r="263" spans="5:6">
      <c r="E263" s="216"/>
      <c r="F263" s="216"/>
    </row>
    <row r="264" spans="5:6">
      <c r="E264" s="216"/>
      <c r="F264" s="216"/>
    </row>
    <row r="265" spans="5:6">
      <c r="E265" s="216"/>
      <c r="F265" s="216"/>
    </row>
    <row r="266" spans="5:6">
      <c r="E266" s="216"/>
      <c r="F266" s="216"/>
    </row>
    <row r="267" spans="5:6">
      <c r="E267" s="216"/>
      <c r="F267" s="216"/>
    </row>
    <row r="268" spans="5:6">
      <c r="E268" s="216"/>
      <c r="F268" s="216"/>
    </row>
    <row r="269" spans="5:6">
      <c r="E269" s="216"/>
      <c r="F269" s="216"/>
    </row>
    <row r="270" spans="5:6">
      <c r="E270" s="216"/>
      <c r="F270" s="216"/>
    </row>
    <row r="271" spans="5:6">
      <c r="E271" s="216"/>
      <c r="F271" s="216"/>
    </row>
    <row r="272" spans="5:6">
      <c r="E272" s="216"/>
      <c r="F272" s="216"/>
    </row>
    <row r="273" spans="5:6">
      <c r="E273" s="216"/>
      <c r="F273" s="216"/>
    </row>
    <row r="274" spans="5:6">
      <c r="E274" s="216"/>
      <c r="F274" s="216"/>
    </row>
    <row r="275" spans="5:6">
      <c r="E275" s="216"/>
      <c r="F275" s="216"/>
    </row>
    <row r="276" spans="5:6">
      <c r="E276" s="216"/>
      <c r="F276" s="216"/>
    </row>
    <row r="277" spans="5:6">
      <c r="E277" s="216"/>
      <c r="F277" s="216"/>
    </row>
    <row r="278" spans="5:6">
      <c r="E278" s="216"/>
      <c r="F278" s="216"/>
    </row>
    <row r="279" spans="5:6">
      <c r="E279" s="216"/>
      <c r="F279" s="216"/>
    </row>
    <row r="280" spans="5:6">
      <c r="E280" s="216"/>
      <c r="F280" s="216"/>
    </row>
    <row r="281" spans="5:6">
      <c r="E281" s="216"/>
      <c r="F281" s="216"/>
    </row>
    <row r="282" spans="5:6">
      <c r="E282" s="216"/>
      <c r="F282" s="216"/>
    </row>
    <row r="283" spans="5:6">
      <c r="E283" s="216"/>
      <c r="F283" s="216"/>
    </row>
    <row r="284" spans="5:6">
      <c r="E284" s="216"/>
      <c r="F284" s="216"/>
    </row>
    <row r="285" spans="5:6">
      <c r="E285" s="216"/>
      <c r="F285" s="216"/>
    </row>
    <row r="286" spans="5:6">
      <c r="E286" s="216"/>
      <c r="F286" s="216"/>
    </row>
    <row r="287" spans="5:6">
      <c r="E287" s="216"/>
      <c r="F287" s="216"/>
    </row>
    <row r="288" spans="5:6">
      <c r="E288" s="216"/>
      <c r="F288" s="216"/>
    </row>
    <row r="289" spans="5:6">
      <c r="E289" s="216"/>
      <c r="F289" s="216"/>
    </row>
    <row r="290" spans="5:6">
      <c r="E290" s="216"/>
      <c r="F290" s="216"/>
    </row>
    <row r="291" spans="5:6">
      <c r="E291" s="216"/>
      <c r="F291" s="216"/>
    </row>
    <row r="292" spans="5:6">
      <c r="E292" s="216"/>
      <c r="F292" s="216"/>
    </row>
    <row r="293" spans="5:6">
      <c r="E293" s="216"/>
      <c r="F293" s="216"/>
    </row>
    <row r="294" spans="5:6">
      <c r="E294" s="216"/>
      <c r="F294" s="216"/>
    </row>
    <row r="295" spans="5:6">
      <c r="E295" s="216"/>
      <c r="F295" s="216"/>
    </row>
    <row r="296" spans="5:6">
      <c r="E296" s="216"/>
      <c r="F296" s="216"/>
    </row>
    <row r="297" spans="5:6">
      <c r="E297" s="216"/>
      <c r="F297" s="216"/>
    </row>
    <row r="298" spans="5:6">
      <c r="E298" s="216"/>
      <c r="F298" s="216"/>
    </row>
    <row r="299" spans="5:6">
      <c r="E299" s="216"/>
      <c r="F299" s="216"/>
    </row>
    <row r="300" spans="5:6">
      <c r="E300" s="216"/>
      <c r="F300" s="216"/>
    </row>
    <row r="301" spans="5:6">
      <c r="E301" s="216"/>
      <c r="F301" s="216"/>
    </row>
    <row r="302" spans="5:6">
      <c r="E302" s="216"/>
      <c r="F302" s="216"/>
    </row>
    <row r="303" spans="5:6">
      <c r="E303" s="216"/>
      <c r="F303" s="216"/>
    </row>
  </sheetData>
  <autoFilter ref="B18:C18" xr:uid="{36AD517E-C774-4B9A-8DD2-E103E88907F8}">
    <sortState xmlns:xlrd2="http://schemas.microsoft.com/office/spreadsheetml/2017/richdata2" ref="B19:C161">
      <sortCondition descending="1" ref="C18"/>
    </sortState>
  </autoFilter>
  <printOptions horizontalCentered="1" verticalCentered="1"/>
  <pageMargins left="0.39370078740157483" right="0.39370078740157483" top="0.78740157480314965" bottom="0.78740157480314965" header="0" footer="0.19685039370078741"/>
  <pageSetup scale="130" firstPageNumber="16" orientation="landscape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C608C-34E8-4BAC-85E9-1F47D7FF6B0D}">
  <dimension ref="A2:O36"/>
  <sheetViews>
    <sheetView showGridLines="0" zoomScale="90" zoomScaleNormal="90" workbookViewId="0"/>
  </sheetViews>
  <sheetFormatPr baseColWidth="10" defaultRowHeight="12.75"/>
  <cols>
    <col min="1" max="1" width="11.7109375" style="218" customWidth="1"/>
    <col min="2" max="2" width="17.7109375" style="218" customWidth="1"/>
    <col min="3" max="3" width="1.85546875" style="218" customWidth="1"/>
    <col min="4" max="4" width="14.7109375" style="218" customWidth="1"/>
    <col min="5" max="5" width="12" style="218" customWidth="1"/>
    <col min="6" max="6" width="11.7109375" style="218" customWidth="1"/>
    <col min="7" max="8" width="9.5703125" style="218" customWidth="1"/>
    <col min="9" max="9" width="18.42578125" style="218" customWidth="1"/>
    <col min="10" max="256" width="11.42578125" style="218"/>
    <col min="257" max="257" width="11.7109375" style="218" customWidth="1"/>
    <col min="258" max="258" width="15.7109375" style="218" customWidth="1"/>
    <col min="259" max="259" width="1.85546875" style="218" customWidth="1"/>
    <col min="260" max="260" width="14.7109375" style="218" customWidth="1"/>
    <col min="261" max="261" width="12" style="218" customWidth="1"/>
    <col min="262" max="262" width="11.7109375" style="218" customWidth="1"/>
    <col min="263" max="264" width="9.5703125" style="218" customWidth="1"/>
    <col min="265" max="265" width="17.5703125" style="218" customWidth="1"/>
    <col min="266" max="512" width="11.42578125" style="218"/>
    <col min="513" max="513" width="11.7109375" style="218" customWidth="1"/>
    <col min="514" max="514" width="15.7109375" style="218" customWidth="1"/>
    <col min="515" max="515" width="1.85546875" style="218" customWidth="1"/>
    <col min="516" max="516" width="14.7109375" style="218" customWidth="1"/>
    <col min="517" max="517" width="12" style="218" customWidth="1"/>
    <col min="518" max="518" width="11.7109375" style="218" customWidth="1"/>
    <col min="519" max="520" width="9.5703125" style="218" customWidth="1"/>
    <col min="521" max="521" width="17.5703125" style="218" customWidth="1"/>
    <col min="522" max="768" width="11.42578125" style="218"/>
    <col min="769" max="769" width="11.7109375" style="218" customWidth="1"/>
    <col min="770" max="770" width="15.7109375" style="218" customWidth="1"/>
    <col min="771" max="771" width="1.85546875" style="218" customWidth="1"/>
    <col min="772" max="772" width="14.7109375" style="218" customWidth="1"/>
    <col min="773" max="773" width="12" style="218" customWidth="1"/>
    <col min="774" max="774" width="11.7109375" style="218" customWidth="1"/>
    <col min="775" max="776" width="9.5703125" style="218" customWidth="1"/>
    <col min="777" max="777" width="17.5703125" style="218" customWidth="1"/>
    <col min="778" max="1024" width="11.42578125" style="218"/>
    <col min="1025" max="1025" width="11.7109375" style="218" customWidth="1"/>
    <col min="1026" max="1026" width="15.7109375" style="218" customWidth="1"/>
    <col min="1027" max="1027" width="1.85546875" style="218" customWidth="1"/>
    <col min="1028" max="1028" width="14.7109375" style="218" customWidth="1"/>
    <col min="1029" max="1029" width="12" style="218" customWidth="1"/>
    <col min="1030" max="1030" width="11.7109375" style="218" customWidth="1"/>
    <col min="1031" max="1032" width="9.5703125" style="218" customWidth="1"/>
    <col min="1033" max="1033" width="17.5703125" style="218" customWidth="1"/>
    <col min="1034" max="1280" width="11.42578125" style="218"/>
    <col min="1281" max="1281" width="11.7109375" style="218" customWidth="1"/>
    <col min="1282" max="1282" width="15.7109375" style="218" customWidth="1"/>
    <col min="1283" max="1283" width="1.85546875" style="218" customWidth="1"/>
    <col min="1284" max="1284" width="14.7109375" style="218" customWidth="1"/>
    <col min="1285" max="1285" width="12" style="218" customWidth="1"/>
    <col min="1286" max="1286" width="11.7109375" style="218" customWidth="1"/>
    <col min="1287" max="1288" width="9.5703125" style="218" customWidth="1"/>
    <col min="1289" max="1289" width="17.5703125" style="218" customWidth="1"/>
    <col min="1290" max="1536" width="11.42578125" style="218"/>
    <col min="1537" max="1537" width="11.7109375" style="218" customWidth="1"/>
    <col min="1538" max="1538" width="15.7109375" style="218" customWidth="1"/>
    <col min="1539" max="1539" width="1.85546875" style="218" customWidth="1"/>
    <col min="1540" max="1540" width="14.7109375" style="218" customWidth="1"/>
    <col min="1541" max="1541" width="12" style="218" customWidth="1"/>
    <col min="1542" max="1542" width="11.7109375" style="218" customWidth="1"/>
    <col min="1543" max="1544" width="9.5703125" style="218" customWidth="1"/>
    <col min="1545" max="1545" width="17.5703125" style="218" customWidth="1"/>
    <col min="1546" max="1792" width="11.42578125" style="218"/>
    <col min="1793" max="1793" width="11.7109375" style="218" customWidth="1"/>
    <col min="1794" max="1794" width="15.7109375" style="218" customWidth="1"/>
    <col min="1795" max="1795" width="1.85546875" style="218" customWidth="1"/>
    <col min="1796" max="1796" width="14.7109375" style="218" customWidth="1"/>
    <col min="1797" max="1797" width="12" style="218" customWidth="1"/>
    <col min="1798" max="1798" width="11.7109375" style="218" customWidth="1"/>
    <col min="1799" max="1800" width="9.5703125" style="218" customWidth="1"/>
    <col min="1801" max="1801" width="17.5703125" style="218" customWidth="1"/>
    <col min="1802" max="2048" width="11.42578125" style="218"/>
    <col min="2049" max="2049" width="11.7109375" style="218" customWidth="1"/>
    <col min="2050" max="2050" width="15.7109375" style="218" customWidth="1"/>
    <col min="2051" max="2051" width="1.85546875" style="218" customWidth="1"/>
    <col min="2052" max="2052" width="14.7109375" style="218" customWidth="1"/>
    <col min="2053" max="2053" width="12" style="218" customWidth="1"/>
    <col min="2054" max="2054" width="11.7109375" style="218" customWidth="1"/>
    <col min="2055" max="2056" width="9.5703125" style="218" customWidth="1"/>
    <col min="2057" max="2057" width="17.5703125" style="218" customWidth="1"/>
    <col min="2058" max="2304" width="11.42578125" style="218"/>
    <col min="2305" max="2305" width="11.7109375" style="218" customWidth="1"/>
    <col min="2306" max="2306" width="15.7109375" style="218" customWidth="1"/>
    <col min="2307" max="2307" width="1.85546875" style="218" customWidth="1"/>
    <col min="2308" max="2308" width="14.7109375" style="218" customWidth="1"/>
    <col min="2309" max="2309" width="12" style="218" customWidth="1"/>
    <col min="2310" max="2310" width="11.7109375" style="218" customWidth="1"/>
    <col min="2311" max="2312" width="9.5703125" style="218" customWidth="1"/>
    <col min="2313" max="2313" width="17.5703125" style="218" customWidth="1"/>
    <col min="2314" max="2560" width="11.42578125" style="218"/>
    <col min="2561" max="2561" width="11.7109375" style="218" customWidth="1"/>
    <col min="2562" max="2562" width="15.7109375" style="218" customWidth="1"/>
    <col min="2563" max="2563" width="1.85546875" style="218" customWidth="1"/>
    <col min="2564" max="2564" width="14.7109375" style="218" customWidth="1"/>
    <col min="2565" max="2565" width="12" style="218" customWidth="1"/>
    <col min="2566" max="2566" width="11.7109375" style="218" customWidth="1"/>
    <col min="2567" max="2568" width="9.5703125" style="218" customWidth="1"/>
    <col min="2569" max="2569" width="17.5703125" style="218" customWidth="1"/>
    <col min="2570" max="2816" width="11.42578125" style="218"/>
    <col min="2817" max="2817" width="11.7109375" style="218" customWidth="1"/>
    <col min="2818" max="2818" width="15.7109375" style="218" customWidth="1"/>
    <col min="2819" max="2819" width="1.85546875" style="218" customWidth="1"/>
    <col min="2820" max="2820" width="14.7109375" style="218" customWidth="1"/>
    <col min="2821" max="2821" width="12" style="218" customWidth="1"/>
    <col min="2822" max="2822" width="11.7109375" style="218" customWidth="1"/>
    <col min="2823" max="2824" width="9.5703125" style="218" customWidth="1"/>
    <col min="2825" max="2825" width="17.5703125" style="218" customWidth="1"/>
    <col min="2826" max="3072" width="11.42578125" style="218"/>
    <col min="3073" max="3073" width="11.7109375" style="218" customWidth="1"/>
    <col min="3074" max="3074" width="15.7109375" style="218" customWidth="1"/>
    <col min="3075" max="3075" width="1.85546875" style="218" customWidth="1"/>
    <col min="3076" max="3076" width="14.7109375" style="218" customWidth="1"/>
    <col min="3077" max="3077" width="12" style="218" customWidth="1"/>
    <col min="3078" max="3078" width="11.7109375" style="218" customWidth="1"/>
    <col min="3079" max="3080" width="9.5703125" style="218" customWidth="1"/>
    <col min="3081" max="3081" width="17.5703125" style="218" customWidth="1"/>
    <col min="3082" max="3328" width="11.42578125" style="218"/>
    <col min="3329" max="3329" width="11.7109375" style="218" customWidth="1"/>
    <col min="3330" max="3330" width="15.7109375" style="218" customWidth="1"/>
    <col min="3331" max="3331" width="1.85546875" style="218" customWidth="1"/>
    <col min="3332" max="3332" width="14.7109375" style="218" customWidth="1"/>
    <col min="3333" max="3333" width="12" style="218" customWidth="1"/>
    <col min="3334" max="3334" width="11.7109375" style="218" customWidth="1"/>
    <col min="3335" max="3336" width="9.5703125" style="218" customWidth="1"/>
    <col min="3337" max="3337" width="17.5703125" style="218" customWidth="1"/>
    <col min="3338" max="3584" width="11.42578125" style="218"/>
    <col min="3585" max="3585" width="11.7109375" style="218" customWidth="1"/>
    <col min="3586" max="3586" width="15.7109375" style="218" customWidth="1"/>
    <col min="3587" max="3587" width="1.85546875" style="218" customWidth="1"/>
    <col min="3588" max="3588" width="14.7109375" style="218" customWidth="1"/>
    <col min="3589" max="3589" width="12" style="218" customWidth="1"/>
    <col min="3590" max="3590" width="11.7109375" style="218" customWidth="1"/>
    <col min="3591" max="3592" width="9.5703125" style="218" customWidth="1"/>
    <col min="3593" max="3593" width="17.5703125" style="218" customWidth="1"/>
    <col min="3594" max="3840" width="11.42578125" style="218"/>
    <col min="3841" max="3841" width="11.7109375" style="218" customWidth="1"/>
    <col min="3842" max="3842" width="15.7109375" style="218" customWidth="1"/>
    <col min="3843" max="3843" width="1.85546875" style="218" customWidth="1"/>
    <col min="3844" max="3844" width="14.7109375" style="218" customWidth="1"/>
    <col min="3845" max="3845" width="12" style="218" customWidth="1"/>
    <col min="3846" max="3846" width="11.7109375" style="218" customWidth="1"/>
    <col min="3847" max="3848" width="9.5703125" style="218" customWidth="1"/>
    <col min="3849" max="3849" width="17.5703125" style="218" customWidth="1"/>
    <col min="3850" max="4096" width="11.42578125" style="218"/>
    <col min="4097" max="4097" width="11.7109375" style="218" customWidth="1"/>
    <col min="4098" max="4098" width="15.7109375" style="218" customWidth="1"/>
    <col min="4099" max="4099" width="1.85546875" style="218" customWidth="1"/>
    <col min="4100" max="4100" width="14.7109375" style="218" customWidth="1"/>
    <col min="4101" max="4101" width="12" style="218" customWidth="1"/>
    <col min="4102" max="4102" width="11.7109375" style="218" customWidth="1"/>
    <col min="4103" max="4104" width="9.5703125" style="218" customWidth="1"/>
    <col min="4105" max="4105" width="17.5703125" style="218" customWidth="1"/>
    <col min="4106" max="4352" width="11.42578125" style="218"/>
    <col min="4353" max="4353" width="11.7109375" style="218" customWidth="1"/>
    <col min="4354" max="4354" width="15.7109375" style="218" customWidth="1"/>
    <col min="4355" max="4355" width="1.85546875" style="218" customWidth="1"/>
    <col min="4356" max="4356" width="14.7109375" style="218" customWidth="1"/>
    <col min="4357" max="4357" width="12" style="218" customWidth="1"/>
    <col min="4358" max="4358" width="11.7109375" style="218" customWidth="1"/>
    <col min="4359" max="4360" width="9.5703125" style="218" customWidth="1"/>
    <col min="4361" max="4361" width="17.5703125" style="218" customWidth="1"/>
    <col min="4362" max="4608" width="11.42578125" style="218"/>
    <col min="4609" max="4609" width="11.7109375" style="218" customWidth="1"/>
    <col min="4610" max="4610" width="15.7109375" style="218" customWidth="1"/>
    <col min="4611" max="4611" width="1.85546875" style="218" customWidth="1"/>
    <col min="4612" max="4612" width="14.7109375" style="218" customWidth="1"/>
    <col min="4613" max="4613" width="12" style="218" customWidth="1"/>
    <col min="4614" max="4614" width="11.7109375" style="218" customWidth="1"/>
    <col min="4615" max="4616" width="9.5703125" style="218" customWidth="1"/>
    <col min="4617" max="4617" width="17.5703125" style="218" customWidth="1"/>
    <col min="4618" max="4864" width="11.42578125" style="218"/>
    <col min="4865" max="4865" width="11.7109375" style="218" customWidth="1"/>
    <col min="4866" max="4866" width="15.7109375" style="218" customWidth="1"/>
    <col min="4867" max="4867" width="1.85546875" style="218" customWidth="1"/>
    <col min="4868" max="4868" width="14.7109375" style="218" customWidth="1"/>
    <col min="4869" max="4869" width="12" style="218" customWidth="1"/>
    <col min="4870" max="4870" width="11.7109375" style="218" customWidth="1"/>
    <col min="4871" max="4872" width="9.5703125" style="218" customWidth="1"/>
    <col min="4873" max="4873" width="17.5703125" style="218" customWidth="1"/>
    <col min="4874" max="5120" width="11.42578125" style="218"/>
    <col min="5121" max="5121" width="11.7109375" style="218" customWidth="1"/>
    <col min="5122" max="5122" width="15.7109375" style="218" customWidth="1"/>
    <col min="5123" max="5123" width="1.85546875" style="218" customWidth="1"/>
    <col min="5124" max="5124" width="14.7109375" style="218" customWidth="1"/>
    <col min="5125" max="5125" width="12" style="218" customWidth="1"/>
    <col min="5126" max="5126" width="11.7109375" style="218" customWidth="1"/>
    <col min="5127" max="5128" width="9.5703125" style="218" customWidth="1"/>
    <col min="5129" max="5129" width="17.5703125" style="218" customWidth="1"/>
    <col min="5130" max="5376" width="11.42578125" style="218"/>
    <col min="5377" max="5377" width="11.7109375" style="218" customWidth="1"/>
    <col min="5378" max="5378" width="15.7109375" style="218" customWidth="1"/>
    <col min="5379" max="5379" width="1.85546875" style="218" customWidth="1"/>
    <col min="5380" max="5380" width="14.7109375" style="218" customWidth="1"/>
    <col min="5381" max="5381" width="12" style="218" customWidth="1"/>
    <col min="5382" max="5382" width="11.7109375" style="218" customWidth="1"/>
    <col min="5383" max="5384" width="9.5703125" style="218" customWidth="1"/>
    <col min="5385" max="5385" width="17.5703125" style="218" customWidth="1"/>
    <col min="5386" max="5632" width="11.42578125" style="218"/>
    <col min="5633" max="5633" width="11.7109375" style="218" customWidth="1"/>
    <col min="5634" max="5634" width="15.7109375" style="218" customWidth="1"/>
    <col min="5635" max="5635" width="1.85546875" style="218" customWidth="1"/>
    <col min="5636" max="5636" width="14.7109375" style="218" customWidth="1"/>
    <col min="5637" max="5637" width="12" style="218" customWidth="1"/>
    <col min="5638" max="5638" width="11.7109375" style="218" customWidth="1"/>
    <col min="5639" max="5640" width="9.5703125" style="218" customWidth="1"/>
    <col min="5641" max="5641" width="17.5703125" style="218" customWidth="1"/>
    <col min="5642" max="5888" width="11.42578125" style="218"/>
    <col min="5889" max="5889" width="11.7109375" style="218" customWidth="1"/>
    <col min="5890" max="5890" width="15.7109375" style="218" customWidth="1"/>
    <col min="5891" max="5891" width="1.85546875" style="218" customWidth="1"/>
    <col min="5892" max="5892" width="14.7109375" style="218" customWidth="1"/>
    <col min="5893" max="5893" width="12" style="218" customWidth="1"/>
    <col min="5894" max="5894" width="11.7109375" style="218" customWidth="1"/>
    <col min="5895" max="5896" width="9.5703125" style="218" customWidth="1"/>
    <col min="5897" max="5897" width="17.5703125" style="218" customWidth="1"/>
    <col min="5898" max="6144" width="11.42578125" style="218"/>
    <col min="6145" max="6145" width="11.7109375" style="218" customWidth="1"/>
    <col min="6146" max="6146" width="15.7109375" style="218" customWidth="1"/>
    <col min="6147" max="6147" width="1.85546875" style="218" customWidth="1"/>
    <col min="6148" max="6148" width="14.7109375" style="218" customWidth="1"/>
    <col min="6149" max="6149" width="12" style="218" customWidth="1"/>
    <col min="6150" max="6150" width="11.7109375" style="218" customWidth="1"/>
    <col min="6151" max="6152" width="9.5703125" style="218" customWidth="1"/>
    <col min="6153" max="6153" width="17.5703125" style="218" customWidth="1"/>
    <col min="6154" max="6400" width="11.42578125" style="218"/>
    <col min="6401" max="6401" width="11.7109375" style="218" customWidth="1"/>
    <col min="6402" max="6402" width="15.7109375" style="218" customWidth="1"/>
    <col min="6403" max="6403" width="1.85546875" style="218" customWidth="1"/>
    <col min="6404" max="6404" width="14.7109375" style="218" customWidth="1"/>
    <col min="6405" max="6405" width="12" style="218" customWidth="1"/>
    <col min="6406" max="6406" width="11.7109375" style="218" customWidth="1"/>
    <col min="6407" max="6408" width="9.5703125" style="218" customWidth="1"/>
    <col min="6409" max="6409" width="17.5703125" style="218" customWidth="1"/>
    <col min="6410" max="6656" width="11.42578125" style="218"/>
    <col min="6657" max="6657" width="11.7109375" style="218" customWidth="1"/>
    <col min="6658" max="6658" width="15.7109375" style="218" customWidth="1"/>
    <col min="6659" max="6659" width="1.85546875" style="218" customWidth="1"/>
    <col min="6660" max="6660" width="14.7109375" style="218" customWidth="1"/>
    <col min="6661" max="6661" width="12" style="218" customWidth="1"/>
    <col min="6662" max="6662" width="11.7109375" style="218" customWidth="1"/>
    <col min="6663" max="6664" width="9.5703125" style="218" customWidth="1"/>
    <col min="6665" max="6665" width="17.5703125" style="218" customWidth="1"/>
    <col min="6666" max="6912" width="11.42578125" style="218"/>
    <col min="6913" max="6913" width="11.7109375" style="218" customWidth="1"/>
    <col min="6914" max="6914" width="15.7109375" style="218" customWidth="1"/>
    <col min="6915" max="6915" width="1.85546875" style="218" customWidth="1"/>
    <col min="6916" max="6916" width="14.7109375" style="218" customWidth="1"/>
    <col min="6917" max="6917" width="12" style="218" customWidth="1"/>
    <col min="6918" max="6918" width="11.7109375" style="218" customWidth="1"/>
    <col min="6919" max="6920" width="9.5703125" style="218" customWidth="1"/>
    <col min="6921" max="6921" width="17.5703125" style="218" customWidth="1"/>
    <col min="6922" max="7168" width="11.42578125" style="218"/>
    <col min="7169" max="7169" width="11.7109375" style="218" customWidth="1"/>
    <col min="7170" max="7170" width="15.7109375" style="218" customWidth="1"/>
    <col min="7171" max="7171" width="1.85546875" style="218" customWidth="1"/>
    <col min="7172" max="7172" width="14.7109375" style="218" customWidth="1"/>
    <col min="7173" max="7173" width="12" style="218" customWidth="1"/>
    <col min="7174" max="7174" width="11.7109375" style="218" customWidth="1"/>
    <col min="7175" max="7176" width="9.5703125" style="218" customWidth="1"/>
    <col min="7177" max="7177" width="17.5703125" style="218" customWidth="1"/>
    <col min="7178" max="7424" width="11.42578125" style="218"/>
    <col min="7425" max="7425" width="11.7109375" style="218" customWidth="1"/>
    <col min="7426" max="7426" width="15.7109375" style="218" customWidth="1"/>
    <col min="7427" max="7427" width="1.85546875" style="218" customWidth="1"/>
    <col min="7428" max="7428" width="14.7109375" style="218" customWidth="1"/>
    <col min="7429" max="7429" width="12" style="218" customWidth="1"/>
    <col min="7430" max="7430" width="11.7109375" style="218" customWidth="1"/>
    <col min="7431" max="7432" width="9.5703125" style="218" customWidth="1"/>
    <col min="7433" max="7433" width="17.5703125" style="218" customWidth="1"/>
    <col min="7434" max="7680" width="11.42578125" style="218"/>
    <col min="7681" max="7681" width="11.7109375" style="218" customWidth="1"/>
    <col min="7682" max="7682" width="15.7109375" style="218" customWidth="1"/>
    <col min="7683" max="7683" width="1.85546875" style="218" customWidth="1"/>
    <col min="7684" max="7684" width="14.7109375" style="218" customWidth="1"/>
    <col min="7685" max="7685" width="12" style="218" customWidth="1"/>
    <col min="7686" max="7686" width="11.7109375" style="218" customWidth="1"/>
    <col min="7687" max="7688" width="9.5703125" style="218" customWidth="1"/>
    <col min="7689" max="7689" width="17.5703125" style="218" customWidth="1"/>
    <col min="7690" max="7936" width="11.42578125" style="218"/>
    <col min="7937" max="7937" width="11.7109375" style="218" customWidth="1"/>
    <col min="7938" max="7938" width="15.7109375" style="218" customWidth="1"/>
    <col min="7939" max="7939" width="1.85546875" style="218" customWidth="1"/>
    <col min="7940" max="7940" width="14.7109375" style="218" customWidth="1"/>
    <col min="7941" max="7941" width="12" style="218" customWidth="1"/>
    <col min="7942" max="7942" width="11.7109375" style="218" customWidth="1"/>
    <col min="7943" max="7944" width="9.5703125" style="218" customWidth="1"/>
    <col min="7945" max="7945" width="17.5703125" style="218" customWidth="1"/>
    <col min="7946" max="8192" width="11.42578125" style="218"/>
    <col min="8193" max="8193" width="11.7109375" style="218" customWidth="1"/>
    <col min="8194" max="8194" width="15.7109375" style="218" customWidth="1"/>
    <col min="8195" max="8195" width="1.85546875" style="218" customWidth="1"/>
    <col min="8196" max="8196" width="14.7109375" style="218" customWidth="1"/>
    <col min="8197" max="8197" width="12" style="218" customWidth="1"/>
    <col min="8198" max="8198" width="11.7109375" style="218" customWidth="1"/>
    <col min="8199" max="8200" width="9.5703125" style="218" customWidth="1"/>
    <col min="8201" max="8201" width="17.5703125" style="218" customWidth="1"/>
    <col min="8202" max="8448" width="11.42578125" style="218"/>
    <col min="8449" max="8449" width="11.7109375" style="218" customWidth="1"/>
    <col min="8450" max="8450" width="15.7109375" style="218" customWidth="1"/>
    <col min="8451" max="8451" width="1.85546875" style="218" customWidth="1"/>
    <col min="8452" max="8452" width="14.7109375" style="218" customWidth="1"/>
    <col min="8453" max="8453" width="12" style="218" customWidth="1"/>
    <col min="8454" max="8454" width="11.7109375" style="218" customWidth="1"/>
    <col min="8455" max="8456" width="9.5703125" style="218" customWidth="1"/>
    <col min="8457" max="8457" width="17.5703125" style="218" customWidth="1"/>
    <col min="8458" max="8704" width="11.42578125" style="218"/>
    <col min="8705" max="8705" width="11.7109375" style="218" customWidth="1"/>
    <col min="8706" max="8706" width="15.7109375" style="218" customWidth="1"/>
    <col min="8707" max="8707" width="1.85546875" style="218" customWidth="1"/>
    <col min="8708" max="8708" width="14.7109375" style="218" customWidth="1"/>
    <col min="8709" max="8709" width="12" style="218" customWidth="1"/>
    <col min="8710" max="8710" width="11.7109375" style="218" customWidth="1"/>
    <col min="8711" max="8712" width="9.5703125" style="218" customWidth="1"/>
    <col min="8713" max="8713" width="17.5703125" style="218" customWidth="1"/>
    <col min="8714" max="8960" width="11.42578125" style="218"/>
    <col min="8961" max="8961" width="11.7109375" style="218" customWidth="1"/>
    <col min="8962" max="8962" width="15.7109375" style="218" customWidth="1"/>
    <col min="8963" max="8963" width="1.85546875" style="218" customWidth="1"/>
    <col min="8964" max="8964" width="14.7109375" style="218" customWidth="1"/>
    <col min="8965" max="8965" width="12" style="218" customWidth="1"/>
    <col min="8966" max="8966" width="11.7109375" style="218" customWidth="1"/>
    <col min="8967" max="8968" width="9.5703125" style="218" customWidth="1"/>
    <col min="8969" max="8969" width="17.5703125" style="218" customWidth="1"/>
    <col min="8970" max="9216" width="11.42578125" style="218"/>
    <col min="9217" max="9217" width="11.7109375" style="218" customWidth="1"/>
    <col min="9218" max="9218" width="15.7109375" style="218" customWidth="1"/>
    <col min="9219" max="9219" width="1.85546875" style="218" customWidth="1"/>
    <col min="9220" max="9220" width="14.7109375" style="218" customWidth="1"/>
    <col min="9221" max="9221" width="12" style="218" customWidth="1"/>
    <col min="9222" max="9222" width="11.7109375" style="218" customWidth="1"/>
    <col min="9223" max="9224" width="9.5703125" style="218" customWidth="1"/>
    <col min="9225" max="9225" width="17.5703125" style="218" customWidth="1"/>
    <col min="9226" max="9472" width="11.42578125" style="218"/>
    <col min="9473" max="9473" width="11.7109375" style="218" customWidth="1"/>
    <col min="9474" max="9474" width="15.7109375" style="218" customWidth="1"/>
    <col min="9475" max="9475" width="1.85546875" style="218" customWidth="1"/>
    <col min="9476" max="9476" width="14.7109375" style="218" customWidth="1"/>
    <col min="9477" max="9477" width="12" style="218" customWidth="1"/>
    <col min="9478" max="9478" width="11.7109375" style="218" customWidth="1"/>
    <col min="9479" max="9480" width="9.5703125" style="218" customWidth="1"/>
    <col min="9481" max="9481" width="17.5703125" style="218" customWidth="1"/>
    <col min="9482" max="9728" width="11.42578125" style="218"/>
    <col min="9729" max="9729" width="11.7109375" style="218" customWidth="1"/>
    <col min="9730" max="9730" width="15.7109375" style="218" customWidth="1"/>
    <col min="9731" max="9731" width="1.85546875" style="218" customWidth="1"/>
    <col min="9732" max="9732" width="14.7109375" style="218" customWidth="1"/>
    <col min="9733" max="9733" width="12" style="218" customWidth="1"/>
    <col min="9734" max="9734" width="11.7109375" style="218" customWidth="1"/>
    <col min="9735" max="9736" width="9.5703125" style="218" customWidth="1"/>
    <col min="9737" max="9737" width="17.5703125" style="218" customWidth="1"/>
    <col min="9738" max="9984" width="11.42578125" style="218"/>
    <col min="9985" max="9985" width="11.7109375" style="218" customWidth="1"/>
    <col min="9986" max="9986" width="15.7109375" style="218" customWidth="1"/>
    <col min="9987" max="9987" width="1.85546875" style="218" customWidth="1"/>
    <col min="9988" max="9988" width="14.7109375" style="218" customWidth="1"/>
    <col min="9989" max="9989" width="12" style="218" customWidth="1"/>
    <col min="9990" max="9990" width="11.7109375" style="218" customWidth="1"/>
    <col min="9991" max="9992" width="9.5703125" style="218" customWidth="1"/>
    <col min="9993" max="9993" width="17.5703125" style="218" customWidth="1"/>
    <col min="9994" max="10240" width="11.42578125" style="218"/>
    <col min="10241" max="10241" width="11.7109375" style="218" customWidth="1"/>
    <col min="10242" max="10242" width="15.7109375" style="218" customWidth="1"/>
    <col min="10243" max="10243" width="1.85546875" style="218" customWidth="1"/>
    <col min="10244" max="10244" width="14.7109375" style="218" customWidth="1"/>
    <col min="10245" max="10245" width="12" style="218" customWidth="1"/>
    <col min="10246" max="10246" width="11.7109375" style="218" customWidth="1"/>
    <col min="10247" max="10248" width="9.5703125" style="218" customWidth="1"/>
    <col min="10249" max="10249" width="17.5703125" style="218" customWidth="1"/>
    <col min="10250" max="10496" width="11.42578125" style="218"/>
    <col min="10497" max="10497" width="11.7109375" style="218" customWidth="1"/>
    <col min="10498" max="10498" width="15.7109375" style="218" customWidth="1"/>
    <col min="10499" max="10499" width="1.85546875" style="218" customWidth="1"/>
    <col min="10500" max="10500" width="14.7109375" style="218" customWidth="1"/>
    <col min="10501" max="10501" width="12" style="218" customWidth="1"/>
    <col min="10502" max="10502" width="11.7109375" style="218" customWidth="1"/>
    <col min="10503" max="10504" width="9.5703125" style="218" customWidth="1"/>
    <col min="10505" max="10505" width="17.5703125" style="218" customWidth="1"/>
    <col min="10506" max="10752" width="11.42578125" style="218"/>
    <col min="10753" max="10753" width="11.7109375" style="218" customWidth="1"/>
    <col min="10754" max="10754" width="15.7109375" style="218" customWidth="1"/>
    <col min="10755" max="10755" width="1.85546875" style="218" customWidth="1"/>
    <col min="10756" max="10756" width="14.7109375" style="218" customWidth="1"/>
    <col min="10757" max="10757" width="12" style="218" customWidth="1"/>
    <col min="10758" max="10758" width="11.7109375" style="218" customWidth="1"/>
    <col min="10759" max="10760" width="9.5703125" style="218" customWidth="1"/>
    <col min="10761" max="10761" width="17.5703125" style="218" customWidth="1"/>
    <col min="10762" max="11008" width="11.42578125" style="218"/>
    <col min="11009" max="11009" width="11.7109375" style="218" customWidth="1"/>
    <col min="11010" max="11010" width="15.7109375" style="218" customWidth="1"/>
    <col min="11011" max="11011" width="1.85546875" style="218" customWidth="1"/>
    <col min="11012" max="11012" width="14.7109375" style="218" customWidth="1"/>
    <col min="11013" max="11013" width="12" style="218" customWidth="1"/>
    <col min="11014" max="11014" width="11.7109375" style="218" customWidth="1"/>
    <col min="11015" max="11016" width="9.5703125" style="218" customWidth="1"/>
    <col min="11017" max="11017" width="17.5703125" style="218" customWidth="1"/>
    <col min="11018" max="11264" width="11.42578125" style="218"/>
    <col min="11265" max="11265" width="11.7109375" style="218" customWidth="1"/>
    <col min="11266" max="11266" width="15.7109375" style="218" customWidth="1"/>
    <col min="11267" max="11267" width="1.85546875" style="218" customWidth="1"/>
    <col min="11268" max="11268" width="14.7109375" style="218" customWidth="1"/>
    <col min="11269" max="11269" width="12" style="218" customWidth="1"/>
    <col min="11270" max="11270" width="11.7109375" style="218" customWidth="1"/>
    <col min="11271" max="11272" width="9.5703125" style="218" customWidth="1"/>
    <col min="11273" max="11273" width="17.5703125" style="218" customWidth="1"/>
    <col min="11274" max="11520" width="11.42578125" style="218"/>
    <col min="11521" max="11521" width="11.7109375" style="218" customWidth="1"/>
    <col min="11522" max="11522" width="15.7109375" style="218" customWidth="1"/>
    <col min="11523" max="11523" width="1.85546875" style="218" customWidth="1"/>
    <col min="11524" max="11524" width="14.7109375" style="218" customWidth="1"/>
    <col min="11525" max="11525" width="12" style="218" customWidth="1"/>
    <col min="11526" max="11526" width="11.7109375" style="218" customWidth="1"/>
    <col min="11527" max="11528" width="9.5703125" style="218" customWidth="1"/>
    <col min="11529" max="11529" width="17.5703125" style="218" customWidth="1"/>
    <col min="11530" max="11776" width="11.42578125" style="218"/>
    <col min="11777" max="11777" width="11.7109375" style="218" customWidth="1"/>
    <col min="11778" max="11778" width="15.7109375" style="218" customWidth="1"/>
    <col min="11779" max="11779" width="1.85546875" style="218" customWidth="1"/>
    <col min="11780" max="11780" width="14.7109375" style="218" customWidth="1"/>
    <col min="11781" max="11781" width="12" style="218" customWidth="1"/>
    <col min="11782" max="11782" width="11.7109375" style="218" customWidth="1"/>
    <col min="11783" max="11784" width="9.5703125" style="218" customWidth="1"/>
    <col min="11785" max="11785" width="17.5703125" style="218" customWidth="1"/>
    <col min="11786" max="12032" width="11.42578125" style="218"/>
    <col min="12033" max="12033" width="11.7109375" style="218" customWidth="1"/>
    <col min="12034" max="12034" width="15.7109375" style="218" customWidth="1"/>
    <col min="12035" max="12035" width="1.85546875" style="218" customWidth="1"/>
    <col min="12036" max="12036" width="14.7109375" style="218" customWidth="1"/>
    <col min="12037" max="12037" width="12" style="218" customWidth="1"/>
    <col min="12038" max="12038" width="11.7109375" style="218" customWidth="1"/>
    <col min="12039" max="12040" width="9.5703125" style="218" customWidth="1"/>
    <col min="12041" max="12041" width="17.5703125" style="218" customWidth="1"/>
    <col min="12042" max="12288" width="11.42578125" style="218"/>
    <col min="12289" max="12289" width="11.7109375" style="218" customWidth="1"/>
    <col min="12290" max="12290" width="15.7109375" style="218" customWidth="1"/>
    <col min="12291" max="12291" width="1.85546875" style="218" customWidth="1"/>
    <col min="12292" max="12292" width="14.7109375" style="218" customWidth="1"/>
    <col min="12293" max="12293" width="12" style="218" customWidth="1"/>
    <col min="12294" max="12294" width="11.7109375" style="218" customWidth="1"/>
    <col min="12295" max="12296" width="9.5703125" style="218" customWidth="1"/>
    <col min="12297" max="12297" width="17.5703125" style="218" customWidth="1"/>
    <col min="12298" max="12544" width="11.42578125" style="218"/>
    <col min="12545" max="12545" width="11.7109375" style="218" customWidth="1"/>
    <col min="12546" max="12546" width="15.7109375" style="218" customWidth="1"/>
    <col min="12547" max="12547" width="1.85546875" style="218" customWidth="1"/>
    <col min="12548" max="12548" width="14.7109375" style="218" customWidth="1"/>
    <col min="12549" max="12549" width="12" style="218" customWidth="1"/>
    <col min="12550" max="12550" width="11.7109375" style="218" customWidth="1"/>
    <col min="12551" max="12552" width="9.5703125" style="218" customWidth="1"/>
    <col min="12553" max="12553" width="17.5703125" style="218" customWidth="1"/>
    <col min="12554" max="12800" width="11.42578125" style="218"/>
    <col min="12801" max="12801" width="11.7109375" style="218" customWidth="1"/>
    <col min="12802" max="12802" width="15.7109375" style="218" customWidth="1"/>
    <col min="12803" max="12803" width="1.85546875" style="218" customWidth="1"/>
    <col min="12804" max="12804" width="14.7109375" style="218" customWidth="1"/>
    <col min="12805" max="12805" width="12" style="218" customWidth="1"/>
    <col min="12806" max="12806" width="11.7109375" style="218" customWidth="1"/>
    <col min="12807" max="12808" width="9.5703125" style="218" customWidth="1"/>
    <col min="12809" max="12809" width="17.5703125" style="218" customWidth="1"/>
    <col min="12810" max="13056" width="11.42578125" style="218"/>
    <col min="13057" max="13057" width="11.7109375" style="218" customWidth="1"/>
    <col min="13058" max="13058" width="15.7109375" style="218" customWidth="1"/>
    <col min="13059" max="13059" width="1.85546875" style="218" customWidth="1"/>
    <col min="13060" max="13060" width="14.7109375" style="218" customWidth="1"/>
    <col min="13061" max="13061" width="12" style="218" customWidth="1"/>
    <col min="13062" max="13062" width="11.7109375" style="218" customWidth="1"/>
    <col min="13063" max="13064" width="9.5703125" style="218" customWidth="1"/>
    <col min="13065" max="13065" width="17.5703125" style="218" customWidth="1"/>
    <col min="13066" max="13312" width="11.42578125" style="218"/>
    <col min="13313" max="13313" width="11.7109375" style="218" customWidth="1"/>
    <col min="13314" max="13314" width="15.7109375" style="218" customWidth="1"/>
    <col min="13315" max="13315" width="1.85546875" style="218" customWidth="1"/>
    <col min="13316" max="13316" width="14.7109375" style="218" customWidth="1"/>
    <col min="13317" max="13317" width="12" style="218" customWidth="1"/>
    <col min="13318" max="13318" width="11.7109375" style="218" customWidth="1"/>
    <col min="13319" max="13320" width="9.5703125" style="218" customWidth="1"/>
    <col min="13321" max="13321" width="17.5703125" style="218" customWidth="1"/>
    <col min="13322" max="13568" width="11.42578125" style="218"/>
    <col min="13569" max="13569" width="11.7109375" style="218" customWidth="1"/>
    <col min="13570" max="13570" width="15.7109375" style="218" customWidth="1"/>
    <col min="13571" max="13571" width="1.85546875" style="218" customWidth="1"/>
    <col min="13572" max="13572" width="14.7109375" style="218" customWidth="1"/>
    <col min="13573" max="13573" width="12" style="218" customWidth="1"/>
    <col min="13574" max="13574" width="11.7109375" style="218" customWidth="1"/>
    <col min="13575" max="13576" width="9.5703125" style="218" customWidth="1"/>
    <col min="13577" max="13577" width="17.5703125" style="218" customWidth="1"/>
    <col min="13578" max="13824" width="11.42578125" style="218"/>
    <col min="13825" max="13825" width="11.7109375" style="218" customWidth="1"/>
    <col min="13826" max="13826" width="15.7109375" style="218" customWidth="1"/>
    <col min="13827" max="13827" width="1.85546875" style="218" customWidth="1"/>
    <col min="13828" max="13828" width="14.7109375" style="218" customWidth="1"/>
    <col min="13829" max="13829" width="12" style="218" customWidth="1"/>
    <col min="13830" max="13830" width="11.7109375" style="218" customWidth="1"/>
    <col min="13831" max="13832" width="9.5703125" style="218" customWidth="1"/>
    <col min="13833" max="13833" width="17.5703125" style="218" customWidth="1"/>
    <col min="13834" max="14080" width="11.42578125" style="218"/>
    <col min="14081" max="14081" width="11.7109375" style="218" customWidth="1"/>
    <col min="14082" max="14082" width="15.7109375" style="218" customWidth="1"/>
    <col min="14083" max="14083" width="1.85546875" style="218" customWidth="1"/>
    <col min="14084" max="14084" width="14.7109375" style="218" customWidth="1"/>
    <col min="14085" max="14085" width="12" style="218" customWidth="1"/>
    <col min="14086" max="14086" width="11.7109375" style="218" customWidth="1"/>
    <col min="14087" max="14088" width="9.5703125" style="218" customWidth="1"/>
    <col min="14089" max="14089" width="17.5703125" style="218" customWidth="1"/>
    <col min="14090" max="14336" width="11.42578125" style="218"/>
    <col min="14337" max="14337" width="11.7109375" style="218" customWidth="1"/>
    <col min="14338" max="14338" width="15.7109375" style="218" customWidth="1"/>
    <col min="14339" max="14339" width="1.85546875" style="218" customWidth="1"/>
    <col min="14340" max="14340" width="14.7109375" style="218" customWidth="1"/>
    <col min="14341" max="14341" width="12" style="218" customWidth="1"/>
    <col min="14342" max="14342" width="11.7109375" style="218" customWidth="1"/>
    <col min="14343" max="14344" width="9.5703125" style="218" customWidth="1"/>
    <col min="14345" max="14345" width="17.5703125" style="218" customWidth="1"/>
    <col min="14346" max="14592" width="11.42578125" style="218"/>
    <col min="14593" max="14593" width="11.7109375" style="218" customWidth="1"/>
    <col min="14594" max="14594" width="15.7109375" style="218" customWidth="1"/>
    <col min="14595" max="14595" width="1.85546875" style="218" customWidth="1"/>
    <col min="14596" max="14596" width="14.7109375" style="218" customWidth="1"/>
    <col min="14597" max="14597" width="12" style="218" customWidth="1"/>
    <col min="14598" max="14598" width="11.7109375" style="218" customWidth="1"/>
    <col min="14599" max="14600" width="9.5703125" style="218" customWidth="1"/>
    <col min="14601" max="14601" width="17.5703125" style="218" customWidth="1"/>
    <col min="14602" max="14848" width="11.42578125" style="218"/>
    <col min="14849" max="14849" width="11.7109375" style="218" customWidth="1"/>
    <col min="14850" max="14850" width="15.7109375" style="218" customWidth="1"/>
    <col min="14851" max="14851" width="1.85546875" style="218" customWidth="1"/>
    <col min="14852" max="14852" width="14.7109375" style="218" customWidth="1"/>
    <col min="14853" max="14853" width="12" style="218" customWidth="1"/>
    <col min="14854" max="14854" width="11.7109375" style="218" customWidth="1"/>
    <col min="14855" max="14856" width="9.5703125" style="218" customWidth="1"/>
    <col min="14857" max="14857" width="17.5703125" style="218" customWidth="1"/>
    <col min="14858" max="15104" width="11.42578125" style="218"/>
    <col min="15105" max="15105" width="11.7109375" style="218" customWidth="1"/>
    <col min="15106" max="15106" width="15.7109375" style="218" customWidth="1"/>
    <col min="15107" max="15107" width="1.85546875" style="218" customWidth="1"/>
    <col min="15108" max="15108" width="14.7109375" style="218" customWidth="1"/>
    <col min="15109" max="15109" width="12" style="218" customWidth="1"/>
    <col min="15110" max="15110" width="11.7109375" style="218" customWidth="1"/>
    <col min="15111" max="15112" width="9.5703125" style="218" customWidth="1"/>
    <col min="15113" max="15113" width="17.5703125" style="218" customWidth="1"/>
    <col min="15114" max="15360" width="11.42578125" style="218"/>
    <col min="15361" max="15361" width="11.7109375" style="218" customWidth="1"/>
    <col min="15362" max="15362" width="15.7109375" style="218" customWidth="1"/>
    <col min="15363" max="15363" width="1.85546875" style="218" customWidth="1"/>
    <col min="15364" max="15364" width="14.7109375" style="218" customWidth="1"/>
    <col min="15365" max="15365" width="12" style="218" customWidth="1"/>
    <col min="15366" max="15366" width="11.7109375" style="218" customWidth="1"/>
    <col min="15367" max="15368" width="9.5703125" style="218" customWidth="1"/>
    <col min="15369" max="15369" width="17.5703125" style="218" customWidth="1"/>
    <col min="15370" max="15616" width="11.42578125" style="218"/>
    <col min="15617" max="15617" width="11.7109375" style="218" customWidth="1"/>
    <col min="15618" max="15618" width="15.7109375" style="218" customWidth="1"/>
    <col min="15619" max="15619" width="1.85546875" style="218" customWidth="1"/>
    <col min="15620" max="15620" width="14.7109375" style="218" customWidth="1"/>
    <col min="15621" max="15621" width="12" style="218" customWidth="1"/>
    <col min="15622" max="15622" width="11.7109375" style="218" customWidth="1"/>
    <col min="15623" max="15624" width="9.5703125" style="218" customWidth="1"/>
    <col min="15625" max="15625" width="17.5703125" style="218" customWidth="1"/>
    <col min="15626" max="15872" width="11.42578125" style="218"/>
    <col min="15873" max="15873" width="11.7109375" style="218" customWidth="1"/>
    <col min="15874" max="15874" width="15.7109375" style="218" customWidth="1"/>
    <col min="15875" max="15875" width="1.85546875" style="218" customWidth="1"/>
    <col min="15876" max="15876" width="14.7109375" style="218" customWidth="1"/>
    <col min="15877" max="15877" width="12" style="218" customWidth="1"/>
    <col min="15878" max="15878" width="11.7109375" style="218" customWidth="1"/>
    <col min="15879" max="15880" width="9.5703125" style="218" customWidth="1"/>
    <col min="15881" max="15881" width="17.5703125" style="218" customWidth="1"/>
    <col min="15882" max="16128" width="11.42578125" style="218"/>
    <col min="16129" max="16129" width="11.7109375" style="218" customWidth="1"/>
    <col min="16130" max="16130" width="15.7109375" style="218" customWidth="1"/>
    <col min="16131" max="16131" width="1.85546875" style="218" customWidth="1"/>
    <col min="16132" max="16132" width="14.7109375" style="218" customWidth="1"/>
    <col min="16133" max="16133" width="12" style="218" customWidth="1"/>
    <col min="16134" max="16134" width="11.7109375" style="218" customWidth="1"/>
    <col min="16135" max="16136" width="9.5703125" style="218" customWidth="1"/>
    <col min="16137" max="16137" width="17.5703125" style="218" customWidth="1"/>
    <col min="16138" max="16384" width="11.42578125" style="218"/>
  </cols>
  <sheetData>
    <row r="2" spans="1:15" ht="14.25">
      <c r="A2" s="217" t="s">
        <v>785</v>
      </c>
      <c r="B2" s="217"/>
      <c r="C2" s="217"/>
      <c r="D2" s="217"/>
      <c r="E2" s="217"/>
      <c r="F2" s="217"/>
      <c r="G2" s="217"/>
      <c r="H2" s="217"/>
      <c r="I2" s="217"/>
    </row>
    <row r="3" spans="1:15" ht="14.25">
      <c r="A3" s="219" t="s">
        <v>786</v>
      </c>
      <c r="B3" s="219"/>
      <c r="C3" s="219"/>
      <c r="D3" s="219"/>
      <c r="E3" s="219"/>
      <c r="F3" s="219"/>
      <c r="G3" s="219"/>
      <c r="H3" s="219"/>
      <c r="I3" s="219"/>
    </row>
    <row r="4" spans="1:15" ht="14.25">
      <c r="A4" s="219" t="s">
        <v>787</v>
      </c>
      <c r="B4" s="219"/>
      <c r="C4" s="219"/>
      <c r="D4" s="219"/>
      <c r="E4" s="219"/>
      <c r="F4" s="219"/>
      <c r="G4" s="219"/>
      <c r="H4" s="219"/>
      <c r="I4" s="219"/>
    </row>
    <row r="5" spans="1:15" ht="14.25">
      <c r="A5" s="219" t="s">
        <v>597</v>
      </c>
      <c r="B5" s="219"/>
      <c r="C5" s="219"/>
      <c r="D5" s="219"/>
      <c r="E5" s="219"/>
      <c r="F5" s="219"/>
      <c r="G5" s="219"/>
      <c r="H5" s="219"/>
      <c r="I5" s="219"/>
    </row>
    <row r="6" spans="1:15" ht="4.5" customHeight="1">
      <c r="A6" s="220"/>
      <c r="B6" s="220"/>
      <c r="C6" s="220"/>
      <c r="D6" s="220"/>
      <c r="E6" s="220"/>
      <c r="F6" s="220"/>
      <c r="G6" s="220"/>
      <c r="H6" s="220"/>
      <c r="I6" s="220"/>
    </row>
    <row r="7" spans="1:15" ht="16.5" customHeight="1">
      <c r="A7" s="221" t="s">
        <v>788</v>
      </c>
      <c r="B7" s="222" t="s">
        <v>789</v>
      </c>
      <c r="C7" s="222"/>
      <c r="D7" s="222" t="s">
        <v>790</v>
      </c>
      <c r="E7" s="222"/>
      <c r="F7" s="222"/>
      <c r="G7" s="222"/>
      <c r="H7" s="222"/>
      <c r="I7" s="223" t="s">
        <v>791</v>
      </c>
    </row>
    <row r="8" spans="1:15" ht="15.75" customHeight="1">
      <c r="A8" s="224"/>
      <c r="B8" s="222"/>
      <c r="C8" s="222"/>
      <c r="D8" s="222" t="s">
        <v>792</v>
      </c>
      <c r="E8" s="222"/>
      <c r="F8" s="222" t="s">
        <v>793</v>
      </c>
      <c r="G8" s="222"/>
      <c r="H8" s="222"/>
      <c r="I8" s="225"/>
    </row>
    <row r="9" spans="1:15" ht="27">
      <c r="A9" s="226"/>
      <c r="B9" s="222"/>
      <c r="C9" s="222"/>
      <c r="D9" s="227" t="s">
        <v>794</v>
      </c>
      <c r="E9" s="227" t="s">
        <v>795</v>
      </c>
      <c r="F9" s="227" t="s">
        <v>796</v>
      </c>
      <c r="G9" s="227" t="s">
        <v>797</v>
      </c>
      <c r="H9" s="227" t="s">
        <v>798</v>
      </c>
      <c r="I9" s="228"/>
    </row>
    <row r="10" spans="1:15" ht="6" customHeight="1">
      <c r="A10" s="229"/>
      <c r="B10" s="229"/>
      <c r="C10" s="229"/>
      <c r="D10" s="229"/>
      <c r="E10" s="229"/>
      <c r="F10" s="229"/>
      <c r="G10" s="229"/>
      <c r="H10" s="229"/>
      <c r="I10" s="230"/>
      <c r="J10" s="231"/>
      <c r="K10" s="231"/>
      <c r="L10" s="231"/>
      <c r="M10" s="231"/>
      <c r="N10" s="232"/>
      <c r="O10" s="233"/>
    </row>
    <row r="11" spans="1:15" ht="14.25" customHeight="1">
      <c r="A11" s="234" t="s">
        <v>799</v>
      </c>
      <c r="B11" s="235" t="s">
        <v>800</v>
      </c>
      <c r="C11" s="232"/>
      <c r="D11" s="236">
        <v>8767</v>
      </c>
      <c r="E11" s="236">
        <v>7602</v>
      </c>
      <c r="F11" s="236">
        <v>2825</v>
      </c>
      <c r="G11" s="236">
        <v>7954</v>
      </c>
      <c r="H11" s="236">
        <v>10</v>
      </c>
      <c r="I11" s="236">
        <f>3639590+D11+E11-F11-G11-H11</f>
        <v>3645170</v>
      </c>
      <c r="J11" s="237"/>
      <c r="K11" s="231"/>
      <c r="L11" s="231"/>
      <c r="M11" s="231"/>
      <c r="N11" s="232"/>
      <c r="O11" s="233"/>
    </row>
    <row r="12" spans="1:15" ht="14.25" customHeight="1">
      <c r="A12" s="234" t="s">
        <v>801</v>
      </c>
      <c r="B12" s="235">
        <v>3680494</v>
      </c>
      <c r="C12" s="232"/>
      <c r="D12" s="236">
        <v>5714</v>
      </c>
      <c r="E12" s="236">
        <v>4246</v>
      </c>
      <c r="F12" s="236">
        <v>2188</v>
      </c>
      <c r="G12" s="236">
        <v>0</v>
      </c>
      <c r="H12" s="236">
        <v>12</v>
      </c>
      <c r="I12" s="236">
        <f>B12+D12+E12-F12-G12-H12</f>
        <v>3688254</v>
      </c>
      <c r="J12" s="237">
        <f t="shared" ref="J12:J16" si="0">B12+D12+E12-F12-G12-H12</f>
        <v>3688254</v>
      </c>
      <c r="K12" s="231"/>
      <c r="L12" s="231"/>
      <c r="M12" s="231"/>
      <c r="N12" s="232"/>
      <c r="O12" s="233"/>
    </row>
    <row r="13" spans="1:15" ht="14.25" customHeight="1">
      <c r="A13" s="234" t="s">
        <v>802</v>
      </c>
      <c r="B13" s="235">
        <v>3688254</v>
      </c>
      <c r="C13" s="232"/>
      <c r="D13" s="236">
        <v>5993</v>
      </c>
      <c r="E13" s="236">
        <v>2720</v>
      </c>
      <c r="F13" s="236">
        <v>2272</v>
      </c>
      <c r="G13" s="236">
        <v>0</v>
      </c>
      <c r="H13" s="236">
        <v>8</v>
      </c>
      <c r="I13" s="236">
        <f t="shared" ref="I13:I16" si="1">B13+D13+E13-F13-G13-H13</f>
        <v>3694687</v>
      </c>
      <c r="J13" s="237">
        <f t="shared" si="0"/>
        <v>3694687</v>
      </c>
      <c r="K13" s="231"/>
      <c r="L13" s="231"/>
      <c r="M13" s="231"/>
      <c r="N13" s="232"/>
      <c r="O13" s="233"/>
    </row>
    <row r="14" spans="1:15" ht="14.25" customHeight="1">
      <c r="A14" s="234" t="s">
        <v>803</v>
      </c>
      <c r="B14" s="235">
        <v>3694687</v>
      </c>
      <c r="C14" s="232"/>
      <c r="D14" s="236">
        <v>5927</v>
      </c>
      <c r="E14" s="236">
        <v>1539</v>
      </c>
      <c r="F14" s="236">
        <v>2487</v>
      </c>
      <c r="G14" s="236">
        <v>0</v>
      </c>
      <c r="H14" s="236">
        <v>8</v>
      </c>
      <c r="I14" s="236">
        <f t="shared" si="1"/>
        <v>3699658</v>
      </c>
      <c r="J14" s="237">
        <f t="shared" si="0"/>
        <v>3699658</v>
      </c>
      <c r="K14" s="231"/>
      <c r="L14" s="231"/>
      <c r="M14" s="231"/>
      <c r="N14" s="232"/>
      <c r="O14" s="233"/>
    </row>
    <row r="15" spans="1:15" ht="14.25" customHeight="1">
      <c r="A15" s="234" t="s">
        <v>804</v>
      </c>
      <c r="B15" s="235">
        <v>3699658</v>
      </c>
      <c r="C15" s="232"/>
      <c r="D15" s="236">
        <v>6727</v>
      </c>
      <c r="E15" s="236">
        <v>1486</v>
      </c>
      <c r="F15" s="236">
        <v>2386</v>
      </c>
      <c r="G15" s="236">
        <v>0</v>
      </c>
      <c r="H15" s="236">
        <v>4</v>
      </c>
      <c r="I15" s="236">
        <f t="shared" si="1"/>
        <v>3705481</v>
      </c>
      <c r="J15" s="237">
        <f t="shared" si="0"/>
        <v>3705481</v>
      </c>
      <c r="K15" s="231"/>
      <c r="L15" s="231"/>
      <c r="M15" s="231"/>
      <c r="N15" s="232"/>
      <c r="O15" s="238"/>
    </row>
    <row r="16" spans="1:15" ht="14.25" customHeight="1">
      <c r="A16" s="234" t="s">
        <v>805</v>
      </c>
      <c r="B16" s="235">
        <v>3705481</v>
      </c>
      <c r="C16" s="232"/>
      <c r="D16" s="236">
        <v>6274</v>
      </c>
      <c r="E16" s="236">
        <v>1167</v>
      </c>
      <c r="F16" s="236">
        <v>2209</v>
      </c>
      <c r="G16" s="236">
        <v>0</v>
      </c>
      <c r="H16" s="236">
        <v>5</v>
      </c>
      <c r="I16" s="236">
        <f t="shared" si="1"/>
        <v>3710708</v>
      </c>
      <c r="J16" s="237">
        <f t="shared" si="0"/>
        <v>3710708</v>
      </c>
      <c r="K16" s="231"/>
      <c r="L16" s="231"/>
      <c r="M16" s="231"/>
      <c r="N16" s="232"/>
      <c r="O16" s="238"/>
    </row>
    <row r="17" spans="1:9" ht="5.25" customHeight="1">
      <c r="A17" s="239"/>
      <c r="B17" s="240"/>
      <c r="C17" s="240"/>
      <c r="D17" s="240"/>
      <c r="E17" s="240"/>
      <c r="F17" s="240"/>
      <c r="G17" s="240"/>
      <c r="H17" s="240"/>
      <c r="I17" s="241"/>
    </row>
    <row r="18" spans="1:9" ht="5.25" customHeight="1">
      <c r="A18" s="229"/>
      <c r="B18" s="229"/>
      <c r="C18" s="229"/>
      <c r="D18" s="229"/>
      <c r="E18" s="229"/>
      <c r="F18" s="229"/>
      <c r="G18" s="229"/>
      <c r="H18" s="229"/>
      <c r="I18" s="230"/>
    </row>
    <row r="19" spans="1:9" ht="13.5">
      <c r="A19" s="242" t="s">
        <v>806</v>
      </c>
      <c r="B19" s="243"/>
      <c r="C19" s="243"/>
      <c r="D19" s="243"/>
      <c r="E19" s="243"/>
      <c r="F19" s="243"/>
      <c r="G19" s="243"/>
      <c r="H19" s="243"/>
      <c r="I19" s="244"/>
    </row>
    <row r="20" spans="1:9" ht="13.5">
      <c r="A20" s="242" t="s">
        <v>807</v>
      </c>
      <c r="B20" s="243"/>
      <c r="C20" s="243"/>
      <c r="D20" s="243"/>
      <c r="E20" s="243"/>
      <c r="F20" s="243"/>
      <c r="G20" s="243"/>
      <c r="H20" s="243"/>
      <c r="I20" s="244"/>
    </row>
    <row r="21" spans="1:9">
      <c r="A21" s="245" t="s">
        <v>28</v>
      </c>
      <c r="B21" s="243"/>
      <c r="C21" s="243"/>
      <c r="D21" s="246"/>
      <c r="E21" s="243"/>
      <c r="F21" s="246"/>
      <c r="G21" s="243"/>
      <c r="H21" s="243"/>
      <c r="I21" s="244"/>
    </row>
    <row r="22" spans="1:9">
      <c r="A22" s="229"/>
      <c r="B22" s="229"/>
      <c r="C22" s="229"/>
      <c r="D22" s="229"/>
      <c r="E22" s="229"/>
      <c r="F22" s="229"/>
      <c r="G22" s="229"/>
      <c r="H22" s="229"/>
      <c r="I22" s="230"/>
    </row>
    <row r="23" spans="1:9">
      <c r="A23" s="229"/>
      <c r="B23" s="229"/>
      <c r="C23" s="229"/>
      <c r="D23" s="229"/>
      <c r="E23" s="229"/>
      <c r="F23" s="229"/>
      <c r="G23" s="229"/>
      <c r="H23" s="229"/>
      <c r="I23" s="230"/>
    </row>
    <row r="24" spans="1:9">
      <c r="A24" s="229"/>
      <c r="B24" s="229"/>
      <c r="C24" s="229"/>
      <c r="D24" s="229"/>
      <c r="E24" s="229"/>
      <c r="F24" s="229"/>
      <c r="G24" s="229"/>
      <c r="H24" s="229"/>
      <c r="I24" s="230"/>
    </row>
    <row r="25" spans="1:9">
      <c r="A25" s="229"/>
      <c r="B25" s="229"/>
      <c r="C25" s="229"/>
      <c r="D25" s="229"/>
      <c r="E25" s="229"/>
      <c r="F25" s="229"/>
      <c r="G25" s="229"/>
      <c r="H25" s="229"/>
      <c r="I25" s="230"/>
    </row>
    <row r="26" spans="1:9">
      <c r="A26" s="229"/>
      <c r="B26" s="229"/>
      <c r="C26" s="229"/>
      <c r="D26" s="229"/>
      <c r="E26" s="229"/>
      <c r="F26" s="229"/>
      <c r="G26" s="229"/>
      <c r="H26" s="229"/>
      <c r="I26" s="230"/>
    </row>
    <row r="27" spans="1:9">
      <c r="A27" s="229"/>
      <c r="B27" s="229"/>
      <c r="C27" s="229"/>
      <c r="D27" s="229"/>
      <c r="E27" s="229"/>
      <c r="F27" s="229"/>
      <c r="G27" s="229"/>
      <c r="H27" s="229"/>
      <c r="I27" s="230"/>
    </row>
    <row r="28" spans="1:9">
      <c r="A28" s="229"/>
      <c r="B28" s="229"/>
      <c r="C28" s="229"/>
      <c r="D28" s="229"/>
      <c r="E28" s="229"/>
      <c r="F28" s="229"/>
      <c r="G28" s="229"/>
      <c r="H28" s="229"/>
      <c r="I28" s="230"/>
    </row>
    <row r="29" spans="1:9">
      <c r="A29" s="229"/>
      <c r="B29" s="229"/>
      <c r="C29" s="229"/>
      <c r="D29" s="229"/>
      <c r="E29" s="229"/>
      <c r="F29" s="229"/>
      <c r="G29" s="229"/>
      <c r="H29" s="229"/>
      <c r="I29" s="230"/>
    </row>
    <row r="30" spans="1:9">
      <c r="A30" s="229"/>
      <c r="B30" s="229"/>
      <c r="C30" s="229"/>
      <c r="D30" s="229"/>
      <c r="E30" s="229"/>
      <c r="F30" s="229"/>
      <c r="G30" s="229"/>
      <c r="H30" s="229"/>
      <c r="I30" s="230"/>
    </row>
    <row r="31" spans="1:9">
      <c r="A31" s="229"/>
      <c r="B31" s="229"/>
      <c r="C31" s="229"/>
      <c r="D31" s="229"/>
      <c r="E31" s="229"/>
      <c r="F31" s="229"/>
      <c r="G31" s="229"/>
      <c r="H31" s="229"/>
      <c r="I31" s="230"/>
    </row>
    <row r="32" spans="1:9">
      <c r="A32" s="229"/>
      <c r="B32" s="229"/>
      <c r="C32" s="229"/>
      <c r="D32" s="229"/>
      <c r="E32" s="229"/>
      <c r="F32" s="229"/>
      <c r="G32" s="229"/>
      <c r="H32" s="229"/>
      <c r="I32" s="230"/>
    </row>
    <row r="33" spans="1:9">
      <c r="A33" s="229"/>
      <c r="B33" s="229"/>
      <c r="C33" s="229"/>
      <c r="D33" s="229"/>
      <c r="E33" s="229"/>
      <c r="F33" s="229"/>
      <c r="G33" s="229"/>
      <c r="H33" s="229"/>
      <c r="I33" s="230"/>
    </row>
    <row r="34" spans="1:9">
      <c r="A34" s="229"/>
      <c r="B34" s="229"/>
      <c r="C34" s="229"/>
      <c r="D34" s="229"/>
      <c r="E34" s="229"/>
      <c r="F34" s="229"/>
      <c r="G34" s="229"/>
      <c r="H34" s="229"/>
      <c r="I34" s="230"/>
    </row>
    <row r="35" spans="1:9">
      <c r="A35" s="229"/>
      <c r="B35" s="229"/>
      <c r="C35" s="229"/>
      <c r="D35" s="229"/>
      <c r="E35" s="229"/>
      <c r="F35" s="229"/>
      <c r="G35" s="229"/>
      <c r="H35" s="229"/>
      <c r="I35" s="230"/>
    </row>
    <row r="36" spans="1:9">
      <c r="A36" s="229"/>
      <c r="B36" s="229"/>
      <c r="C36" s="229"/>
      <c r="D36" s="229"/>
      <c r="E36" s="229"/>
      <c r="F36" s="229"/>
      <c r="G36" s="229"/>
      <c r="H36" s="229"/>
      <c r="I36" s="230"/>
    </row>
  </sheetData>
  <mergeCells count="6">
    <mergeCell ref="A7:A9"/>
    <mergeCell ref="B7:C9"/>
    <mergeCell ref="D7:H7"/>
    <mergeCell ref="I7:I9"/>
    <mergeCell ref="D8:E8"/>
    <mergeCell ref="F8:H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120" orientation="landscape" r:id="rId1"/>
  <colBreaks count="1" manualBreakCount="1">
    <brk id="9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A8AE-45FE-442D-AA70-FE61F41F85D4}">
  <sheetPr>
    <pageSetUpPr fitToPage="1"/>
  </sheetPr>
  <dimension ref="A2:BC23"/>
  <sheetViews>
    <sheetView showGridLines="0" zoomScale="90" zoomScaleNormal="90" workbookViewId="0">
      <selection activeCell="L13" sqref="L13"/>
    </sheetView>
  </sheetViews>
  <sheetFormatPr baseColWidth="10" defaultColWidth="12.28515625" defaultRowHeight="12.75"/>
  <cols>
    <col min="1" max="1" width="10.7109375" style="259" customWidth="1"/>
    <col min="2" max="9" width="12.7109375" style="259" customWidth="1"/>
    <col min="10" max="256" width="12.28515625" style="259"/>
    <col min="257" max="257" width="10.7109375" style="259" customWidth="1"/>
    <col min="258" max="265" width="12.7109375" style="259" customWidth="1"/>
    <col min="266" max="512" width="12.28515625" style="259"/>
    <col min="513" max="513" width="10.7109375" style="259" customWidth="1"/>
    <col min="514" max="521" width="12.7109375" style="259" customWidth="1"/>
    <col min="522" max="768" width="12.28515625" style="259"/>
    <col min="769" max="769" width="10.7109375" style="259" customWidth="1"/>
    <col min="770" max="777" width="12.7109375" style="259" customWidth="1"/>
    <col min="778" max="1024" width="12.28515625" style="259"/>
    <col min="1025" max="1025" width="10.7109375" style="259" customWidth="1"/>
    <col min="1026" max="1033" width="12.7109375" style="259" customWidth="1"/>
    <col min="1034" max="1280" width="12.28515625" style="259"/>
    <col min="1281" max="1281" width="10.7109375" style="259" customWidth="1"/>
    <col min="1282" max="1289" width="12.7109375" style="259" customWidth="1"/>
    <col min="1290" max="1536" width="12.28515625" style="259"/>
    <col min="1537" max="1537" width="10.7109375" style="259" customWidth="1"/>
    <col min="1538" max="1545" width="12.7109375" style="259" customWidth="1"/>
    <col min="1546" max="1792" width="12.28515625" style="259"/>
    <col min="1793" max="1793" width="10.7109375" style="259" customWidth="1"/>
    <col min="1794" max="1801" width="12.7109375" style="259" customWidth="1"/>
    <col min="1802" max="2048" width="12.28515625" style="259"/>
    <col min="2049" max="2049" width="10.7109375" style="259" customWidth="1"/>
    <col min="2050" max="2057" width="12.7109375" style="259" customWidth="1"/>
    <col min="2058" max="2304" width="12.28515625" style="259"/>
    <col min="2305" max="2305" width="10.7109375" style="259" customWidth="1"/>
    <col min="2306" max="2313" width="12.7109375" style="259" customWidth="1"/>
    <col min="2314" max="2560" width="12.28515625" style="259"/>
    <col min="2561" max="2561" width="10.7109375" style="259" customWidth="1"/>
    <col min="2562" max="2569" width="12.7109375" style="259" customWidth="1"/>
    <col min="2570" max="2816" width="12.28515625" style="259"/>
    <col min="2817" max="2817" width="10.7109375" style="259" customWidth="1"/>
    <col min="2818" max="2825" width="12.7109375" style="259" customWidth="1"/>
    <col min="2826" max="3072" width="12.28515625" style="259"/>
    <col min="3073" max="3073" width="10.7109375" style="259" customWidth="1"/>
    <col min="3074" max="3081" width="12.7109375" style="259" customWidth="1"/>
    <col min="3082" max="3328" width="12.28515625" style="259"/>
    <col min="3329" max="3329" width="10.7109375" style="259" customWidth="1"/>
    <col min="3330" max="3337" width="12.7109375" style="259" customWidth="1"/>
    <col min="3338" max="3584" width="12.28515625" style="259"/>
    <col min="3585" max="3585" width="10.7109375" style="259" customWidth="1"/>
    <col min="3586" max="3593" width="12.7109375" style="259" customWidth="1"/>
    <col min="3594" max="3840" width="12.28515625" style="259"/>
    <col min="3841" max="3841" width="10.7109375" style="259" customWidth="1"/>
    <col min="3842" max="3849" width="12.7109375" style="259" customWidth="1"/>
    <col min="3850" max="4096" width="12.28515625" style="259"/>
    <col min="4097" max="4097" width="10.7109375" style="259" customWidth="1"/>
    <col min="4098" max="4105" width="12.7109375" style="259" customWidth="1"/>
    <col min="4106" max="4352" width="12.28515625" style="259"/>
    <col min="4353" max="4353" width="10.7109375" style="259" customWidth="1"/>
    <col min="4354" max="4361" width="12.7109375" style="259" customWidth="1"/>
    <col min="4362" max="4608" width="12.28515625" style="259"/>
    <col min="4609" max="4609" width="10.7109375" style="259" customWidth="1"/>
    <col min="4610" max="4617" width="12.7109375" style="259" customWidth="1"/>
    <col min="4618" max="4864" width="12.28515625" style="259"/>
    <col min="4865" max="4865" width="10.7109375" style="259" customWidth="1"/>
    <col min="4866" max="4873" width="12.7109375" style="259" customWidth="1"/>
    <col min="4874" max="5120" width="12.28515625" style="259"/>
    <col min="5121" max="5121" width="10.7109375" style="259" customWidth="1"/>
    <col min="5122" max="5129" width="12.7109375" style="259" customWidth="1"/>
    <col min="5130" max="5376" width="12.28515625" style="259"/>
    <col min="5377" max="5377" width="10.7109375" style="259" customWidth="1"/>
    <col min="5378" max="5385" width="12.7109375" style="259" customWidth="1"/>
    <col min="5386" max="5632" width="12.28515625" style="259"/>
    <col min="5633" max="5633" width="10.7109375" style="259" customWidth="1"/>
    <col min="5634" max="5641" width="12.7109375" style="259" customWidth="1"/>
    <col min="5642" max="5888" width="12.28515625" style="259"/>
    <col min="5889" max="5889" width="10.7109375" style="259" customWidth="1"/>
    <col min="5890" max="5897" width="12.7109375" style="259" customWidth="1"/>
    <col min="5898" max="6144" width="12.28515625" style="259"/>
    <col min="6145" max="6145" width="10.7109375" style="259" customWidth="1"/>
    <col min="6146" max="6153" width="12.7109375" style="259" customWidth="1"/>
    <col min="6154" max="6400" width="12.28515625" style="259"/>
    <col min="6401" max="6401" width="10.7109375" style="259" customWidth="1"/>
    <col min="6402" max="6409" width="12.7109375" style="259" customWidth="1"/>
    <col min="6410" max="6656" width="12.28515625" style="259"/>
    <col min="6657" max="6657" width="10.7109375" style="259" customWidth="1"/>
    <col min="6658" max="6665" width="12.7109375" style="259" customWidth="1"/>
    <col min="6666" max="6912" width="12.28515625" style="259"/>
    <col min="6913" max="6913" width="10.7109375" style="259" customWidth="1"/>
    <col min="6914" max="6921" width="12.7109375" style="259" customWidth="1"/>
    <col min="6922" max="7168" width="12.28515625" style="259"/>
    <col min="7169" max="7169" width="10.7109375" style="259" customWidth="1"/>
    <col min="7170" max="7177" width="12.7109375" style="259" customWidth="1"/>
    <col min="7178" max="7424" width="12.28515625" style="259"/>
    <col min="7425" max="7425" width="10.7109375" style="259" customWidth="1"/>
    <col min="7426" max="7433" width="12.7109375" style="259" customWidth="1"/>
    <col min="7434" max="7680" width="12.28515625" style="259"/>
    <col min="7681" max="7681" width="10.7109375" style="259" customWidth="1"/>
    <col min="7682" max="7689" width="12.7109375" style="259" customWidth="1"/>
    <col min="7690" max="7936" width="12.28515625" style="259"/>
    <col min="7937" max="7937" width="10.7109375" style="259" customWidth="1"/>
    <col min="7938" max="7945" width="12.7109375" style="259" customWidth="1"/>
    <col min="7946" max="8192" width="12.28515625" style="259"/>
    <col min="8193" max="8193" width="10.7109375" style="259" customWidth="1"/>
    <col min="8194" max="8201" width="12.7109375" style="259" customWidth="1"/>
    <col min="8202" max="8448" width="12.28515625" style="259"/>
    <col min="8449" max="8449" width="10.7109375" style="259" customWidth="1"/>
    <col min="8450" max="8457" width="12.7109375" style="259" customWidth="1"/>
    <col min="8458" max="8704" width="12.28515625" style="259"/>
    <col min="8705" max="8705" width="10.7109375" style="259" customWidth="1"/>
    <col min="8706" max="8713" width="12.7109375" style="259" customWidth="1"/>
    <col min="8714" max="8960" width="12.28515625" style="259"/>
    <col min="8961" max="8961" width="10.7109375" style="259" customWidth="1"/>
    <col min="8962" max="8969" width="12.7109375" style="259" customWidth="1"/>
    <col min="8970" max="9216" width="12.28515625" style="259"/>
    <col min="9217" max="9217" width="10.7109375" style="259" customWidth="1"/>
    <col min="9218" max="9225" width="12.7109375" style="259" customWidth="1"/>
    <col min="9226" max="9472" width="12.28515625" style="259"/>
    <col min="9473" max="9473" width="10.7109375" style="259" customWidth="1"/>
    <col min="9474" max="9481" width="12.7109375" style="259" customWidth="1"/>
    <col min="9482" max="9728" width="12.28515625" style="259"/>
    <col min="9729" max="9729" width="10.7109375" style="259" customWidth="1"/>
    <col min="9730" max="9737" width="12.7109375" style="259" customWidth="1"/>
    <col min="9738" max="9984" width="12.28515625" style="259"/>
    <col min="9985" max="9985" width="10.7109375" style="259" customWidth="1"/>
    <col min="9986" max="9993" width="12.7109375" style="259" customWidth="1"/>
    <col min="9994" max="10240" width="12.28515625" style="259"/>
    <col min="10241" max="10241" width="10.7109375" style="259" customWidth="1"/>
    <col min="10242" max="10249" width="12.7109375" style="259" customWidth="1"/>
    <col min="10250" max="10496" width="12.28515625" style="259"/>
    <col min="10497" max="10497" width="10.7109375" style="259" customWidth="1"/>
    <col min="10498" max="10505" width="12.7109375" style="259" customWidth="1"/>
    <col min="10506" max="10752" width="12.28515625" style="259"/>
    <col min="10753" max="10753" width="10.7109375" style="259" customWidth="1"/>
    <col min="10754" max="10761" width="12.7109375" style="259" customWidth="1"/>
    <col min="10762" max="11008" width="12.28515625" style="259"/>
    <col min="11009" max="11009" width="10.7109375" style="259" customWidth="1"/>
    <col min="11010" max="11017" width="12.7109375" style="259" customWidth="1"/>
    <col min="11018" max="11264" width="12.28515625" style="259"/>
    <col min="11265" max="11265" width="10.7109375" style="259" customWidth="1"/>
    <col min="11266" max="11273" width="12.7109375" style="259" customWidth="1"/>
    <col min="11274" max="11520" width="12.28515625" style="259"/>
    <col min="11521" max="11521" width="10.7109375" style="259" customWidth="1"/>
    <col min="11522" max="11529" width="12.7109375" style="259" customWidth="1"/>
    <col min="11530" max="11776" width="12.28515625" style="259"/>
    <col min="11777" max="11777" width="10.7109375" style="259" customWidth="1"/>
    <col min="11778" max="11785" width="12.7109375" style="259" customWidth="1"/>
    <col min="11786" max="12032" width="12.28515625" style="259"/>
    <col min="12033" max="12033" width="10.7109375" style="259" customWidth="1"/>
    <col min="12034" max="12041" width="12.7109375" style="259" customWidth="1"/>
    <col min="12042" max="12288" width="12.28515625" style="259"/>
    <col min="12289" max="12289" width="10.7109375" style="259" customWidth="1"/>
    <col min="12290" max="12297" width="12.7109375" style="259" customWidth="1"/>
    <col min="12298" max="12544" width="12.28515625" style="259"/>
    <col min="12545" max="12545" width="10.7109375" style="259" customWidth="1"/>
    <col min="12546" max="12553" width="12.7109375" style="259" customWidth="1"/>
    <col min="12554" max="12800" width="12.28515625" style="259"/>
    <col min="12801" max="12801" width="10.7109375" style="259" customWidth="1"/>
    <col min="12802" max="12809" width="12.7109375" style="259" customWidth="1"/>
    <col min="12810" max="13056" width="12.28515625" style="259"/>
    <col min="13057" max="13057" width="10.7109375" style="259" customWidth="1"/>
    <col min="13058" max="13065" width="12.7109375" style="259" customWidth="1"/>
    <col min="13066" max="13312" width="12.28515625" style="259"/>
    <col min="13313" max="13313" width="10.7109375" style="259" customWidth="1"/>
    <col min="13314" max="13321" width="12.7109375" style="259" customWidth="1"/>
    <col min="13322" max="13568" width="12.28515625" style="259"/>
    <col min="13569" max="13569" width="10.7109375" style="259" customWidth="1"/>
    <col min="13570" max="13577" width="12.7109375" style="259" customWidth="1"/>
    <col min="13578" max="13824" width="12.28515625" style="259"/>
    <col min="13825" max="13825" width="10.7109375" style="259" customWidth="1"/>
    <col min="13826" max="13833" width="12.7109375" style="259" customWidth="1"/>
    <col min="13834" max="14080" width="12.28515625" style="259"/>
    <col min="14081" max="14081" width="10.7109375" style="259" customWidth="1"/>
    <col min="14082" max="14089" width="12.7109375" style="259" customWidth="1"/>
    <col min="14090" max="14336" width="12.28515625" style="259"/>
    <col min="14337" max="14337" width="10.7109375" style="259" customWidth="1"/>
    <col min="14338" max="14345" width="12.7109375" style="259" customWidth="1"/>
    <col min="14346" max="14592" width="12.28515625" style="259"/>
    <col min="14593" max="14593" width="10.7109375" style="259" customWidth="1"/>
    <col min="14594" max="14601" width="12.7109375" style="259" customWidth="1"/>
    <col min="14602" max="14848" width="12.28515625" style="259"/>
    <col min="14849" max="14849" width="10.7109375" style="259" customWidth="1"/>
    <col min="14850" max="14857" width="12.7109375" style="259" customWidth="1"/>
    <col min="14858" max="15104" width="12.28515625" style="259"/>
    <col min="15105" max="15105" width="10.7109375" style="259" customWidth="1"/>
    <col min="15106" max="15113" width="12.7109375" style="259" customWidth="1"/>
    <col min="15114" max="15360" width="12.28515625" style="259"/>
    <col min="15361" max="15361" width="10.7109375" style="259" customWidth="1"/>
    <col min="15362" max="15369" width="12.7109375" style="259" customWidth="1"/>
    <col min="15370" max="15616" width="12.28515625" style="259"/>
    <col min="15617" max="15617" width="10.7109375" style="259" customWidth="1"/>
    <col min="15618" max="15625" width="12.7109375" style="259" customWidth="1"/>
    <col min="15626" max="15872" width="12.28515625" style="259"/>
    <col min="15873" max="15873" width="10.7109375" style="259" customWidth="1"/>
    <col min="15874" max="15881" width="12.7109375" style="259" customWidth="1"/>
    <col min="15882" max="16128" width="12.28515625" style="259"/>
    <col min="16129" max="16129" width="10.7109375" style="259" customWidth="1"/>
    <col min="16130" max="16137" width="12.7109375" style="259" customWidth="1"/>
    <col min="16138" max="16384" width="12.28515625" style="259"/>
  </cols>
  <sheetData>
    <row r="2" spans="1:55" s="8" customFormat="1" ht="18" customHeight="1">
      <c r="A2" s="7" t="s">
        <v>808</v>
      </c>
      <c r="B2" s="7"/>
      <c r="C2" s="7"/>
      <c r="D2" s="7"/>
      <c r="E2" s="7"/>
      <c r="F2" s="7"/>
      <c r="G2" s="7"/>
      <c r="H2" s="7"/>
      <c r="I2" s="7"/>
      <c r="J2" s="247"/>
    </row>
    <row r="3" spans="1:55" s="8" customFormat="1" ht="12.75" customHeight="1">
      <c r="A3" s="38" t="s">
        <v>809</v>
      </c>
      <c r="B3" s="38"/>
      <c r="C3" s="38"/>
      <c r="D3" s="38"/>
      <c r="E3" s="38"/>
      <c r="F3" s="38"/>
      <c r="G3" s="38"/>
      <c r="H3" s="38"/>
      <c r="I3" s="3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  <c r="AV3" s="248"/>
      <c r="AW3" s="248"/>
      <c r="AX3" s="248"/>
      <c r="AY3" s="248"/>
      <c r="AZ3" s="248"/>
      <c r="BA3" s="248"/>
      <c r="BB3" s="248"/>
      <c r="BC3" s="248"/>
    </row>
    <row r="4" spans="1:55" s="8" customFormat="1" ht="15.75" customHeight="1">
      <c r="A4" s="38" t="s">
        <v>810</v>
      </c>
      <c r="B4" s="38"/>
      <c r="C4" s="38"/>
      <c r="D4" s="38"/>
      <c r="E4" s="38"/>
      <c r="F4" s="38"/>
      <c r="G4" s="38"/>
      <c r="H4" s="38"/>
      <c r="I4" s="38"/>
      <c r="J4" s="247"/>
    </row>
    <row r="5" spans="1:55" s="8" customFormat="1" ht="18" customHeight="1">
      <c r="A5" s="249" t="s">
        <v>811</v>
      </c>
      <c r="B5" s="249"/>
      <c r="C5" s="249"/>
      <c r="D5" s="249"/>
      <c r="E5" s="249"/>
      <c r="F5" s="249"/>
      <c r="G5" s="249"/>
      <c r="H5" s="249"/>
      <c r="I5" s="249"/>
      <c r="J5" s="247"/>
    </row>
    <row r="6" spans="1:55" s="8" customFormat="1" ht="7.5" customHeight="1">
      <c r="A6" s="250"/>
      <c r="B6" s="250"/>
      <c r="C6" s="250"/>
      <c r="D6" s="250"/>
      <c r="E6" s="250"/>
      <c r="F6" s="250"/>
      <c r="G6" s="250"/>
      <c r="H6" s="250"/>
      <c r="I6" s="250"/>
      <c r="J6" s="247"/>
    </row>
    <row r="7" spans="1:55" s="253" customFormat="1" ht="16.5" customHeight="1">
      <c r="A7" s="251" t="s">
        <v>788</v>
      </c>
      <c r="B7" s="252" t="s">
        <v>812</v>
      </c>
      <c r="C7" s="252"/>
      <c r="D7" s="252"/>
      <c r="E7" s="252"/>
      <c r="F7" s="252"/>
      <c r="G7" s="252"/>
      <c r="H7" s="252"/>
      <c r="I7" s="252"/>
    </row>
    <row r="8" spans="1:55" s="253" customFormat="1" ht="16.5" customHeight="1">
      <c r="A8" s="254"/>
      <c r="B8" s="252" t="s">
        <v>14</v>
      </c>
      <c r="C8" s="252"/>
      <c r="D8" s="252"/>
      <c r="E8" s="89"/>
      <c r="F8" s="252" t="s">
        <v>15</v>
      </c>
      <c r="G8" s="252"/>
      <c r="H8" s="252"/>
      <c r="I8" s="252"/>
    </row>
    <row r="9" spans="1:55" s="253" customFormat="1" ht="16.5" customHeight="1">
      <c r="A9" s="255"/>
      <c r="B9" s="256" t="s">
        <v>34</v>
      </c>
      <c r="C9" s="256" t="s">
        <v>813</v>
      </c>
      <c r="D9" s="256" t="s">
        <v>814</v>
      </c>
      <c r="E9" s="257" t="s">
        <v>815</v>
      </c>
      <c r="F9" s="257" t="s">
        <v>34</v>
      </c>
      <c r="G9" s="257" t="s">
        <v>813</v>
      </c>
      <c r="H9" s="257" t="s">
        <v>814</v>
      </c>
      <c r="I9" s="257" t="s">
        <v>815</v>
      </c>
    </row>
    <row r="10" spans="1:55" ht="8.25" customHeight="1">
      <c r="A10" s="258"/>
      <c r="B10" s="258"/>
      <c r="C10" s="258"/>
      <c r="D10" s="258"/>
      <c r="E10" s="258"/>
      <c r="F10" s="258"/>
      <c r="G10" s="258"/>
      <c r="H10" s="258"/>
      <c r="I10" s="258"/>
    </row>
    <row r="11" spans="1:55" ht="16.5" customHeight="1">
      <c r="A11" s="260" t="s">
        <v>816</v>
      </c>
      <c r="B11" s="261">
        <f>SUM(B13:B18)</f>
        <v>311013</v>
      </c>
      <c r="C11" s="261">
        <f>SUM(C13:C18)</f>
        <v>38466</v>
      </c>
      <c r="D11" s="261">
        <f>SUM(D13:D18)</f>
        <v>268469</v>
      </c>
      <c r="E11" s="261">
        <f>SUM(E13:E18)</f>
        <v>4078</v>
      </c>
      <c r="F11" s="262">
        <f>SUM(G11:I11)</f>
        <v>100</v>
      </c>
      <c r="G11" s="262">
        <f>C11/$B11*100</f>
        <v>12.367971756807593</v>
      </c>
      <c r="H11" s="262">
        <f>D11/$B11*100</f>
        <v>86.320829032870009</v>
      </c>
      <c r="I11" s="263">
        <f>E11/$B11*100</f>
        <v>1.3111992103223982</v>
      </c>
      <c r="J11" s="264"/>
      <c r="K11" s="264"/>
    </row>
    <row r="12" spans="1:55" ht="8.25" customHeight="1">
      <c r="A12" s="8"/>
      <c r="B12" s="265"/>
      <c r="C12" s="265"/>
      <c r="D12" s="265"/>
      <c r="E12" s="265"/>
      <c r="F12" s="266"/>
      <c r="G12" s="266"/>
      <c r="H12" s="266"/>
      <c r="I12" s="267"/>
      <c r="J12" s="264"/>
      <c r="K12" s="268"/>
    </row>
    <row r="13" spans="1:55" ht="16.5" customHeight="1">
      <c r="A13" s="269" t="s">
        <v>799</v>
      </c>
      <c r="B13" s="33">
        <f t="shared" ref="B13:B18" si="0">SUM(C13:E13)</f>
        <v>68438</v>
      </c>
      <c r="C13" s="33">
        <v>7911</v>
      </c>
      <c r="D13" s="33">
        <v>59094</v>
      </c>
      <c r="E13" s="33">
        <v>1433</v>
      </c>
      <c r="F13" s="266">
        <f t="shared" ref="F13:F18" si="1">IF(SUM(G13:I13)=0,"-",SUM(G13:I13))</f>
        <v>100</v>
      </c>
      <c r="G13" s="266">
        <f t="shared" ref="G13:I18" si="2">IFERROR(C13/$B13*100,"-")</f>
        <v>11.55936760279377</v>
      </c>
      <c r="H13" s="266">
        <f t="shared" si="2"/>
        <v>86.346766416318417</v>
      </c>
      <c r="I13" s="267">
        <f t="shared" si="2"/>
        <v>2.0938659808878111</v>
      </c>
      <c r="K13" s="268"/>
    </row>
    <row r="14" spans="1:55" ht="16.5" customHeight="1">
      <c r="A14" s="123" t="s">
        <v>801</v>
      </c>
      <c r="B14" s="33">
        <f t="shared" si="0"/>
        <v>50602</v>
      </c>
      <c r="C14" s="33">
        <v>5813</v>
      </c>
      <c r="D14" s="33">
        <v>44336</v>
      </c>
      <c r="E14" s="33">
        <v>453</v>
      </c>
      <c r="F14" s="266">
        <f t="shared" si="1"/>
        <v>100</v>
      </c>
      <c r="G14" s="266">
        <f t="shared" si="2"/>
        <v>11.487688233666654</v>
      </c>
      <c r="H14" s="266">
        <f t="shared" si="2"/>
        <v>87.617090233587604</v>
      </c>
      <c r="I14" s="267">
        <f t="shared" si="2"/>
        <v>0.89522153274574134</v>
      </c>
      <c r="K14" s="268"/>
    </row>
    <row r="15" spans="1:55" ht="16.5" customHeight="1">
      <c r="A15" s="123" t="s">
        <v>802</v>
      </c>
      <c r="B15" s="33">
        <f t="shared" si="0"/>
        <v>49515</v>
      </c>
      <c r="C15" s="33">
        <v>6090</v>
      </c>
      <c r="D15" s="33">
        <v>42914</v>
      </c>
      <c r="E15" s="33">
        <v>511</v>
      </c>
      <c r="F15" s="266">
        <f t="shared" si="1"/>
        <v>100</v>
      </c>
      <c r="G15" s="266">
        <f t="shared" si="2"/>
        <v>12.299303241441988</v>
      </c>
      <c r="H15" s="266">
        <f t="shared" si="2"/>
        <v>86.668686256689895</v>
      </c>
      <c r="I15" s="267">
        <f t="shared" si="2"/>
        <v>1.0320105018681207</v>
      </c>
      <c r="K15" s="268"/>
    </row>
    <row r="16" spans="1:55" ht="16.5" customHeight="1">
      <c r="A16" s="123" t="s">
        <v>803</v>
      </c>
      <c r="B16" s="33">
        <f t="shared" si="0"/>
        <v>42132</v>
      </c>
      <c r="C16" s="33">
        <v>5514</v>
      </c>
      <c r="D16" s="33">
        <v>36141</v>
      </c>
      <c r="E16" s="33">
        <v>477</v>
      </c>
      <c r="F16" s="266">
        <f t="shared" si="1"/>
        <v>100</v>
      </c>
      <c r="G16" s="266">
        <f t="shared" si="2"/>
        <v>13.087439475932783</v>
      </c>
      <c r="H16" s="266">
        <f t="shared" si="2"/>
        <v>85.780404443178583</v>
      </c>
      <c r="I16" s="267">
        <f t="shared" si="2"/>
        <v>1.1321560808886357</v>
      </c>
      <c r="K16" s="268"/>
    </row>
    <row r="17" spans="1:11" ht="16.5" customHeight="1">
      <c r="A17" s="123" t="s">
        <v>804</v>
      </c>
      <c r="B17" s="33">
        <f t="shared" si="0"/>
        <v>51062</v>
      </c>
      <c r="C17" s="33">
        <v>6340</v>
      </c>
      <c r="D17" s="33">
        <v>44105</v>
      </c>
      <c r="E17" s="33">
        <v>617</v>
      </c>
      <c r="F17" s="266">
        <f t="shared" si="1"/>
        <v>100</v>
      </c>
      <c r="G17" s="266">
        <f t="shared" si="2"/>
        <v>12.416278249970624</v>
      </c>
      <c r="H17" s="266">
        <f t="shared" si="2"/>
        <v>86.37538678469312</v>
      </c>
      <c r="I17" s="267">
        <f t="shared" si="2"/>
        <v>1.2083349653362578</v>
      </c>
      <c r="K17" s="268"/>
    </row>
    <row r="18" spans="1:11" ht="16.5" customHeight="1">
      <c r="A18" s="123" t="s">
        <v>805</v>
      </c>
      <c r="B18" s="33">
        <f t="shared" si="0"/>
        <v>49264</v>
      </c>
      <c r="C18" s="33">
        <v>6798</v>
      </c>
      <c r="D18" s="33">
        <v>41879</v>
      </c>
      <c r="E18" s="33">
        <v>587</v>
      </c>
      <c r="F18" s="266">
        <f t="shared" si="1"/>
        <v>100</v>
      </c>
      <c r="G18" s="266">
        <f t="shared" si="2"/>
        <v>13.799123091912961</v>
      </c>
      <c r="H18" s="266">
        <f t="shared" si="2"/>
        <v>85.009337447223118</v>
      </c>
      <c r="I18" s="267">
        <f t="shared" si="2"/>
        <v>1.1915394608639167</v>
      </c>
      <c r="K18" s="268"/>
    </row>
    <row r="19" spans="1:11" ht="8.25" customHeight="1">
      <c r="A19" s="31"/>
      <c r="B19" s="31"/>
      <c r="C19" s="31"/>
      <c r="D19" s="31"/>
      <c r="E19" s="31"/>
      <c r="F19" s="31"/>
      <c r="G19" s="31"/>
      <c r="H19" s="31"/>
      <c r="I19" s="31"/>
    </row>
    <row r="20" spans="1:11" ht="4.5" customHeight="1">
      <c r="A20" s="8"/>
      <c r="B20" s="270"/>
      <c r="C20" s="258"/>
      <c r="D20" s="258"/>
      <c r="E20" s="270"/>
      <c r="F20" s="271"/>
      <c r="G20" s="270"/>
      <c r="H20" s="270"/>
      <c r="I20" s="272"/>
    </row>
    <row r="21" spans="1:11" ht="12.75" customHeight="1">
      <c r="A21" s="37" t="s">
        <v>817</v>
      </c>
    </row>
    <row r="23" spans="1:11">
      <c r="F23" s="273"/>
    </row>
  </sheetData>
  <mergeCells count="4">
    <mergeCell ref="A7:A9"/>
    <mergeCell ref="B7:I7"/>
    <mergeCell ref="B8:E8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18" orientation="landscape" useFirstPageNumber="1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45190-4D27-4E5E-AF0D-0145484C6FF9}">
  <dimension ref="A2:AO344"/>
  <sheetViews>
    <sheetView showGridLines="0" zoomScale="90" zoomScaleNormal="90" workbookViewId="0">
      <selection activeCell="I26" sqref="I26"/>
    </sheetView>
  </sheetViews>
  <sheetFormatPr baseColWidth="10" defaultRowHeight="12.75"/>
  <cols>
    <col min="1" max="8" width="11.42578125" style="198"/>
    <col min="9" max="9" width="13.7109375" style="198" customWidth="1"/>
    <col min="10" max="12" width="13.7109375" style="541" customWidth="1"/>
    <col min="13" max="13" width="13.7109375" style="198" customWidth="1"/>
    <col min="14" max="14" width="7.5703125" style="198" customWidth="1"/>
    <col min="15" max="15" width="11.42578125" style="198"/>
    <col min="16" max="16" width="11.42578125" style="280"/>
    <col min="17" max="264" width="11.42578125" style="198"/>
    <col min="265" max="269" width="13.7109375" style="198" customWidth="1"/>
    <col min="270" max="270" width="7.5703125" style="198" customWidth="1"/>
    <col min="271" max="520" width="11.42578125" style="198"/>
    <col min="521" max="525" width="13.7109375" style="198" customWidth="1"/>
    <col min="526" max="526" width="7.5703125" style="198" customWidth="1"/>
    <col min="527" max="776" width="11.42578125" style="198"/>
    <col min="777" max="781" width="13.7109375" style="198" customWidth="1"/>
    <col min="782" max="782" width="7.5703125" style="198" customWidth="1"/>
    <col min="783" max="1032" width="11.42578125" style="198"/>
    <col min="1033" max="1037" width="13.7109375" style="198" customWidth="1"/>
    <col min="1038" max="1038" width="7.5703125" style="198" customWidth="1"/>
    <col min="1039" max="1288" width="11.42578125" style="198"/>
    <col min="1289" max="1293" width="13.7109375" style="198" customWidth="1"/>
    <col min="1294" max="1294" width="7.5703125" style="198" customWidth="1"/>
    <col min="1295" max="1544" width="11.42578125" style="198"/>
    <col min="1545" max="1549" width="13.7109375" style="198" customWidth="1"/>
    <col min="1550" max="1550" width="7.5703125" style="198" customWidth="1"/>
    <col min="1551" max="1800" width="11.42578125" style="198"/>
    <col min="1801" max="1805" width="13.7109375" style="198" customWidth="1"/>
    <col min="1806" max="1806" width="7.5703125" style="198" customWidth="1"/>
    <col min="1807" max="2056" width="11.42578125" style="198"/>
    <col min="2057" max="2061" width="13.7109375" style="198" customWidth="1"/>
    <col min="2062" max="2062" width="7.5703125" style="198" customWidth="1"/>
    <col min="2063" max="2312" width="11.42578125" style="198"/>
    <col min="2313" max="2317" width="13.7109375" style="198" customWidth="1"/>
    <col min="2318" max="2318" width="7.5703125" style="198" customWidth="1"/>
    <col min="2319" max="2568" width="11.42578125" style="198"/>
    <col min="2569" max="2573" width="13.7109375" style="198" customWidth="1"/>
    <col min="2574" max="2574" width="7.5703125" style="198" customWidth="1"/>
    <col min="2575" max="2824" width="11.42578125" style="198"/>
    <col min="2825" max="2829" width="13.7109375" style="198" customWidth="1"/>
    <col min="2830" max="2830" width="7.5703125" style="198" customWidth="1"/>
    <col min="2831" max="3080" width="11.42578125" style="198"/>
    <col min="3081" max="3085" width="13.7109375" style="198" customWidth="1"/>
    <col min="3086" max="3086" width="7.5703125" style="198" customWidth="1"/>
    <col min="3087" max="3336" width="11.42578125" style="198"/>
    <col min="3337" max="3341" width="13.7109375" style="198" customWidth="1"/>
    <col min="3342" max="3342" width="7.5703125" style="198" customWidth="1"/>
    <col min="3343" max="3592" width="11.42578125" style="198"/>
    <col min="3593" max="3597" width="13.7109375" style="198" customWidth="1"/>
    <col min="3598" max="3598" width="7.5703125" style="198" customWidth="1"/>
    <col min="3599" max="3848" width="11.42578125" style="198"/>
    <col min="3849" max="3853" width="13.7109375" style="198" customWidth="1"/>
    <col min="3854" max="3854" width="7.5703125" style="198" customWidth="1"/>
    <col min="3855" max="4104" width="11.42578125" style="198"/>
    <col min="4105" max="4109" width="13.7109375" style="198" customWidth="1"/>
    <col min="4110" max="4110" width="7.5703125" style="198" customWidth="1"/>
    <col min="4111" max="4360" width="11.42578125" style="198"/>
    <col min="4361" max="4365" width="13.7109375" style="198" customWidth="1"/>
    <col min="4366" max="4366" width="7.5703125" style="198" customWidth="1"/>
    <col min="4367" max="4616" width="11.42578125" style="198"/>
    <col min="4617" max="4621" width="13.7109375" style="198" customWidth="1"/>
    <col min="4622" max="4622" width="7.5703125" style="198" customWidth="1"/>
    <col min="4623" max="4872" width="11.42578125" style="198"/>
    <col min="4873" max="4877" width="13.7109375" style="198" customWidth="1"/>
    <col min="4878" max="4878" width="7.5703125" style="198" customWidth="1"/>
    <col min="4879" max="5128" width="11.42578125" style="198"/>
    <col min="5129" max="5133" width="13.7109375" style="198" customWidth="1"/>
    <col min="5134" max="5134" width="7.5703125" style="198" customWidth="1"/>
    <col min="5135" max="5384" width="11.42578125" style="198"/>
    <col min="5385" max="5389" width="13.7109375" style="198" customWidth="1"/>
    <col min="5390" max="5390" width="7.5703125" style="198" customWidth="1"/>
    <col min="5391" max="5640" width="11.42578125" style="198"/>
    <col min="5641" max="5645" width="13.7109375" style="198" customWidth="1"/>
    <col min="5646" max="5646" width="7.5703125" style="198" customWidth="1"/>
    <col min="5647" max="5896" width="11.42578125" style="198"/>
    <col min="5897" max="5901" width="13.7109375" style="198" customWidth="1"/>
    <col min="5902" max="5902" width="7.5703125" style="198" customWidth="1"/>
    <col min="5903" max="6152" width="11.42578125" style="198"/>
    <col min="6153" max="6157" width="13.7109375" style="198" customWidth="1"/>
    <col min="6158" max="6158" width="7.5703125" style="198" customWidth="1"/>
    <col min="6159" max="6408" width="11.42578125" style="198"/>
    <col min="6409" max="6413" width="13.7109375" style="198" customWidth="1"/>
    <col min="6414" max="6414" width="7.5703125" style="198" customWidth="1"/>
    <col min="6415" max="6664" width="11.42578125" style="198"/>
    <col min="6665" max="6669" width="13.7109375" style="198" customWidth="1"/>
    <col min="6670" max="6670" width="7.5703125" style="198" customWidth="1"/>
    <col min="6671" max="6920" width="11.42578125" style="198"/>
    <col min="6921" max="6925" width="13.7109375" style="198" customWidth="1"/>
    <col min="6926" max="6926" width="7.5703125" style="198" customWidth="1"/>
    <col min="6927" max="7176" width="11.42578125" style="198"/>
    <col min="7177" max="7181" width="13.7109375" style="198" customWidth="1"/>
    <col min="7182" max="7182" width="7.5703125" style="198" customWidth="1"/>
    <col min="7183" max="7432" width="11.42578125" style="198"/>
    <col min="7433" max="7437" width="13.7109375" style="198" customWidth="1"/>
    <col min="7438" max="7438" width="7.5703125" style="198" customWidth="1"/>
    <col min="7439" max="7688" width="11.42578125" style="198"/>
    <col min="7689" max="7693" width="13.7109375" style="198" customWidth="1"/>
    <col min="7694" max="7694" width="7.5703125" style="198" customWidth="1"/>
    <col min="7695" max="7944" width="11.42578125" style="198"/>
    <col min="7945" max="7949" width="13.7109375" style="198" customWidth="1"/>
    <col min="7950" max="7950" width="7.5703125" style="198" customWidth="1"/>
    <col min="7951" max="8200" width="11.42578125" style="198"/>
    <col min="8201" max="8205" width="13.7109375" style="198" customWidth="1"/>
    <col min="8206" max="8206" width="7.5703125" style="198" customWidth="1"/>
    <col min="8207" max="8456" width="11.42578125" style="198"/>
    <col min="8457" max="8461" width="13.7109375" style="198" customWidth="1"/>
    <col min="8462" max="8462" width="7.5703125" style="198" customWidth="1"/>
    <col min="8463" max="8712" width="11.42578125" style="198"/>
    <col min="8713" max="8717" width="13.7109375" style="198" customWidth="1"/>
    <col min="8718" max="8718" width="7.5703125" style="198" customWidth="1"/>
    <col min="8719" max="8968" width="11.42578125" style="198"/>
    <col min="8969" max="8973" width="13.7109375" style="198" customWidth="1"/>
    <col min="8974" max="8974" width="7.5703125" style="198" customWidth="1"/>
    <col min="8975" max="9224" width="11.42578125" style="198"/>
    <col min="9225" max="9229" width="13.7109375" style="198" customWidth="1"/>
    <col min="9230" max="9230" width="7.5703125" style="198" customWidth="1"/>
    <col min="9231" max="9480" width="11.42578125" style="198"/>
    <col min="9481" max="9485" width="13.7109375" style="198" customWidth="1"/>
    <col min="9486" max="9486" width="7.5703125" style="198" customWidth="1"/>
    <col min="9487" max="9736" width="11.42578125" style="198"/>
    <col min="9737" max="9741" width="13.7109375" style="198" customWidth="1"/>
    <col min="9742" max="9742" width="7.5703125" style="198" customWidth="1"/>
    <col min="9743" max="9992" width="11.42578125" style="198"/>
    <col min="9993" max="9997" width="13.7109375" style="198" customWidth="1"/>
    <col min="9998" max="9998" width="7.5703125" style="198" customWidth="1"/>
    <col min="9999" max="10248" width="11.42578125" style="198"/>
    <col min="10249" max="10253" width="13.7109375" style="198" customWidth="1"/>
    <col min="10254" max="10254" width="7.5703125" style="198" customWidth="1"/>
    <col min="10255" max="10504" width="11.42578125" style="198"/>
    <col min="10505" max="10509" width="13.7109375" style="198" customWidth="1"/>
    <col min="10510" max="10510" width="7.5703125" style="198" customWidth="1"/>
    <col min="10511" max="10760" width="11.42578125" style="198"/>
    <col min="10761" max="10765" width="13.7109375" style="198" customWidth="1"/>
    <col min="10766" max="10766" width="7.5703125" style="198" customWidth="1"/>
    <col min="10767" max="11016" width="11.42578125" style="198"/>
    <col min="11017" max="11021" width="13.7109375" style="198" customWidth="1"/>
    <col min="11022" max="11022" width="7.5703125" style="198" customWidth="1"/>
    <col min="11023" max="11272" width="11.42578125" style="198"/>
    <col min="11273" max="11277" width="13.7109375" style="198" customWidth="1"/>
    <col min="11278" max="11278" width="7.5703125" style="198" customWidth="1"/>
    <col min="11279" max="11528" width="11.42578125" style="198"/>
    <col min="11529" max="11533" width="13.7109375" style="198" customWidth="1"/>
    <col min="11534" max="11534" width="7.5703125" style="198" customWidth="1"/>
    <col min="11535" max="11784" width="11.42578125" style="198"/>
    <col min="11785" max="11789" width="13.7109375" style="198" customWidth="1"/>
    <col min="11790" max="11790" width="7.5703125" style="198" customWidth="1"/>
    <col min="11791" max="12040" width="11.42578125" style="198"/>
    <col min="12041" max="12045" width="13.7109375" style="198" customWidth="1"/>
    <col min="12046" max="12046" width="7.5703125" style="198" customWidth="1"/>
    <col min="12047" max="12296" width="11.42578125" style="198"/>
    <col min="12297" max="12301" width="13.7109375" style="198" customWidth="1"/>
    <col min="12302" max="12302" width="7.5703125" style="198" customWidth="1"/>
    <col min="12303" max="12552" width="11.42578125" style="198"/>
    <col min="12553" max="12557" width="13.7109375" style="198" customWidth="1"/>
    <col min="12558" max="12558" width="7.5703125" style="198" customWidth="1"/>
    <col min="12559" max="12808" width="11.42578125" style="198"/>
    <col min="12809" max="12813" width="13.7109375" style="198" customWidth="1"/>
    <col min="12814" max="12814" width="7.5703125" style="198" customWidth="1"/>
    <col min="12815" max="13064" width="11.42578125" style="198"/>
    <col min="13065" max="13069" width="13.7109375" style="198" customWidth="1"/>
    <col min="13070" max="13070" width="7.5703125" style="198" customWidth="1"/>
    <col min="13071" max="13320" width="11.42578125" style="198"/>
    <col min="13321" max="13325" width="13.7109375" style="198" customWidth="1"/>
    <col min="13326" max="13326" width="7.5703125" style="198" customWidth="1"/>
    <col min="13327" max="13576" width="11.42578125" style="198"/>
    <col min="13577" max="13581" width="13.7109375" style="198" customWidth="1"/>
    <col min="13582" max="13582" width="7.5703125" style="198" customWidth="1"/>
    <col min="13583" max="13832" width="11.42578125" style="198"/>
    <col min="13833" max="13837" width="13.7109375" style="198" customWidth="1"/>
    <col min="13838" max="13838" width="7.5703125" style="198" customWidth="1"/>
    <col min="13839" max="14088" width="11.42578125" style="198"/>
    <col min="14089" max="14093" width="13.7109375" style="198" customWidth="1"/>
    <col min="14094" max="14094" width="7.5703125" style="198" customWidth="1"/>
    <col min="14095" max="14344" width="11.42578125" style="198"/>
    <col min="14345" max="14349" width="13.7109375" style="198" customWidth="1"/>
    <col min="14350" max="14350" width="7.5703125" style="198" customWidth="1"/>
    <col min="14351" max="14600" width="11.42578125" style="198"/>
    <col min="14601" max="14605" width="13.7109375" style="198" customWidth="1"/>
    <col min="14606" max="14606" width="7.5703125" style="198" customWidth="1"/>
    <col min="14607" max="14856" width="11.42578125" style="198"/>
    <col min="14857" max="14861" width="13.7109375" style="198" customWidth="1"/>
    <col min="14862" max="14862" width="7.5703125" style="198" customWidth="1"/>
    <col min="14863" max="15112" width="11.42578125" style="198"/>
    <col min="15113" max="15117" width="13.7109375" style="198" customWidth="1"/>
    <col min="15118" max="15118" width="7.5703125" style="198" customWidth="1"/>
    <col min="15119" max="15368" width="11.42578125" style="198"/>
    <col min="15369" max="15373" width="13.7109375" style="198" customWidth="1"/>
    <col min="15374" max="15374" width="7.5703125" style="198" customWidth="1"/>
    <col min="15375" max="15624" width="11.42578125" style="198"/>
    <col min="15625" max="15629" width="13.7109375" style="198" customWidth="1"/>
    <col min="15630" max="15630" width="7.5703125" style="198" customWidth="1"/>
    <col min="15631" max="15880" width="11.42578125" style="198"/>
    <col min="15881" max="15885" width="13.7109375" style="198" customWidth="1"/>
    <col min="15886" max="15886" width="7.5703125" style="198" customWidth="1"/>
    <col min="15887" max="16136" width="11.42578125" style="198"/>
    <col min="16137" max="16141" width="13.7109375" style="198" customWidth="1"/>
    <col min="16142" max="16142" width="7.5703125" style="198" customWidth="1"/>
    <col min="16143" max="16384" width="11.42578125" style="198"/>
  </cols>
  <sheetData>
    <row r="2" spans="1:14">
      <c r="A2" s="201" t="s">
        <v>818</v>
      </c>
      <c r="B2" s="201"/>
      <c r="C2" s="201"/>
      <c r="D2" s="201"/>
      <c r="E2" s="201"/>
      <c r="F2" s="201"/>
      <c r="G2" s="201"/>
      <c r="H2" s="201"/>
      <c r="J2" s="540"/>
      <c r="L2" s="560" t="s">
        <v>819</v>
      </c>
    </row>
    <row r="3" spans="1:14">
      <c r="A3" s="201" t="s">
        <v>820</v>
      </c>
      <c r="B3" s="201"/>
      <c r="C3" s="201"/>
      <c r="D3" s="201"/>
      <c r="E3" s="201"/>
      <c r="F3" s="201"/>
      <c r="G3" s="201"/>
      <c r="H3" s="201"/>
      <c r="J3" s="540" t="s">
        <v>821</v>
      </c>
      <c r="K3" s="561"/>
      <c r="L3" s="561"/>
      <c r="M3" s="276"/>
      <c r="N3" s="277" t="s">
        <v>819</v>
      </c>
    </row>
    <row r="4" spans="1:14">
      <c r="A4" s="201" t="s">
        <v>822</v>
      </c>
      <c r="B4" s="201"/>
      <c r="C4" s="201"/>
      <c r="D4" s="201"/>
      <c r="E4" s="201"/>
      <c r="F4" s="201"/>
      <c r="G4" s="201"/>
      <c r="H4" s="201"/>
      <c r="J4" s="560" t="s">
        <v>816</v>
      </c>
      <c r="K4" s="562">
        <f>SUM(K5:K7)</f>
        <v>311013</v>
      </c>
      <c r="L4" s="563">
        <f>SUM(L5:L7)</f>
        <v>100</v>
      </c>
      <c r="N4" s="276"/>
    </row>
    <row r="5" spans="1:14">
      <c r="J5" s="561" t="s">
        <v>814</v>
      </c>
      <c r="K5" s="542">
        <v>268469</v>
      </c>
      <c r="L5" s="564">
        <f>+K5/$K$4*100</f>
        <v>86.320829032870009</v>
      </c>
      <c r="N5" s="278"/>
    </row>
    <row r="6" spans="1:14">
      <c r="J6" s="561" t="s">
        <v>813</v>
      </c>
      <c r="K6" s="542">
        <v>38466</v>
      </c>
      <c r="L6" s="564">
        <f>+K6/$K$4*100</f>
        <v>12.367971756807593</v>
      </c>
      <c r="N6" s="278"/>
    </row>
    <row r="7" spans="1:14">
      <c r="E7" s="275" t="s">
        <v>823</v>
      </c>
      <c r="J7" s="561" t="s">
        <v>815</v>
      </c>
      <c r="K7" s="542">
        <v>4078</v>
      </c>
      <c r="L7" s="564">
        <f>+K7/$K$4*100</f>
        <v>1.3111992103223982</v>
      </c>
      <c r="N7" s="278"/>
    </row>
    <row r="30" spans="1:1">
      <c r="A30" s="279" t="s">
        <v>824</v>
      </c>
    </row>
    <row r="49" spans="1:1">
      <c r="A49" s="215"/>
    </row>
    <row r="343" spans="10:41" ht="13.5" thickBot="1"/>
    <row r="344" spans="10:41" ht="15.75">
      <c r="J344" s="565">
        <f t="shared" ref="J344:AO344" si="0">SUM(J340:J343)</f>
        <v>0</v>
      </c>
      <c r="K344" s="566">
        <f t="shared" si="0"/>
        <v>0</v>
      </c>
      <c r="L344" s="567">
        <f t="shared" si="0"/>
        <v>0</v>
      </c>
      <c r="M344" s="281">
        <f t="shared" si="0"/>
        <v>0</v>
      </c>
      <c r="N344" s="281">
        <f t="shared" si="0"/>
        <v>0</v>
      </c>
      <c r="O344" s="281">
        <f t="shared" si="0"/>
        <v>0</v>
      </c>
      <c r="P344" s="282">
        <f t="shared" si="0"/>
        <v>0</v>
      </c>
      <c r="Q344" s="283">
        <f t="shared" si="0"/>
        <v>0</v>
      </c>
      <c r="R344" s="283">
        <f t="shared" si="0"/>
        <v>0</v>
      </c>
      <c r="S344" s="284">
        <f t="shared" si="0"/>
        <v>0</v>
      </c>
      <c r="T344" s="284">
        <f t="shared" si="0"/>
        <v>0</v>
      </c>
      <c r="U344" s="284">
        <f t="shared" si="0"/>
        <v>0</v>
      </c>
      <c r="V344" s="284">
        <f t="shared" si="0"/>
        <v>0</v>
      </c>
      <c r="W344" s="284">
        <f t="shared" si="0"/>
        <v>0</v>
      </c>
      <c r="X344" s="284">
        <f t="shared" si="0"/>
        <v>0</v>
      </c>
      <c r="Y344" s="285">
        <f t="shared" si="0"/>
        <v>0</v>
      </c>
      <c r="Z344" s="284">
        <f t="shared" si="0"/>
        <v>0</v>
      </c>
      <c r="AA344" s="284">
        <f t="shared" si="0"/>
        <v>0</v>
      </c>
      <c r="AB344" s="284">
        <f t="shared" si="0"/>
        <v>0</v>
      </c>
      <c r="AC344" s="284">
        <f t="shared" si="0"/>
        <v>0</v>
      </c>
      <c r="AD344" s="284">
        <f t="shared" si="0"/>
        <v>0</v>
      </c>
      <c r="AE344" s="284">
        <f t="shared" si="0"/>
        <v>0</v>
      </c>
      <c r="AF344" s="284">
        <f t="shared" si="0"/>
        <v>0</v>
      </c>
      <c r="AG344" s="284">
        <f t="shared" si="0"/>
        <v>0</v>
      </c>
      <c r="AH344" s="284">
        <f t="shared" si="0"/>
        <v>0</v>
      </c>
      <c r="AI344" s="284">
        <f t="shared" si="0"/>
        <v>0</v>
      </c>
      <c r="AJ344" s="284">
        <f t="shared" si="0"/>
        <v>0</v>
      </c>
      <c r="AK344" s="284">
        <f t="shared" si="0"/>
        <v>0</v>
      </c>
      <c r="AL344" s="284">
        <f t="shared" si="0"/>
        <v>0</v>
      </c>
      <c r="AM344" s="284">
        <f t="shared" si="0"/>
        <v>0</v>
      </c>
      <c r="AN344" s="284">
        <f t="shared" si="0"/>
        <v>0</v>
      </c>
      <c r="AO344" s="285">
        <f t="shared" si="0"/>
        <v>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5" firstPageNumber="19" orientation="landscape" useFirstPageNumber="1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82115-49FD-4804-861E-ED9994E17C34}">
  <sheetPr>
    <pageSetUpPr fitToPage="1"/>
  </sheetPr>
  <dimension ref="A2:BC24"/>
  <sheetViews>
    <sheetView showGridLines="0" zoomScale="90" zoomScaleNormal="90" workbookViewId="0">
      <selection activeCell="G12" sqref="G12:I19"/>
    </sheetView>
  </sheetViews>
  <sheetFormatPr baseColWidth="10" defaultColWidth="11" defaultRowHeight="12" customHeight="1"/>
  <cols>
    <col min="1" max="1" width="20.7109375" style="8" customWidth="1"/>
    <col min="2" max="9" width="12.7109375" style="8" customWidth="1"/>
    <col min="10" max="10" width="11" style="8"/>
    <col min="11" max="11" width="11.140625" style="8" bestFit="1" customWidth="1"/>
    <col min="12" max="12" width="11.28515625" style="8" bestFit="1" customWidth="1"/>
    <col min="13" max="13" width="11.140625" style="8" bestFit="1" customWidth="1"/>
    <col min="14" max="256" width="11" style="8"/>
    <col min="257" max="257" width="20.7109375" style="8" customWidth="1"/>
    <col min="258" max="265" width="12.7109375" style="8" customWidth="1"/>
    <col min="266" max="266" width="11" style="8"/>
    <col min="267" max="267" width="11.140625" style="8" bestFit="1" customWidth="1"/>
    <col min="268" max="268" width="11.28515625" style="8" bestFit="1" customWidth="1"/>
    <col min="269" max="269" width="11.140625" style="8" bestFit="1" customWidth="1"/>
    <col min="270" max="512" width="11" style="8"/>
    <col min="513" max="513" width="20.7109375" style="8" customWidth="1"/>
    <col min="514" max="521" width="12.7109375" style="8" customWidth="1"/>
    <col min="522" max="522" width="11" style="8"/>
    <col min="523" max="523" width="11.140625" style="8" bestFit="1" customWidth="1"/>
    <col min="524" max="524" width="11.28515625" style="8" bestFit="1" customWidth="1"/>
    <col min="525" max="525" width="11.140625" style="8" bestFit="1" customWidth="1"/>
    <col min="526" max="768" width="11" style="8"/>
    <col min="769" max="769" width="20.7109375" style="8" customWidth="1"/>
    <col min="770" max="777" width="12.7109375" style="8" customWidth="1"/>
    <col min="778" max="778" width="11" style="8"/>
    <col min="779" max="779" width="11.140625" style="8" bestFit="1" customWidth="1"/>
    <col min="780" max="780" width="11.28515625" style="8" bestFit="1" customWidth="1"/>
    <col min="781" max="781" width="11.140625" style="8" bestFit="1" customWidth="1"/>
    <col min="782" max="1024" width="11" style="8"/>
    <col min="1025" max="1025" width="20.7109375" style="8" customWidth="1"/>
    <col min="1026" max="1033" width="12.7109375" style="8" customWidth="1"/>
    <col min="1034" max="1034" width="11" style="8"/>
    <col min="1035" max="1035" width="11.140625" style="8" bestFit="1" customWidth="1"/>
    <col min="1036" max="1036" width="11.28515625" style="8" bestFit="1" customWidth="1"/>
    <col min="1037" max="1037" width="11.140625" style="8" bestFit="1" customWidth="1"/>
    <col min="1038" max="1280" width="11" style="8"/>
    <col min="1281" max="1281" width="20.7109375" style="8" customWidth="1"/>
    <col min="1282" max="1289" width="12.7109375" style="8" customWidth="1"/>
    <col min="1290" max="1290" width="11" style="8"/>
    <col min="1291" max="1291" width="11.140625" style="8" bestFit="1" customWidth="1"/>
    <col min="1292" max="1292" width="11.28515625" style="8" bestFit="1" customWidth="1"/>
    <col min="1293" max="1293" width="11.140625" style="8" bestFit="1" customWidth="1"/>
    <col min="1294" max="1536" width="11" style="8"/>
    <col min="1537" max="1537" width="20.7109375" style="8" customWidth="1"/>
    <col min="1538" max="1545" width="12.7109375" style="8" customWidth="1"/>
    <col min="1546" max="1546" width="11" style="8"/>
    <col min="1547" max="1547" width="11.140625" style="8" bestFit="1" customWidth="1"/>
    <col min="1548" max="1548" width="11.28515625" style="8" bestFit="1" customWidth="1"/>
    <col min="1549" max="1549" width="11.140625" style="8" bestFit="1" customWidth="1"/>
    <col min="1550" max="1792" width="11" style="8"/>
    <col min="1793" max="1793" width="20.7109375" style="8" customWidth="1"/>
    <col min="1794" max="1801" width="12.7109375" style="8" customWidth="1"/>
    <col min="1802" max="1802" width="11" style="8"/>
    <col min="1803" max="1803" width="11.140625" style="8" bestFit="1" customWidth="1"/>
    <col min="1804" max="1804" width="11.28515625" style="8" bestFit="1" customWidth="1"/>
    <col min="1805" max="1805" width="11.140625" style="8" bestFit="1" customWidth="1"/>
    <col min="1806" max="2048" width="11" style="8"/>
    <col min="2049" max="2049" width="20.7109375" style="8" customWidth="1"/>
    <col min="2050" max="2057" width="12.7109375" style="8" customWidth="1"/>
    <col min="2058" max="2058" width="11" style="8"/>
    <col min="2059" max="2059" width="11.140625" style="8" bestFit="1" customWidth="1"/>
    <col min="2060" max="2060" width="11.28515625" style="8" bestFit="1" customWidth="1"/>
    <col min="2061" max="2061" width="11.140625" style="8" bestFit="1" customWidth="1"/>
    <col min="2062" max="2304" width="11" style="8"/>
    <col min="2305" max="2305" width="20.7109375" style="8" customWidth="1"/>
    <col min="2306" max="2313" width="12.7109375" style="8" customWidth="1"/>
    <col min="2314" max="2314" width="11" style="8"/>
    <col min="2315" max="2315" width="11.140625" style="8" bestFit="1" customWidth="1"/>
    <col min="2316" max="2316" width="11.28515625" style="8" bestFit="1" customWidth="1"/>
    <col min="2317" max="2317" width="11.140625" style="8" bestFit="1" customWidth="1"/>
    <col min="2318" max="2560" width="11" style="8"/>
    <col min="2561" max="2561" width="20.7109375" style="8" customWidth="1"/>
    <col min="2562" max="2569" width="12.7109375" style="8" customWidth="1"/>
    <col min="2570" max="2570" width="11" style="8"/>
    <col min="2571" max="2571" width="11.140625" style="8" bestFit="1" customWidth="1"/>
    <col min="2572" max="2572" width="11.28515625" style="8" bestFit="1" customWidth="1"/>
    <col min="2573" max="2573" width="11.140625" style="8" bestFit="1" customWidth="1"/>
    <col min="2574" max="2816" width="11" style="8"/>
    <col min="2817" max="2817" width="20.7109375" style="8" customWidth="1"/>
    <col min="2818" max="2825" width="12.7109375" style="8" customWidth="1"/>
    <col min="2826" max="2826" width="11" style="8"/>
    <col min="2827" max="2827" width="11.140625" style="8" bestFit="1" customWidth="1"/>
    <col min="2828" max="2828" width="11.28515625" style="8" bestFit="1" customWidth="1"/>
    <col min="2829" max="2829" width="11.140625" style="8" bestFit="1" customWidth="1"/>
    <col min="2830" max="3072" width="11" style="8"/>
    <col min="3073" max="3073" width="20.7109375" style="8" customWidth="1"/>
    <col min="3074" max="3081" width="12.7109375" style="8" customWidth="1"/>
    <col min="3082" max="3082" width="11" style="8"/>
    <col min="3083" max="3083" width="11.140625" style="8" bestFit="1" customWidth="1"/>
    <col min="3084" max="3084" width="11.28515625" style="8" bestFit="1" customWidth="1"/>
    <col min="3085" max="3085" width="11.140625" style="8" bestFit="1" customWidth="1"/>
    <col min="3086" max="3328" width="11" style="8"/>
    <col min="3329" max="3329" width="20.7109375" style="8" customWidth="1"/>
    <col min="3330" max="3337" width="12.7109375" style="8" customWidth="1"/>
    <col min="3338" max="3338" width="11" style="8"/>
    <col min="3339" max="3339" width="11.140625" style="8" bestFit="1" customWidth="1"/>
    <col min="3340" max="3340" width="11.28515625" style="8" bestFit="1" customWidth="1"/>
    <col min="3341" max="3341" width="11.140625" style="8" bestFit="1" customWidth="1"/>
    <col min="3342" max="3584" width="11" style="8"/>
    <col min="3585" max="3585" width="20.7109375" style="8" customWidth="1"/>
    <col min="3586" max="3593" width="12.7109375" style="8" customWidth="1"/>
    <col min="3594" max="3594" width="11" style="8"/>
    <col min="3595" max="3595" width="11.140625" style="8" bestFit="1" customWidth="1"/>
    <col min="3596" max="3596" width="11.28515625" style="8" bestFit="1" customWidth="1"/>
    <col min="3597" max="3597" width="11.140625" style="8" bestFit="1" customWidth="1"/>
    <col min="3598" max="3840" width="11" style="8"/>
    <col min="3841" max="3841" width="20.7109375" style="8" customWidth="1"/>
    <col min="3842" max="3849" width="12.7109375" style="8" customWidth="1"/>
    <col min="3850" max="3850" width="11" style="8"/>
    <col min="3851" max="3851" width="11.140625" style="8" bestFit="1" customWidth="1"/>
    <col min="3852" max="3852" width="11.28515625" style="8" bestFit="1" customWidth="1"/>
    <col min="3853" max="3853" width="11.140625" style="8" bestFit="1" customWidth="1"/>
    <col min="3854" max="4096" width="11" style="8"/>
    <col min="4097" max="4097" width="20.7109375" style="8" customWidth="1"/>
    <col min="4098" max="4105" width="12.7109375" style="8" customWidth="1"/>
    <col min="4106" max="4106" width="11" style="8"/>
    <col min="4107" max="4107" width="11.140625" style="8" bestFit="1" customWidth="1"/>
    <col min="4108" max="4108" width="11.28515625" style="8" bestFit="1" customWidth="1"/>
    <col min="4109" max="4109" width="11.140625" style="8" bestFit="1" customWidth="1"/>
    <col min="4110" max="4352" width="11" style="8"/>
    <col min="4353" max="4353" width="20.7109375" style="8" customWidth="1"/>
    <col min="4354" max="4361" width="12.7109375" style="8" customWidth="1"/>
    <col min="4362" max="4362" width="11" style="8"/>
    <col min="4363" max="4363" width="11.140625" style="8" bestFit="1" customWidth="1"/>
    <col min="4364" max="4364" width="11.28515625" style="8" bestFit="1" customWidth="1"/>
    <col min="4365" max="4365" width="11.140625" style="8" bestFit="1" customWidth="1"/>
    <col min="4366" max="4608" width="11" style="8"/>
    <col min="4609" max="4609" width="20.7109375" style="8" customWidth="1"/>
    <col min="4610" max="4617" width="12.7109375" style="8" customWidth="1"/>
    <col min="4618" max="4618" width="11" style="8"/>
    <col min="4619" max="4619" width="11.140625" style="8" bestFit="1" customWidth="1"/>
    <col min="4620" max="4620" width="11.28515625" style="8" bestFit="1" customWidth="1"/>
    <col min="4621" max="4621" width="11.140625" style="8" bestFit="1" customWidth="1"/>
    <col min="4622" max="4864" width="11" style="8"/>
    <col min="4865" max="4865" width="20.7109375" style="8" customWidth="1"/>
    <col min="4866" max="4873" width="12.7109375" style="8" customWidth="1"/>
    <col min="4874" max="4874" width="11" style="8"/>
    <col min="4875" max="4875" width="11.140625" style="8" bestFit="1" customWidth="1"/>
    <col min="4876" max="4876" width="11.28515625" style="8" bestFit="1" customWidth="1"/>
    <col min="4877" max="4877" width="11.140625" style="8" bestFit="1" customWidth="1"/>
    <col min="4878" max="5120" width="11" style="8"/>
    <col min="5121" max="5121" width="20.7109375" style="8" customWidth="1"/>
    <col min="5122" max="5129" width="12.7109375" style="8" customWidth="1"/>
    <col min="5130" max="5130" width="11" style="8"/>
    <col min="5131" max="5131" width="11.140625" style="8" bestFit="1" customWidth="1"/>
    <col min="5132" max="5132" width="11.28515625" style="8" bestFit="1" customWidth="1"/>
    <col min="5133" max="5133" width="11.140625" style="8" bestFit="1" customWidth="1"/>
    <col min="5134" max="5376" width="11" style="8"/>
    <col min="5377" max="5377" width="20.7109375" style="8" customWidth="1"/>
    <col min="5378" max="5385" width="12.7109375" style="8" customWidth="1"/>
    <col min="5386" max="5386" width="11" style="8"/>
    <col min="5387" max="5387" width="11.140625" style="8" bestFit="1" customWidth="1"/>
    <col min="5388" max="5388" width="11.28515625" style="8" bestFit="1" customWidth="1"/>
    <col min="5389" max="5389" width="11.140625" style="8" bestFit="1" customWidth="1"/>
    <col min="5390" max="5632" width="11" style="8"/>
    <col min="5633" max="5633" width="20.7109375" style="8" customWidth="1"/>
    <col min="5634" max="5641" width="12.7109375" style="8" customWidth="1"/>
    <col min="5642" max="5642" width="11" style="8"/>
    <col min="5643" max="5643" width="11.140625" style="8" bestFit="1" customWidth="1"/>
    <col min="5644" max="5644" width="11.28515625" style="8" bestFit="1" customWidth="1"/>
    <col min="5645" max="5645" width="11.140625" style="8" bestFit="1" customWidth="1"/>
    <col min="5646" max="5888" width="11" style="8"/>
    <col min="5889" max="5889" width="20.7109375" style="8" customWidth="1"/>
    <col min="5890" max="5897" width="12.7109375" style="8" customWidth="1"/>
    <col min="5898" max="5898" width="11" style="8"/>
    <col min="5899" max="5899" width="11.140625" style="8" bestFit="1" customWidth="1"/>
    <col min="5900" max="5900" width="11.28515625" style="8" bestFit="1" customWidth="1"/>
    <col min="5901" max="5901" width="11.140625" style="8" bestFit="1" customWidth="1"/>
    <col min="5902" max="6144" width="11" style="8"/>
    <col min="6145" max="6145" width="20.7109375" style="8" customWidth="1"/>
    <col min="6146" max="6153" width="12.7109375" style="8" customWidth="1"/>
    <col min="6154" max="6154" width="11" style="8"/>
    <col min="6155" max="6155" width="11.140625" style="8" bestFit="1" customWidth="1"/>
    <col min="6156" max="6156" width="11.28515625" style="8" bestFit="1" customWidth="1"/>
    <col min="6157" max="6157" width="11.140625" style="8" bestFit="1" customWidth="1"/>
    <col min="6158" max="6400" width="11" style="8"/>
    <col min="6401" max="6401" width="20.7109375" style="8" customWidth="1"/>
    <col min="6402" max="6409" width="12.7109375" style="8" customWidth="1"/>
    <col min="6410" max="6410" width="11" style="8"/>
    <col min="6411" max="6411" width="11.140625" style="8" bestFit="1" customWidth="1"/>
    <col min="6412" max="6412" width="11.28515625" style="8" bestFit="1" customWidth="1"/>
    <col min="6413" max="6413" width="11.140625" style="8" bestFit="1" customWidth="1"/>
    <col min="6414" max="6656" width="11" style="8"/>
    <col min="6657" max="6657" width="20.7109375" style="8" customWidth="1"/>
    <col min="6658" max="6665" width="12.7109375" style="8" customWidth="1"/>
    <col min="6666" max="6666" width="11" style="8"/>
    <col min="6667" max="6667" width="11.140625" style="8" bestFit="1" customWidth="1"/>
    <col min="6668" max="6668" width="11.28515625" style="8" bestFit="1" customWidth="1"/>
    <col min="6669" max="6669" width="11.140625" style="8" bestFit="1" customWidth="1"/>
    <col min="6670" max="6912" width="11" style="8"/>
    <col min="6913" max="6913" width="20.7109375" style="8" customWidth="1"/>
    <col min="6914" max="6921" width="12.7109375" style="8" customWidth="1"/>
    <col min="6922" max="6922" width="11" style="8"/>
    <col min="6923" max="6923" width="11.140625" style="8" bestFit="1" customWidth="1"/>
    <col min="6924" max="6924" width="11.28515625" style="8" bestFit="1" customWidth="1"/>
    <col min="6925" max="6925" width="11.140625" style="8" bestFit="1" customWidth="1"/>
    <col min="6926" max="7168" width="11" style="8"/>
    <col min="7169" max="7169" width="20.7109375" style="8" customWidth="1"/>
    <col min="7170" max="7177" width="12.7109375" style="8" customWidth="1"/>
    <col min="7178" max="7178" width="11" style="8"/>
    <col min="7179" max="7179" width="11.140625" style="8" bestFit="1" customWidth="1"/>
    <col min="7180" max="7180" width="11.28515625" style="8" bestFit="1" customWidth="1"/>
    <col min="7181" max="7181" width="11.140625" style="8" bestFit="1" customWidth="1"/>
    <col min="7182" max="7424" width="11" style="8"/>
    <col min="7425" max="7425" width="20.7109375" style="8" customWidth="1"/>
    <col min="7426" max="7433" width="12.7109375" style="8" customWidth="1"/>
    <col min="7434" max="7434" width="11" style="8"/>
    <col min="7435" max="7435" width="11.140625" style="8" bestFit="1" customWidth="1"/>
    <col min="7436" max="7436" width="11.28515625" style="8" bestFit="1" customWidth="1"/>
    <col min="7437" max="7437" width="11.140625" style="8" bestFit="1" customWidth="1"/>
    <col min="7438" max="7680" width="11" style="8"/>
    <col min="7681" max="7681" width="20.7109375" style="8" customWidth="1"/>
    <col min="7682" max="7689" width="12.7109375" style="8" customWidth="1"/>
    <col min="7690" max="7690" width="11" style="8"/>
    <col min="7691" max="7691" width="11.140625" style="8" bestFit="1" customWidth="1"/>
    <col min="7692" max="7692" width="11.28515625" style="8" bestFit="1" customWidth="1"/>
    <col min="7693" max="7693" width="11.140625" style="8" bestFit="1" customWidth="1"/>
    <col min="7694" max="7936" width="11" style="8"/>
    <col min="7937" max="7937" width="20.7109375" style="8" customWidth="1"/>
    <col min="7938" max="7945" width="12.7109375" style="8" customWidth="1"/>
    <col min="7946" max="7946" width="11" style="8"/>
    <col min="7947" max="7947" width="11.140625" style="8" bestFit="1" customWidth="1"/>
    <col min="7948" max="7948" width="11.28515625" style="8" bestFit="1" customWidth="1"/>
    <col min="7949" max="7949" width="11.140625" style="8" bestFit="1" customWidth="1"/>
    <col min="7950" max="8192" width="11" style="8"/>
    <col min="8193" max="8193" width="20.7109375" style="8" customWidth="1"/>
    <col min="8194" max="8201" width="12.7109375" style="8" customWidth="1"/>
    <col min="8202" max="8202" width="11" style="8"/>
    <col min="8203" max="8203" width="11.140625" style="8" bestFit="1" customWidth="1"/>
    <col min="8204" max="8204" width="11.28515625" style="8" bestFit="1" customWidth="1"/>
    <col min="8205" max="8205" width="11.140625" style="8" bestFit="1" customWidth="1"/>
    <col min="8206" max="8448" width="11" style="8"/>
    <col min="8449" max="8449" width="20.7109375" style="8" customWidth="1"/>
    <col min="8450" max="8457" width="12.7109375" style="8" customWidth="1"/>
    <col min="8458" max="8458" width="11" style="8"/>
    <col min="8459" max="8459" width="11.140625" style="8" bestFit="1" customWidth="1"/>
    <col min="8460" max="8460" width="11.28515625" style="8" bestFit="1" customWidth="1"/>
    <col min="8461" max="8461" width="11.140625" style="8" bestFit="1" customWidth="1"/>
    <col min="8462" max="8704" width="11" style="8"/>
    <col min="8705" max="8705" width="20.7109375" style="8" customWidth="1"/>
    <col min="8706" max="8713" width="12.7109375" style="8" customWidth="1"/>
    <col min="8714" max="8714" width="11" style="8"/>
    <col min="8715" max="8715" width="11.140625" style="8" bestFit="1" customWidth="1"/>
    <col min="8716" max="8716" width="11.28515625" style="8" bestFit="1" customWidth="1"/>
    <col min="8717" max="8717" width="11.140625" style="8" bestFit="1" customWidth="1"/>
    <col min="8718" max="8960" width="11" style="8"/>
    <col min="8961" max="8961" width="20.7109375" style="8" customWidth="1"/>
    <col min="8962" max="8969" width="12.7109375" style="8" customWidth="1"/>
    <col min="8970" max="8970" width="11" style="8"/>
    <col min="8971" max="8971" width="11.140625" style="8" bestFit="1" customWidth="1"/>
    <col min="8972" max="8972" width="11.28515625" style="8" bestFit="1" customWidth="1"/>
    <col min="8973" max="8973" width="11.140625" style="8" bestFit="1" customWidth="1"/>
    <col min="8974" max="9216" width="11" style="8"/>
    <col min="9217" max="9217" width="20.7109375" style="8" customWidth="1"/>
    <col min="9218" max="9225" width="12.7109375" style="8" customWidth="1"/>
    <col min="9226" max="9226" width="11" style="8"/>
    <col min="9227" max="9227" width="11.140625" style="8" bestFit="1" customWidth="1"/>
    <col min="9228" max="9228" width="11.28515625" style="8" bestFit="1" customWidth="1"/>
    <col min="9229" max="9229" width="11.140625" style="8" bestFit="1" customWidth="1"/>
    <col min="9230" max="9472" width="11" style="8"/>
    <col min="9473" max="9473" width="20.7109375" style="8" customWidth="1"/>
    <col min="9474" max="9481" width="12.7109375" style="8" customWidth="1"/>
    <col min="9482" max="9482" width="11" style="8"/>
    <col min="9483" max="9483" width="11.140625" style="8" bestFit="1" customWidth="1"/>
    <col min="9484" max="9484" width="11.28515625" style="8" bestFit="1" customWidth="1"/>
    <col min="9485" max="9485" width="11.140625" style="8" bestFit="1" customWidth="1"/>
    <col min="9486" max="9728" width="11" style="8"/>
    <col min="9729" max="9729" width="20.7109375" style="8" customWidth="1"/>
    <col min="9730" max="9737" width="12.7109375" style="8" customWidth="1"/>
    <col min="9738" max="9738" width="11" style="8"/>
    <col min="9739" max="9739" width="11.140625" style="8" bestFit="1" customWidth="1"/>
    <col min="9740" max="9740" width="11.28515625" style="8" bestFit="1" customWidth="1"/>
    <col min="9741" max="9741" width="11.140625" style="8" bestFit="1" customWidth="1"/>
    <col min="9742" max="9984" width="11" style="8"/>
    <col min="9985" max="9985" width="20.7109375" style="8" customWidth="1"/>
    <col min="9986" max="9993" width="12.7109375" style="8" customWidth="1"/>
    <col min="9994" max="9994" width="11" style="8"/>
    <col min="9995" max="9995" width="11.140625" style="8" bestFit="1" customWidth="1"/>
    <col min="9996" max="9996" width="11.28515625" style="8" bestFit="1" customWidth="1"/>
    <col min="9997" max="9997" width="11.140625" style="8" bestFit="1" customWidth="1"/>
    <col min="9998" max="10240" width="11" style="8"/>
    <col min="10241" max="10241" width="20.7109375" style="8" customWidth="1"/>
    <col min="10242" max="10249" width="12.7109375" style="8" customWidth="1"/>
    <col min="10250" max="10250" width="11" style="8"/>
    <col min="10251" max="10251" width="11.140625" style="8" bestFit="1" customWidth="1"/>
    <col min="10252" max="10252" width="11.28515625" style="8" bestFit="1" customWidth="1"/>
    <col min="10253" max="10253" width="11.140625" style="8" bestFit="1" customWidth="1"/>
    <col min="10254" max="10496" width="11" style="8"/>
    <col min="10497" max="10497" width="20.7109375" style="8" customWidth="1"/>
    <col min="10498" max="10505" width="12.7109375" style="8" customWidth="1"/>
    <col min="10506" max="10506" width="11" style="8"/>
    <col min="10507" max="10507" width="11.140625" style="8" bestFit="1" customWidth="1"/>
    <col min="10508" max="10508" width="11.28515625" style="8" bestFit="1" customWidth="1"/>
    <col min="10509" max="10509" width="11.140625" style="8" bestFit="1" customWidth="1"/>
    <col min="10510" max="10752" width="11" style="8"/>
    <col min="10753" max="10753" width="20.7109375" style="8" customWidth="1"/>
    <col min="10754" max="10761" width="12.7109375" style="8" customWidth="1"/>
    <col min="10762" max="10762" width="11" style="8"/>
    <col min="10763" max="10763" width="11.140625" style="8" bestFit="1" customWidth="1"/>
    <col min="10764" max="10764" width="11.28515625" style="8" bestFit="1" customWidth="1"/>
    <col min="10765" max="10765" width="11.140625" style="8" bestFit="1" customWidth="1"/>
    <col min="10766" max="11008" width="11" style="8"/>
    <col min="11009" max="11009" width="20.7109375" style="8" customWidth="1"/>
    <col min="11010" max="11017" width="12.7109375" style="8" customWidth="1"/>
    <col min="11018" max="11018" width="11" style="8"/>
    <col min="11019" max="11019" width="11.140625" style="8" bestFit="1" customWidth="1"/>
    <col min="11020" max="11020" width="11.28515625" style="8" bestFit="1" customWidth="1"/>
    <col min="11021" max="11021" width="11.140625" style="8" bestFit="1" customWidth="1"/>
    <col min="11022" max="11264" width="11" style="8"/>
    <col min="11265" max="11265" width="20.7109375" style="8" customWidth="1"/>
    <col min="11266" max="11273" width="12.7109375" style="8" customWidth="1"/>
    <col min="11274" max="11274" width="11" style="8"/>
    <col min="11275" max="11275" width="11.140625" style="8" bestFit="1" customWidth="1"/>
    <col min="11276" max="11276" width="11.28515625" style="8" bestFit="1" customWidth="1"/>
    <col min="11277" max="11277" width="11.140625" style="8" bestFit="1" customWidth="1"/>
    <col min="11278" max="11520" width="11" style="8"/>
    <col min="11521" max="11521" width="20.7109375" style="8" customWidth="1"/>
    <col min="11522" max="11529" width="12.7109375" style="8" customWidth="1"/>
    <col min="11530" max="11530" width="11" style="8"/>
    <col min="11531" max="11531" width="11.140625" style="8" bestFit="1" customWidth="1"/>
    <col min="11532" max="11532" width="11.28515625" style="8" bestFit="1" customWidth="1"/>
    <col min="11533" max="11533" width="11.140625" style="8" bestFit="1" customWidth="1"/>
    <col min="11534" max="11776" width="11" style="8"/>
    <col min="11777" max="11777" width="20.7109375" style="8" customWidth="1"/>
    <col min="11778" max="11785" width="12.7109375" style="8" customWidth="1"/>
    <col min="11786" max="11786" width="11" style="8"/>
    <col min="11787" max="11787" width="11.140625" style="8" bestFit="1" customWidth="1"/>
    <col min="11788" max="11788" width="11.28515625" style="8" bestFit="1" customWidth="1"/>
    <col min="11789" max="11789" width="11.140625" style="8" bestFit="1" customWidth="1"/>
    <col min="11790" max="12032" width="11" style="8"/>
    <col min="12033" max="12033" width="20.7109375" style="8" customWidth="1"/>
    <col min="12034" max="12041" width="12.7109375" style="8" customWidth="1"/>
    <col min="12042" max="12042" width="11" style="8"/>
    <col min="12043" max="12043" width="11.140625" style="8" bestFit="1" customWidth="1"/>
    <col min="12044" max="12044" width="11.28515625" style="8" bestFit="1" customWidth="1"/>
    <col min="12045" max="12045" width="11.140625" style="8" bestFit="1" customWidth="1"/>
    <col min="12046" max="12288" width="11" style="8"/>
    <col min="12289" max="12289" width="20.7109375" style="8" customWidth="1"/>
    <col min="12290" max="12297" width="12.7109375" style="8" customWidth="1"/>
    <col min="12298" max="12298" width="11" style="8"/>
    <col min="12299" max="12299" width="11.140625" style="8" bestFit="1" customWidth="1"/>
    <col min="12300" max="12300" width="11.28515625" style="8" bestFit="1" customWidth="1"/>
    <col min="12301" max="12301" width="11.140625" style="8" bestFit="1" customWidth="1"/>
    <col min="12302" max="12544" width="11" style="8"/>
    <col min="12545" max="12545" width="20.7109375" style="8" customWidth="1"/>
    <col min="12546" max="12553" width="12.7109375" style="8" customWidth="1"/>
    <col min="12554" max="12554" width="11" style="8"/>
    <col min="12555" max="12555" width="11.140625" style="8" bestFit="1" customWidth="1"/>
    <col min="12556" max="12556" width="11.28515625" style="8" bestFit="1" customWidth="1"/>
    <col min="12557" max="12557" width="11.140625" style="8" bestFit="1" customWidth="1"/>
    <col min="12558" max="12800" width="11" style="8"/>
    <col min="12801" max="12801" width="20.7109375" style="8" customWidth="1"/>
    <col min="12802" max="12809" width="12.7109375" style="8" customWidth="1"/>
    <col min="12810" max="12810" width="11" style="8"/>
    <col min="12811" max="12811" width="11.140625" style="8" bestFit="1" customWidth="1"/>
    <col min="12812" max="12812" width="11.28515625" style="8" bestFit="1" customWidth="1"/>
    <col min="12813" max="12813" width="11.140625" style="8" bestFit="1" customWidth="1"/>
    <col min="12814" max="13056" width="11" style="8"/>
    <col min="13057" max="13057" width="20.7109375" style="8" customWidth="1"/>
    <col min="13058" max="13065" width="12.7109375" style="8" customWidth="1"/>
    <col min="13066" max="13066" width="11" style="8"/>
    <col min="13067" max="13067" width="11.140625" style="8" bestFit="1" customWidth="1"/>
    <col min="13068" max="13068" width="11.28515625" style="8" bestFit="1" customWidth="1"/>
    <col min="13069" max="13069" width="11.140625" style="8" bestFit="1" customWidth="1"/>
    <col min="13070" max="13312" width="11" style="8"/>
    <col min="13313" max="13313" width="20.7109375" style="8" customWidth="1"/>
    <col min="13314" max="13321" width="12.7109375" style="8" customWidth="1"/>
    <col min="13322" max="13322" width="11" style="8"/>
    <col min="13323" max="13323" width="11.140625" style="8" bestFit="1" customWidth="1"/>
    <col min="13324" max="13324" width="11.28515625" style="8" bestFit="1" customWidth="1"/>
    <col min="13325" max="13325" width="11.140625" style="8" bestFit="1" customWidth="1"/>
    <col min="13326" max="13568" width="11" style="8"/>
    <col min="13569" max="13569" width="20.7109375" style="8" customWidth="1"/>
    <col min="13570" max="13577" width="12.7109375" style="8" customWidth="1"/>
    <col min="13578" max="13578" width="11" style="8"/>
    <col min="13579" max="13579" width="11.140625" style="8" bestFit="1" customWidth="1"/>
    <col min="13580" max="13580" width="11.28515625" style="8" bestFit="1" customWidth="1"/>
    <col min="13581" max="13581" width="11.140625" style="8" bestFit="1" customWidth="1"/>
    <col min="13582" max="13824" width="11" style="8"/>
    <col min="13825" max="13825" width="20.7109375" style="8" customWidth="1"/>
    <col min="13826" max="13833" width="12.7109375" style="8" customWidth="1"/>
    <col min="13834" max="13834" width="11" style="8"/>
    <col min="13835" max="13835" width="11.140625" style="8" bestFit="1" customWidth="1"/>
    <col min="13836" max="13836" width="11.28515625" style="8" bestFit="1" customWidth="1"/>
    <col min="13837" max="13837" width="11.140625" style="8" bestFit="1" customWidth="1"/>
    <col min="13838" max="14080" width="11" style="8"/>
    <col min="14081" max="14081" width="20.7109375" style="8" customWidth="1"/>
    <col min="14082" max="14089" width="12.7109375" style="8" customWidth="1"/>
    <col min="14090" max="14090" width="11" style="8"/>
    <col min="14091" max="14091" width="11.140625" style="8" bestFit="1" customWidth="1"/>
    <col min="14092" max="14092" width="11.28515625" style="8" bestFit="1" customWidth="1"/>
    <col min="14093" max="14093" width="11.140625" style="8" bestFit="1" customWidth="1"/>
    <col min="14094" max="14336" width="11" style="8"/>
    <col min="14337" max="14337" width="20.7109375" style="8" customWidth="1"/>
    <col min="14338" max="14345" width="12.7109375" style="8" customWidth="1"/>
    <col min="14346" max="14346" width="11" style="8"/>
    <col min="14347" max="14347" width="11.140625" style="8" bestFit="1" customWidth="1"/>
    <col min="14348" max="14348" width="11.28515625" style="8" bestFit="1" customWidth="1"/>
    <col min="14349" max="14349" width="11.140625" style="8" bestFit="1" customWidth="1"/>
    <col min="14350" max="14592" width="11" style="8"/>
    <col min="14593" max="14593" width="20.7109375" style="8" customWidth="1"/>
    <col min="14594" max="14601" width="12.7109375" style="8" customWidth="1"/>
    <col min="14602" max="14602" width="11" style="8"/>
    <col min="14603" max="14603" width="11.140625" style="8" bestFit="1" customWidth="1"/>
    <col min="14604" max="14604" width="11.28515625" style="8" bestFit="1" customWidth="1"/>
    <col min="14605" max="14605" width="11.140625" style="8" bestFit="1" customWidth="1"/>
    <col min="14606" max="14848" width="11" style="8"/>
    <col min="14849" max="14849" width="20.7109375" style="8" customWidth="1"/>
    <col min="14850" max="14857" width="12.7109375" style="8" customWidth="1"/>
    <col min="14858" max="14858" width="11" style="8"/>
    <col min="14859" max="14859" width="11.140625" style="8" bestFit="1" customWidth="1"/>
    <col min="14860" max="14860" width="11.28515625" style="8" bestFit="1" customWidth="1"/>
    <col min="14861" max="14861" width="11.140625" style="8" bestFit="1" customWidth="1"/>
    <col min="14862" max="15104" width="11" style="8"/>
    <col min="15105" max="15105" width="20.7109375" style="8" customWidth="1"/>
    <col min="15106" max="15113" width="12.7109375" style="8" customWidth="1"/>
    <col min="15114" max="15114" width="11" style="8"/>
    <col min="15115" max="15115" width="11.140625" style="8" bestFit="1" customWidth="1"/>
    <col min="15116" max="15116" width="11.28515625" style="8" bestFit="1" customWidth="1"/>
    <col min="15117" max="15117" width="11.140625" style="8" bestFit="1" customWidth="1"/>
    <col min="15118" max="15360" width="11" style="8"/>
    <col min="15361" max="15361" width="20.7109375" style="8" customWidth="1"/>
    <col min="15362" max="15369" width="12.7109375" style="8" customWidth="1"/>
    <col min="15370" max="15370" width="11" style="8"/>
    <col min="15371" max="15371" width="11.140625" style="8" bestFit="1" customWidth="1"/>
    <col min="15372" max="15372" width="11.28515625" style="8" bestFit="1" customWidth="1"/>
    <col min="15373" max="15373" width="11.140625" style="8" bestFit="1" customWidth="1"/>
    <col min="15374" max="15616" width="11" style="8"/>
    <col min="15617" max="15617" width="20.7109375" style="8" customWidth="1"/>
    <col min="15618" max="15625" width="12.7109375" style="8" customWidth="1"/>
    <col min="15626" max="15626" width="11" style="8"/>
    <col min="15627" max="15627" width="11.140625" style="8" bestFit="1" customWidth="1"/>
    <col min="15628" max="15628" width="11.28515625" style="8" bestFit="1" customWidth="1"/>
    <col min="15629" max="15629" width="11.140625" style="8" bestFit="1" customWidth="1"/>
    <col min="15630" max="15872" width="11" style="8"/>
    <col min="15873" max="15873" width="20.7109375" style="8" customWidth="1"/>
    <col min="15874" max="15881" width="12.7109375" style="8" customWidth="1"/>
    <col min="15882" max="15882" width="11" style="8"/>
    <col min="15883" max="15883" width="11.140625" style="8" bestFit="1" customWidth="1"/>
    <col min="15884" max="15884" width="11.28515625" style="8" bestFit="1" customWidth="1"/>
    <col min="15885" max="15885" width="11.140625" style="8" bestFit="1" customWidth="1"/>
    <col min="15886" max="16128" width="11" style="8"/>
    <col min="16129" max="16129" width="20.7109375" style="8" customWidth="1"/>
    <col min="16130" max="16137" width="12.7109375" style="8" customWidth="1"/>
    <col min="16138" max="16138" width="11" style="8"/>
    <col min="16139" max="16139" width="11.140625" style="8" bestFit="1" customWidth="1"/>
    <col min="16140" max="16140" width="11.28515625" style="8" bestFit="1" customWidth="1"/>
    <col min="16141" max="16141" width="11.140625" style="8" bestFit="1" customWidth="1"/>
    <col min="16142" max="16384" width="11" style="8"/>
  </cols>
  <sheetData>
    <row r="2" spans="1:55" ht="18" customHeight="1">
      <c r="A2" s="7" t="s">
        <v>825</v>
      </c>
      <c r="B2" s="7"/>
      <c r="C2" s="7"/>
      <c r="D2" s="7"/>
      <c r="E2" s="7"/>
      <c r="F2" s="7"/>
      <c r="G2" s="7"/>
      <c r="H2" s="7"/>
      <c r="I2" s="7"/>
      <c r="J2" s="247"/>
    </row>
    <row r="3" spans="1:55" ht="18" customHeight="1">
      <c r="A3" s="38" t="s">
        <v>826</v>
      </c>
      <c r="B3" s="38"/>
      <c r="C3" s="38"/>
      <c r="D3" s="38"/>
      <c r="E3" s="38"/>
      <c r="F3" s="38"/>
      <c r="G3" s="38"/>
      <c r="H3" s="38"/>
      <c r="I3" s="3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  <c r="AV3" s="248"/>
      <c r="AW3" s="248"/>
      <c r="AX3" s="248"/>
      <c r="AY3" s="248"/>
      <c r="AZ3" s="248"/>
      <c r="BA3" s="248"/>
      <c r="BB3" s="248"/>
      <c r="BC3" s="248"/>
    </row>
    <row r="4" spans="1:55" ht="18" customHeight="1">
      <c r="A4" s="38" t="s">
        <v>827</v>
      </c>
      <c r="B4" s="38"/>
      <c r="C4" s="38"/>
      <c r="D4" s="38"/>
      <c r="E4" s="38"/>
      <c r="F4" s="38"/>
      <c r="G4" s="38"/>
      <c r="H4" s="38"/>
      <c r="I4" s="3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  <c r="AV4" s="248"/>
      <c r="AW4" s="248"/>
      <c r="AX4" s="248"/>
      <c r="AY4" s="248"/>
      <c r="AZ4" s="248"/>
      <c r="BA4" s="248"/>
      <c r="BB4" s="248"/>
      <c r="BC4" s="248"/>
    </row>
    <row r="5" spans="1:55" ht="12.75" customHeight="1">
      <c r="A5" s="286" t="s">
        <v>811</v>
      </c>
      <c r="B5" s="286"/>
      <c r="C5" s="286"/>
      <c r="D5" s="286"/>
      <c r="E5" s="286"/>
      <c r="F5" s="286"/>
      <c r="G5" s="286"/>
      <c r="H5" s="286"/>
      <c r="I5" s="286"/>
      <c r="J5" s="247"/>
    </row>
    <row r="6" spans="1:55" ht="9.75" customHeight="1">
      <c r="A6" s="287"/>
      <c r="B6" s="287"/>
      <c r="C6" s="287"/>
      <c r="D6" s="287"/>
      <c r="E6" s="287"/>
      <c r="F6" s="287"/>
      <c r="G6" s="287"/>
      <c r="H6" s="287"/>
      <c r="I6" s="287"/>
      <c r="J6" s="247"/>
    </row>
    <row r="7" spans="1:55" s="13" customFormat="1" ht="16.5" customHeight="1">
      <c r="A7" s="251" t="s">
        <v>828</v>
      </c>
      <c r="B7" s="288" t="s">
        <v>812</v>
      </c>
      <c r="C7" s="288"/>
      <c r="D7" s="288"/>
      <c r="E7" s="288"/>
      <c r="F7" s="288"/>
      <c r="G7" s="288"/>
      <c r="H7" s="288"/>
      <c r="I7" s="288"/>
    </row>
    <row r="8" spans="1:55" s="13" customFormat="1" ht="16.5" customHeight="1">
      <c r="A8" s="254"/>
      <c r="B8" s="286" t="s">
        <v>14</v>
      </c>
      <c r="C8" s="286"/>
      <c r="D8" s="286"/>
      <c r="E8" s="289"/>
      <c r="F8" s="290" t="s">
        <v>15</v>
      </c>
      <c r="G8" s="290"/>
      <c r="H8" s="290"/>
      <c r="I8" s="290"/>
    </row>
    <row r="9" spans="1:55" s="13" customFormat="1" ht="16.5" customHeight="1">
      <c r="A9" s="255"/>
      <c r="B9" s="257" t="s">
        <v>34</v>
      </c>
      <c r="C9" s="257" t="s">
        <v>813</v>
      </c>
      <c r="D9" s="257" t="s">
        <v>814</v>
      </c>
      <c r="E9" s="257" t="s">
        <v>815</v>
      </c>
      <c r="F9" s="256" t="s">
        <v>34</v>
      </c>
      <c r="G9" s="256" t="s">
        <v>813</v>
      </c>
      <c r="H9" s="256" t="s">
        <v>814</v>
      </c>
      <c r="I9" s="257" t="s">
        <v>815</v>
      </c>
    </row>
    <row r="10" spans="1:55" ht="16.5" customHeight="1">
      <c r="A10" s="121" t="s">
        <v>16</v>
      </c>
      <c r="B10" s="261">
        <f>SUM(C10:E10)</f>
        <v>311013</v>
      </c>
      <c r="C10" s="261">
        <f t="shared" ref="C10:I10" si="0">SUM(C12:C19)</f>
        <v>38466</v>
      </c>
      <c r="D10" s="261">
        <f t="shared" si="0"/>
        <v>268469</v>
      </c>
      <c r="E10" s="261">
        <f t="shared" si="0"/>
        <v>4078</v>
      </c>
      <c r="F10" s="262">
        <f t="shared" si="0"/>
        <v>100</v>
      </c>
      <c r="G10" s="262">
        <f t="shared" si="0"/>
        <v>99.999999999999986</v>
      </c>
      <c r="H10" s="262">
        <f t="shared" si="0"/>
        <v>100</v>
      </c>
      <c r="I10" s="262">
        <f t="shared" si="0"/>
        <v>100</v>
      </c>
      <c r="K10" s="291"/>
      <c r="L10" s="291"/>
      <c r="M10" s="291"/>
    </row>
    <row r="11" spans="1:55" ht="8.25" customHeight="1">
      <c r="B11" s="265"/>
      <c r="C11" s="265"/>
      <c r="D11" s="265"/>
      <c r="E11" s="265"/>
      <c r="F11" s="262"/>
      <c r="G11" s="262"/>
      <c r="H11" s="262"/>
      <c r="I11" s="262"/>
    </row>
    <row r="12" spans="1:55" ht="16.5" customHeight="1">
      <c r="A12" s="292" t="s">
        <v>19</v>
      </c>
      <c r="B12" s="33">
        <f>SUM(C12:E12)</f>
        <v>130521</v>
      </c>
      <c r="C12" s="33">
        <v>13933</v>
      </c>
      <c r="D12" s="33">
        <v>115666</v>
      </c>
      <c r="E12" s="33">
        <v>922</v>
      </c>
      <c r="F12" s="293">
        <f>(B12/B$10*100)</f>
        <v>41.966412979521756</v>
      </c>
      <c r="G12" s="293">
        <f>(C12/C$10*100)</f>
        <v>36.221598294597825</v>
      </c>
      <c r="H12" s="293">
        <f>D12/D$10*100</f>
        <v>43.083558995638235</v>
      </c>
      <c r="I12" s="293">
        <f>E12/E$10*100</f>
        <v>22.609122118685629</v>
      </c>
      <c r="K12" s="33"/>
      <c r="L12" s="33"/>
      <c r="M12" s="33"/>
    </row>
    <row r="13" spans="1:55" ht="16.5" customHeight="1">
      <c r="A13" s="294" t="s">
        <v>20</v>
      </c>
      <c r="B13" s="33">
        <f t="shared" ref="B13:B19" si="1">SUM(C13:E13)</f>
        <v>54631</v>
      </c>
      <c r="C13" s="33">
        <v>7808</v>
      </c>
      <c r="D13" s="33">
        <v>46099</v>
      </c>
      <c r="E13" s="33">
        <v>724</v>
      </c>
      <c r="F13" s="293">
        <f t="shared" ref="F13:G18" si="2">(B13/B$10*100)</f>
        <v>17.565503692771685</v>
      </c>
      <c r="G13" s="293">
        <f t="shared" si="2"/>
        <v>20.298445380335881</v>
      </c>
      <c r="H13" s="293">
        <f t="shared" ref="H13:I18" si="3">D13/D$10*100</f>
        <v>17.171070030431817</v>
      </c>
      <c r="I13" s="293">
        <f t="shared" si="3"/>
        <v>17.753800882785679</v>
      </c>
    </row>
    <row r="14" spans="1:55" ht="16.5" customHeight="1">
      <c r="A14" s="294" t="s">
        <v>21</v>
      </c>
      <c r="B14" s="33">
        <f t="shared" si="1"/>
        <v>26095</v>
      </c>
      <c r="C14" s="33">
        <v>3191</v>
      </c>
      <c r="D14" s="33">
        <v>22709</v>
      </c>
      <c r="E14" s="33">
        <v>195</v>
      </c>
      <c r="F14" s="293">
        <f t="shared" si="2"/>
        <v>8.3903245201969057</v>
      </c>
      <c r="G14" s="293">
        <f t="shared" si="2"/>
        <v>8.2956377060261008</v>
      </c>
      <c r="H14" s="293">
        <f t="shared" si="3"/>
        <v>8.4587047294100994</v>
      </c>
      <c r="I14" s="293">
        <f t="shared" si="3"/>
        <v>4.7817557626287392</v>
      </c>
    </row>
    <row r="15" spans="1:55" ht="16.5" customHeight="1">
      <c r="A15" s="294" t="s">
        <v>22</v>
      </c>
      <c r="B15" s="33">
        <f t="shared" si="1"/>
        <v>24902</v>
      </c>
      <c r="C15" s="33">
        <v>2952</v>
      </c>
      <c r="D15" s="33">
        <v>21650</v>
      </c>
      <c r="E15" s="33">
        <v>300</v>
      </c>
      <c r="F15" s="293">
        <f t="shared" si="2"/>
        <v>8.0067392681334866</v>
      </c>
      <c r="G15" s="293">
        <f t="shared" si="2"/>
        <v>7.6743097800655118</v>
      </c>
      <c r="H15" s="293">
        <f t="shared" si="3"/>
        <v>8.064245778842249</v>
      </c>
      <c r="I15" s="293">
        <f>E15/E$10*100</f>
        <v>7.3565473271211381</v>
      </c>
    </row>
    <row r="16" spans="1:55" ht="16.5" customHeight="1">
      <c r="A16" s="294" t="s">
        <v>23</v>
      </c>
      <c r="B16" s="33">
        <f t="shared" si="1"/>
        <v>22744</v>
      </c>
      <c r="C16" s="33">
        <v>3344</v>
      </c>
      <c r="D16" s="33">
        <v>19134</v>
      </c>
      <c r="E16" s="33">
        <v>266</v>
      </c>
      <c r="F16" s="293">
        <f t="shared" si="2"/>
        <v>7.3128775967564064</v>
      </c>
      <c r="G16" s="293">
        <f t="shared" si="2"/>
        <v>8.6933915665782759</v>
      </c>
      <c r="H16" s="293">
        <f t="shared" si="3"/>
        <v>7.1270798490700979</v>
      </c>
      <c r="I16" s="293">
        <f t="shared" si="3"/>
        <v>6.5228052967140755</v>
      </c>
    </row>
    <row r="17" spans="1:9" ht="16.5" customHeight="1">
      <c r="A17" s="294" t="s">
        <v>24</v>
      </c>
      <c r="B17" s="33">
        <f t="shared" si="1"/>
        <v>24529</v>
      </c>
      <c r="C17" s="33">
        <v>3548</v>
      </c>
      <c r="D17" s="33">
        <v>20468</v>
      </c>
      <c r="E17" s="33">
        <v>513</v>
      </c>
      <c r="F17" s="293">
        <f t="shared" si="2"/>
        <v>7.8868085899946303</v>
      </c>
      <c r="G17" s="293">
        <f t="shared" si="2"/>
        <v>9.2237300473145112</v>
      </c>
      <c r="H17" s="293">
        <f t="shared" si="3"/>
        <v>7.6239714827410241</v>
      </c>
      <c r="I17" s="293">
        <f t="shared" si="3"/>
        <v>12.579695929377147</v>
      </c>
    </row>
    <row r="18" spans="1:9" ht="16.5" customHeight="1">
      <c r="A18" s="294" t="s">
        <v>25</v>
      </c>
      <c r="B18" s="33">
        <f t="shared" si="1"/>
        <v>23775</v>
      </c>
      <c r="C18" s="33">
        <v>3660</v>
      </c>
      <c r="D18" s="33">
        <v>19036</v>
      </c>
      <c r="E18" s="33">
        <v>1079</v>
      </c>
      <c r="F18" s="293">
        <f t="shared" si="2"/>
        <v>7.6443749939713133</v>
      </c>
      <c r="G18" s="293">
        <f t="shared" si="2"/>
        <v>9.5148962720324448</v>
      </c>
      <c r="H18" s="293">
        <f t="shared" si="3"/>
        <v>7.0905765656370008</v>
      </c>
      <c r="I18" s="293">
        <f t="shared" si="3"/>
        <v>26.459048553212362</v>
      </c>
    </row>
    <row r="19" spans="1:9" ht="16.5" customHeight="1">
      <c r="A19" s="294" t="s">
        <v>829</v>
      </c>
      <c r="B19" s="33">
        <f t="shared" si="1"/>
        <v>3816</v>
      </c>
      <c r="C19" s="33">
        <v>30</v>
      </c>
      <c r="D19" s="33">
        <v>3707</v>
      </c>
      <c r="E19" s="33">
        <v>79</v>
      </c>
      <c r="F19" s="293">
        <f>(B19/B$10*100)</f>
        <v>1.2269583586538184</v>
      </c>
      <c r="G19" s="293">
        <f>(C19/C$10*100)</f>
        <v>7.7990953049446268E-2</v>
      </c>
      <c r="H19" s="293">
        <f>D19/D$10*100</f>
        <v>1.380792568229479</v>
      </c>
      <c r="I19" s="293">
        <f>E19/E$10*100</f>
        <v>1.9372241294752328</v>
      </c>
    </row>
    <row r="20" spans="1:9" ht="8.25" customHeight="1">
      <c r="A20" s="31"/>
      <c r="B20" s="295"/>
      <c r="C20" s="295"/>
      <c r="D20" s="295"/>
      <c r="E20" s="295"/>
      <c r="F20" s="295"/>
      <c r="G20" s="295"/>
      <c r="H20" s="295"/>
      <c r="I20" s="295"/>
    </row>
    <row r="21" spans="1:9" ht="8.25" customHeight="1">
      <c r="B21" s="270"/>
      <c r="C21" s="270"/>
      <c r="D21" s="270"/>
      <c r="E21" s="270"/>
      <c r="F21" s="270"/>
      <c r="G21" s="270"/>
      <c r="H21" s="270"/>
      <c r="I21" s="270"/>
    </row>
    <row r="22" spans="1:9" ht="12.75">
      <c r="A22" s="296" t="s">
        <v>817</v>
      </c>
    </row>
    <row r="24" spans="1:9" ht="12" customHeight="1">
      <c r="G24" s="297"/>
    </row>
  </sheetData>
  <mergeCells count="3">
    <mergeCell ref="A7:A9"/>
    <mergeCell ref="B7:I7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0" orientation="landscape" useFirstPageNumber="1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C2139-0753-4212-AEB6-CAD1C351C4A8}">
  <sheetPr>
    <pageSetUpPr fitToPage="1"/>
  </sheetPr>
  <dimension ref="A1:HX34"/>
  <sheetViews>
    <sheetView showGridLines="0" zoomScale="90" zoomScaleNormal="90" zoomScaleSheetLayoutView="90" workbookViewId="0">
      <selection activeCell="I17" sqref="I17"/>
    </sheetView>
  </sheetViews>
  <sheetFormatPr baseColWidth="10" defaultRowHeight="12.75"/>
  <cols>
    <col min="1" max="8" width="11.42578125" style="198"/>
    <col min="9" max="9" width="11.42578125" style="280"/>
    <col min="10" max="10" width="2.85546875" style="280" customWidth="1"/>
    <col min="11" max="11" width="19.140625" style="541" bestFit="1" customWidth="1"/>
    <col min="12" max="13" width="12" style="541" bestFit="1" customWidth="1"/>
    <col min="14" max="14" width="8.85546875" style="541" bestFit="1" customWidth="1"/>
    <col min="15" max="15" width="16.42578125" style="541" customWidth="1"/>
    <col min="16" max="18" width="11.42578125" style="280"/>
    <col min="19" max="265" width="11.42578125" style="198"/>
    <col min="266" max="266" width="2.85546875" style="198" customWidth="1"/>
    <col min="267" max="267" width="19.140625" style="198" bestFit="1" customWidth="1"/>
    <col min="268" max="269" width="12" style="198" bestFit="1" customWidth="1"/>
    <col min="270" max="270" width="8.85546875" style="198" bestFit="1" customWidth="1"/>
    <col min="271" max="271" width="16.42578125" style="198" customWidth="1"/>
    <col min="272" max="521" width="11.42578125" style="198"/>
    <col min="522" max="522" width="2.85546875" style="198" customWidth="1"/>
    <col min="523" max="523" width="19.140625" style="198" bestFit="1" customWidth="1"/>
    <col min="524" max="525" width="12" style="198" bestFit="1" customWidth="1"/>
    <col min="526" max="526" width="8.85546875" style="198" bestFit="1" customWidth="1"/>
    <col min="527" max="527" width="16.42578125" style="198" customWidth="1"/>
    <col min="528" max="777" width="11.42578125" style="198"/>
    <col min="778" max="778" width="2.85546875" style="198" customWidth="1"/>
    <col min="779" max="779" width="19.140625" style="198" bestFit="1" customWidth="1"/>
    <col min="780" max="781" width="12" style="198" bestFit="1" customWidth="1"/>
    <col min="782" max="782" width="8.85546875" style="198" bestFit="1" customWidth="1"/>
    <col min="783" max="783" width="16.42578125" style="198" customWidth="1"/>
    <col min="784" max="1033" width="11.42578125" style="198"/>
    <col min="1034" max="1034" width="2.85546875" style="198" customWidth="1"/>
    <col min="1035" max="1035" width="19.140625" style="198" bestFit="1" customWidth="1"/>
    <col min="1036" max="1037" width="12" style="198" bestFit="1" customWidth="1"/>
    <col min="1038" max="1038" width="8.85546875" style="198" bestFit="1" customWidth="1"/>
    <col min="1039" max="1039" width="16.42578125" style="198" customWidth="1"/>
    <col min="1040" max="1289" width="11.42578125" style="198"/>
    <col min="1290" max="1290" width="2.85546875" style="198" customWidth="1"/>
    <col min="1291" max="1291" width="19.140625" style="198" bestFit="1" customWidth="1"/>
    <col min="1292" max="1293" width="12" style="198" bestFit="1" customWidth="1"/>
    <col min="1294" max="1294" width="8.85546875" style="198" bestFit="1" customWidth="1"/>
    <col min="1295" max="1295" width="16.42578125" style="198" customWidth="1"/>
    <col min="1296" max="1545" width="11.42578125" style="198"/>
    <col min="1546" max="1546" width="2.85546875" style="198" customWidth="1"/>
    <col min="1547" max="1547" width="19.140625" style="198" bestFit="1" customWidth="1"/>
    <col min="1548" max="1549" width="12" style="198" bestFit="1" customWidth="1"/>
    <col min="1550" max="1550" width="8.85546875" style="198" bestFit="1" customWidth="1"/>
    <col min="1551" max="1551" width="16.42578125" style="198" customWidth="1"/>
    <col min="1552" max="1801" width="11.42578125" style="198"/>
    <col min="1802" max="1802" width="2.85546875" style="198" customWidth="1"/>
    <col min="1803" max="1803" width="19.140625" style="198" bestFit="1" customWidth="1"/>
    <col min="1804" max="1805" width="12" style="198" bestFit="1" customWidth="1"/>
    <col min="1806" max="1806" width="8.85546875" style="198" bestFit="1" customWidth="1"/>
    <col min="1807" max="1807" width="16.42578125" style="198" customWidth="1"/>
    <col min="1808" max="2057" width="11.42578125" style="198"/>
    <col min="2058" max="2058" width="2.85546875" style="198" customWidth="1"/>
    <col min="2059" max="2059" width="19.140625" style="198" bestFit="1" customWidth="1"/>
    <col min="2060" max="2061" width="12" style="198" bestFit="1" customWidth="1"/>
    <col min="2062" max="2062" width="8.85546875" style="198" bestFit="1" customWidth="1"/>
    <col min="2063" max="2063" width="16.42578125" style="198" customWidth="1"/>
    <col min="2064" max="2313" width="11.42578125" style="198"/>
    <col min="2314" max="2314" width="2.85546875" style="198" customWidth="1"/>
    <col min="2315" max="2315" width="19.140625" style="198" bestFit="1" customWidth="1"/>
    <col min="2316" max="2317" width="12" style="198" bestFit="1" customWidth="1"/>
    <col min="2318" max="2318" width="8.85546875" style="198" bestFit="1" customWidth="1"/>
    <col min="2319" max="2319" width="16.42578125" style="198" customWidth="1"/>
    <col min="2320" max="2569" width="11.42578125" style="198"/>
    <col min="2570" max="2570" width="2.85546875" style="198" customWidth="1"/>
    <col min="2571" max="2571" width="19.140625" style="198" bestFit="1" customWidth="1"/>
    <col min="2572" max="2573" width="12" style="198" bestFit="1" customWidth="1"/>
    <col min="2574" max="2574" width="8.85546875" style="198" bestFit="1" customWidth="1"/>
    <col min="2575" max="2575" width="16.42578125" style="198" customWidth="1"/>
    <col min="2576" max="2825" width="11.42578125" style="198"/>
    <col min="2826" max="2826" width="2.85546875" style="198" customWidth="1"/>
    <col min="2827" max="2827" width="19.140625" style="198" bestFit="1" customWidth="1"/>
    <col min="2828" max="2829" width="12" style="198" bestFit="1" customWidth="1"/>
    <col min="2830" max="2830" width="8.85546875" style="198" bestFit="1" customWidth="1"/>
    <col min="2831" max="2831" width="16.42578125" style="198" customWidth="1"/>
    <col min="2832" max="3081" width="11.42578125" style="198"/>
    <col min="3082" max="3082" width="2.85546875" style="198" customWidth="1"/>
    <col min="3083" max="3083" width="19.140625" style="198" bestFit="1" customWidth="1"/>
    <col min="3084" max="3085" width="12" style="198" bestFit="1" customWidth="1"/>
    <col min="3086" max="3086" width="8.85546875" style="198" bestFit="1" customWidth="1"/>
    <col min="3087" max="3087" width="16.42578125" style="198" customWidth="1"/>
    <col min="3088" max="3337" width="11.42578125" style="198"/>
    <col min="3338" max="3338" width="2.85546875" style="198" customWidth="1"/>
    <col min="3339" max="3339" width="19.140625" style="198" bestFit="1" customWidth="1"/>
    <col min="3340" max="3341" width="12" style="198" bestFit="1" customWidth="1"/>
    <col min="3342" max="3342" width="8.85546875" style="198" bestFit="1" customWidth="1"/>
    <col min="3343" max="3343" width="16.42578125" style="198" customWidth="1"/>
    <col min="3344" max="3593" width="11.42578125" style="198"/>
    <col min="3594" max="3594" width="2.85546875" style="198" customWidth="1"/>
    <col min="3595" max="3595" width="19.140625" style="198" bestFit="1" customWidth="1"/>
    <col min="3596" max="3597" width="12" style="198" bestFit="1" customWidth="1"/>
    <col min="3598" max="3598" width="8.85546875" style="198" bestFit="1" customWidth="1"/>
    <col min="3599" max="3599" width="16.42578125" style="198" customWidth="1"/>
    <col min="3600" max="3849" width="11.42578125" style="198"/>
    <col min="3850" max="3850" width="2.85546875" style="198" customWidth="1"/>
    <col min="3851" max="3851" width="19.140625" style="198" bestFit="1" customWidth="1"/>
    <col min="3852" max="3853" width="12" style="198" bestFit="1" customWidth="1"/>
    <col min="3854" max="3854" width="8.85546875" style="198" bestFit="1" customWidth="1"/>
    <col min="3855" max="3855" width="16.42578125" style="198" customWidth="1"/>
    <col min="3856" max="4105" width="11.42578125" style="198"/>
    <col min="4106" max="4106" width="2.85546875" style="198" customWidth="1"/>
    <col min="4107" max="4107" width="19.140625" style="198" bestFit="1" customWidth="1"/>
    <col min="4108" max="4109" width="12" style="198" bestFit="1" customWidth="1"/>
    <col min="4110" max="4110" width="8.85546875" style="198" bestFit="1" customWidth="1"/>
    <col min="4111" max="4111" width="16.42578125" style="198" customWidth="1"/>
    <col min="4112" max="4361" width="11.42578125" style="198"/>
    <col min="4362" max="4362" width="2.85546875" style="198" customWidth="1"/>
    <col min="4363" max="4363" width="19.140625" style="198" bestFit="1" customWidth="1"/>
    <col min="4364" max="4365" width="12" style="198" bestFit="1" customWidth="1"/>
    <col min="4366" max="4366" width="8.85546875" style="198" bestFit="1" customWidth="1"/>
    <col min="4367" max="4367" width="16.42578125" style="198" customWidth="1"/>
    <col min="4368" max="4617" width="11.42578125" style="198"/>
    <col min="4618" max="4618" width="2.85546875" style="198" customWidth="1"/>
    <col min="4619" max="4619" width="19.140625" style="198" bestFit="1" customWidth="1"/>
    <col min="4620" max="4621" width="12" style="198" bestFit="1" customWidth="1"/>
    <col min="4622" max="4622" width="8.85546875" style="198" bestFit="1" customWidth="1"/>
    <col min="4623" max="4623" width="16.42578125" style="198" customWidth="1"/>
    <col min="4624" max="4873" width="11.42578125" style="198"/>
    <col min="4874" max="4874" width="2.85546875" style="198" customWidth="1"/>
    <col min="4875" max="4875" width="19.140625" style="198" bestFit="1" customWidth="1"/>
    <col min="4876" max="4877" width="12" style="198" bestFit="1" customWidth="1"/>
    <col min="4878" max="4878" width="8.85546875" style="198" bestFit="1" customWidth="1"/>
    <col min="4879" max="4879" width="16.42578125" style="198" customWidth="1"/>
    <col min="4880" max="5129" width="11.42578125" style="198"/>
    <col min="5130" max="5130" width="2.85546875" style="198" customWidth="1"/>
    <col min="5131" max="5131" width="19.140625" style="198" bestFit="1" customWidth="1"/>
    <col min="5132" max="5133" width="12" style="198" bestFit="1" customWidth="1"/>
    <col min="5134" max="5134" width="8.85546875" style="198" bestFit="1" customWidth="1"/>
    <col min="5135" max="5135" width="16.42578125" style="198" customWidth="1"/>
    <col min="5136" max="5385" width="11.42578125" style="198"/>
    <col min="5386" max="5386" width="2.85546875" style="198" customWidth="1"/>
    <col min="5387" max="5387" width="19.140625" style="198" bestFit="1" customWidth="1"/>
    <col min="5388" max="5389" width="12" style="198" bestFit="1" customWidth="1"/>
    <col min="5390" max="5390" width="8.85546875" style="198" bestFit="1" customWidth="1"/>
    <col min="5391" max="5391" width="16.42578125" style="198" customWidth="1"/>
    <col min="5392" max="5641" width="11.42578125" style="198"/>
    <col min="5642" max="5642" width="2.85546875" style="198" customWidth="1"/>
    <col min="5643" max="5643" width="19.140625" style="198" bestFit="1" customWidth="1"/>
    <col min="5644" max="5645" width="12" style="198" bestFit="1" customWidth="1"/>
    <col min="5646" max="5646" width="8.85546875" style="198" bestFit="1" customWidth="1"/>
    <col min="5647" max="5647" width="16.42578125" style="198" customWidth="1"/>
    <col min="5648" max="5897" width="11.42578125" style="198"/>
    <col min="5898" max="5898" width="2.85546875" style="198" customWidth="1"/>
    <col min="5899" max="5899" width="19.140625" style="198" bestFit="1" customWidth="1"/>
    <col min="5900" max="5901" width="12" style="198" bestFit="1" customWidth="1"/>
    <col min="5902" max="5902" width="8.85546875" style="198" bestFit="1" customWidth="1"/>
    <col min="5903" max="5903" width="16.42578125" style="198" customWidth="1"/>
    <col min="5904" max="6153" width="11.42578125" style="198"/>
    <col min="6154" max="6154" width="2.85546875" style="198" customWidth="1"/>
    <col min="6155" max="6155" width="19.140625" style="198" bestFit="1" customWidth="1"/>
    <col min="6156" max="6157" width="12" style="198" bestFit="1" customWidth="1"/>
    <col min="6158" max="6158" width="8.85546875" style="198" bestFit="1" customWidth="1"/>
    <col min="6159" max="6159" width="16.42578125" style="198" customWidth="1"/>
    <col min="6160" max="6409" width="11.42578125" style="198"/>
    <col min="6410" max="6410" width="2.85546875" style="198" customWidth="1"/>
    <col min="6411" max="6411" width="19.140625" style="198" bestFit="1" customWidth="1"/>
    <col min="6412" max="6413" width="12" style="198" bestFit="1" customWidth="1"/>
    <col min="6414" max="6414" width="8.85546875" style="198" bestFit="1" customWidth="1"/>
    <col min="6415" max="6415" width="16.42578125" style="198" customWidth="1"/>
    <col min="6416" max="6665" width="11.42578125" style="198"/>
    <col min="6666" max="6666" width="2.85546875" style="198" customWidth="1"/>
    <col min="6667" max="6667" width="19.140625" style="198" bestFit="1" customWidth="1"/>
    <col min="6668" max="6669" width="12" style="198" bestFit="1" customWidth="1"/>
    <col min="6670" max="6670" width="8.85546875" style="198" bestFit="1" customWidth="1"/>
    <col min="6671" max="6671" width="16.42578125" style="198" customWidth="1"/>
    <col min="6672" max="6921" width="11.42578125" style="198"/>
    <col min="6922" max="6922" width="2.85546875" style="198" customWidth="1"/>
    <col min="6923" max="6923" width="19.140625" style="198" bestFit="1" customWidth="1"/>
    <col min="6924" max="6925" width="12" style="198" bestFit="1" customWidth="1"/>
    <col min="6926" max="6926" width="8.85546875" style="198" bestFit="1" customWidth="1"/>
    <col min="6927" max="6927" width="16.42578125" style="198" customWidth="1"/>
    <col min="6928" max="7177" width="11.42578125" style="198"/>
    <col min="7178" max="7178" width="2.85546875" style="198" customWidth="1"/>
    <col min="7179" max="7179" width="19.140625" style="198" bestFit="1" customWidth="1"/>
    <col min="7180" max="7181" width="12" style="198" bestFit="1" customWidth="1"/>
    <col min="7182" max="7182" width="8.85546875" style="198" bestFit="1" customWidth="1"/>
    <col min="7183" max="7183" width="16.42578125" style="198" customWidth="1"/>
    <col min="7184" max="7433" width="11.42578125" style="198"/>
    <col min="7434" max="7434" width="2.85546875" style="198" customWidth="1"/>
    <col min="7435" max="7435" width="19.140625" style="198" bestFit="1" customWidth="1"/>
    <col min="7436" max="7437" width="12" style="198" bestFit="1" customWidth="1"/>
    <col min="7438" max="7438" width="8.85546875" style="198" bestFit="1" customWidth="1"/>
    <col min="7439" max="7439" width="16.42578125" style="198" customWidth="1"/>
    <col min="7440" max="7689" width="11.42578125" style="198"/>
    <col min="7690" max="7690" width="2.85546875" style="198" customWidth="1"/>
    <col min="7691" max="7691" width="19.140625" style="198" bestFit="1" customWidth="1"/>
    <col min="7692" max="7693" width="12" style="198" bestFit="1" customWidth="1"/>
    <col min="7694" max="7694" width="8.85546875" style="198" bestFit="1" customWidth="1"/>
    <col min="7695" max="7695" width="16.42578125" style="198" customWidth="1"/>
    <col min="7696" max="7945" width="11.42578125" style="198"/>
    <col min="7946" max="7946" width="2.85546875" style="198" customWidth="1"/>
    <col min="7947" max="7947" width="19.140625" style="198" bestFit="1" customWidth="1"/>
    <col min="7948" max="7949" width="12" style="198" bestFit="1" customWidth="1"/>
    <col min="7950" max="7950" width="8.85546875" style="198" bestFit="1" customWidth="1"/>
    <col min="7951" max="7951" width="16.42578125" style="198" customWidth="1"/>
    <col min="7952" max="8201" width="11.42578125" style="198"/>
    <col min="8202" max="8202" width="2.85546875" style="198" customWidth="1"/>
    <col min="8203" max="8203" width="19.140625" style="198" bestFit="1" customWidth="1"/>
    <col min="8204" max="8205" width="12" style="198" bestFit="1" customWidth="1"/>
    <col min="8206" max="8206" width="8.85546875" style="198" bestFit="1" customWidth="1"/>
    <col min="8207" max="8207" width="16.42578125" style="198" customWidth="1"/>
    <col min="8208" max="8457" width="11.42578125" style="198"/>
    <col min="8458" max="8458" width="2.85546875" style="198" customWidth="1"/>
    <col min="8459" max="8459" width="19.140625" style="198" bestFit="1" customWidth="1"/>
    <col min="8460" max="8461" width="12" style="198" bestFit="1" customWidth="1"/>
    <col min="8462" max="8462" width="8.85546875" style="198" bestFit="1" customWidth="1"/>
    <col min="8463" max="8463" width="16.42578125" style="198" customWidth="1"/>
    <col min="8464" max="8713" width="11.42578125" style="198"/>
    <col min="8714" max="8714" width="2.85546875" style="198" customWidth="1"/>
    <col min="8715" max="8715" width="19.140625" style="198" bestFit="1" customWidth="1"/>
    <col min="8716" max="8717" width="12" style="198" bestFit="1" customWidth="1"/>
    <col min="8718" max="8718" width="8.85546875" style="198" bestFit="1" customWidth="1"/>
    <col min="8719" max="8719" width="16.42578125" style="198" customWidth="1"/>
    <col min="8720" max="8969" width="11.42578125" style="198"/>
    <col min="8970" max="8970" width="2.85546875" style="198" customWidth="1"/>
    <col min="8971" max="8971" width="19.140625" style="198" bestFit="1" customWidth="1"/>
    <col min="8972" max="8973" width="12" style="198" bestFit="1" customWidth="1"/>
    <col min="8974" max="8974" width="8.85546875" style="198" bestFit="1" customWidth="1"/>
    <col min="8975" max="8975" width="16.42578125" style="198" customWidth="1"/>
    <col min="8976" max="9225" width="11.42578125" style="198"/>
    <col min="9226" max="9226" width="2.85546875" style="198" customWidth="1"/>
    <col min="9227" max="9227" width="19.140625" style="198" bestFit="1" customWidth="1"/>
    <col min="9228" max="9229" width="12" style="198" bestFit="1" customWidth="1"/>
    <col min="9230" max="9230" width="8.85546875" style="198" bestFit="1" customWidth="1"/>
    <col min="9231" max="9231" width="16.42578125" style="198" customWidth="1"/>
    <col min="9232" max="9481" width="11.42578125" style="198"/>
    <col min="9482" max="9482" width="2.85546875" style="198" customWidth="1"/>
    <col min="9483" max="9483" width="19.140625" style="198" bestFit="1" customWidth="1"/>
    <col min="9484" max="9485" width="12" style="198" bestFit="1" customWidth="1"/>
    <col min="9486" max="9486" width="8.85546875" style="198" bestFit="1" customWidth="1"/>
    <col min="9487" max="9487" width="16.42578125" style="198" customWidth="1"/>
    <col min="9488" max="9737" width="11.42578125" style="198"/>
    <col min="9738" max="9738" width="2.85546875" style="198" customWidth="1"/>
    <col min="9739" max="9739" width="19.140625" style="198" bestFit="1" customWidth="1"/>
    <col min="9740" max="9741" width="12" style="198" bestFit="1" customWidth="1"/>
    <col min="9742" max="9742" width="8.85546875" style="198" bestFit="1" customWidth="1"/>
    <col min="9743" max="9743" width="16.42578125" style="198" customWidth="1"/>
    <col min="9744" max="9993" width="11.42578125" style="198"/>
    <col min="9994" max="9994" width="2.85546875" style="198" customWidth="1"/>
    <col min="9995" max="9995" width="19.140625" style="198" bestFit="1" customWidth="1"/>
    <col min="9996" max="9997" width="12" style="198" bestFit="1" customWidth="1"/>
    <col min="9998" max="9998" width="8.85546875" style="198" bestFit="1" customWidth="1"/>
    <col min="9999" max="9999" width="16.42578125" style="198" customWidth="1"/>
    <col min="10000" max="10249" width="11.42578125" style="198"/>
    <col min="10250" max="10250" width="2.85546875" style="198" customWidth="1"/>
    <col min="10251" max="10251" width="19.140625" style="198" bestFit="1" customWidth="1"/>
    <col min="10252" max="10253" width="12" style="198" bestFit="1" customWidth="1"/>
    <col min="10254" max="10254" width="8.85546875" style="198" bestFit="1" customWidth="1"/>
    <col min="10255" max="10255" width="16.42578125" style="198" customWidth="1"/>
    <col min="10256" max="10505" width="11.42578125" style="198"/>
    <col min="10506" max="10506" width="2.85546875" style="198" customWidth="1"/>
    <col min="10507" max="10507" width="19.140625" style="198" bestFit="1" customWidth="1"/>
    <col min="10508" max="10509" width="12" style="198" bestFit="1" customWidth="1"/>
    <col min="10510" max="10510" width="8.85546875" style="198" bestFit="1" customWidth="1"/>
    <col min="10511" max="10511" width="16.42578125" style="198" customWidth="1"/>
    <col min="10512" max="10761" width="11.42578125" style="198"/>
    <col min="10762" max="10762" width="2.85546875" style="198" customWidth="1"/>
    <col min="10763" max="10763" width="19.140625" style="198" bestFit="1" customWidth="1"/>
    <col min="10764" max="10765" width="12" style="198" bestFit="1" customWidth="1"/>
    <col min="10766" max="10766" width="8.85546875" style="198" bestFit="1" customWidth="1"/>
    <col min="10767" max="10767" width="16.42578125" style="198" customWidth="1"/>
    <col min="10768" max="11017" width="11.42578125" style="198"/>
    <col min="11018" max="11018" width="2.85546875" style="198" customWidth="1"/>
    <col min="11019" max="11019" width="19.140625" style="198" bestFit="1" customWidth="1"/>
    <col min="11020" max="11021" width="12" style="198" bestFit="1" customWidth="1"/>
    <col min="11022" max="11022" width="8.85546875" style="198" bestFit="1" customWidth="1"/>
    <col min="11023" max="11023" width="16.42578125" style="198" customWidth="1"/>
    <col min="11024" max="11273" width="11.42578125" style="198"/>
    <col min="11274" max="11274" width="2.85546875" style="198" customWidth="1"/>
    <col min="11275" max="11275" width="19.140625" style="198" bestFit="1" customWidth="1"/>
    <col min="11276" max="11277" width="12" style="198" bestFit="1" customWidth="1"/>
    <col min="11278" max="11278" width="8.85546875" style="198" bestFit="1" customWidth="1"/>
    <col min="11279" max="11279" width="16.42578125" style="198" customWidth="1"/>
    <col min="11280" max="11529" width="11.42578125" style="198"/>
    <col min="11530" max="11530" width="2.85546875" style="198" customWidth="1"/>
    <col min="11531" max="11531" width="19.140625" style="198" bestFit="1" customWidth="1"/>
    <col min="11532" max="11533" width="12" style="198" bestFit="1" customWidth="1"/>
    <col min="11534" max="11534" width="8.85546875" style="198" bestFit="1" customWidth="1"/>
    <col min="11535" max="11535" width="16.42578125" style="198" customWidth="1"/>
    <col min="11536" max="11785" width="11.42578125" style="198"/>
    <col min="11786" max="11786" width="2.85546875" style="198" customWidth="1"/>
    <col min="11787" max="11787" width="19.140625" style="198" bestFit="1" customWidth="1"/>
    <col min="11788" max="11789" width="12" style="198" bestFit="1" customWidth="1"/>
    <col min="11790" max="11790" width="8.85546875" style="198" bestFit="1" customWidth="1"/>
    <col min="11791" max="11791" width="16.42578125" style="198" customWidth="1"/>
    <col min="11792" max="12041" width="11.42578125" style="198"/>
    <col min="12042" max="12042" width="2.85546875" style="198" customWidth="1"/>
    <col min="12043" max="12043" width="19.140625" style="198" bestFit="1" customWidth="1"/>
    <col min="12044" max="12045" width="12" style="198" bestFit="1" customWidth="1"/>
    <col min="12046" max="12046" width="8.85546875" style="198" bestFit="1" customWidth="1"/>
    <col min="12047" max="12047" width="16.42578125" style="198" customWidth="1"/>
    <col min="12048" max="12297" width="11.42578125" style="198"/>
    <col min="12298" max="12298" width="2.85546875" style="198" customWidth="1"/>
    <col min="12299" max="12299" width="19.140625" style="198" bestFit="1" customWidth="1"/>
    <col min="12300" max="12301" width="12" style="198" bestFit="1" customWidth="1"/>
    <col min="12302" max="12302" width="8.85546875" style="198" bestFit="1" customWidth="1"/>
    <col min="12303" max="12303" width="16.42578125" style="198" customWidth="1"/>
    <col min="12304" max="12553" width="11.42578125" style="198"/>
    <col min="12554" max="12554" width="2.85546875" style="198" customWidth="1"/>
    <col min="12555" max="12555" width="19.140625" style="198" bestFit="1" customWidth="1"/>
    <col min="12556" max="12557" width="12" style="198" bestFit="1" customWidth="1"/>
    <col min="12558" max="12558" width="8.85546875" style="198" bestFit="1" customWidth="1"/>
    <col min="12559" max="12559" width="16.42578125" style="198" customWidth="1"/>
    <col min="12560" max="12809" width="11.42578125" style="198"/>
    <col min="12810" max="12810" width="2.85546875" style="198" customWidth="1"/>
    <col min="12811" max="12811" width="19.140625" style="198" bestFit="1" customWidth="1"/>
    <col min="12812" max="12813" width="12" style="198" bestFit="1" customWidth="1"/>
    <col min="12814" max="12814" width="8.85546875" style="198" bestFit="1" customWidth="1"/>
    <col min="12815" max="12815" width="16.42578125" style="198" customWidth="1"/>
    <col min="12816" max="13065" width="11.42578125" style="198"/>
    <col min="13066" max="13066" width="2.85546875" style="198" customWidth="1"/>
    <col min="13067" max="13067" width="19.140625" style="198" bestFit="1" customWidth="1"/>
    <col min="13068" max="13069" width="12" style="198" bestFit="1" customWidth="1"/>
    <col min="13070" max="13070" width="8.85546875" style="198" bestFit="1" customWidth="1"/>
    <col min="13071" max="13071" width="16.42578125" style="198" customWidth="1"/>
    <col min="13072" max="13321" width="11.42578125" style="198"/>
    <col min="13322" max="13322" width="2.85546875" style="198" customWidth="1"/>
    <col min="13323" max="13323" width="19.140625" style="198" bestFit="1" customWidth="1"/>
    <col min="13324" max="13325" width="12" style="198" bestFit="1" customWidth="1"/>
    <col min="13326" max="13326" width="8.85546875" style="198" bestFit="1" customWidth="1"/>
    <col min="13327" max="13327" width="16.42578125" style="198" customWidth="1"/>
    <col min="13328" max="13577" width="11.42578125" style="198"/>
    <col min="13578" max="13578" width="2.85546875" style="198" customWidth="1"/>
    <col min="13579" max="13579" width="19.140625" style="198" bestFit="1" customWidth="1"/>
    <col min="13580" max="13581" width="12" style="198" bestFit="1" customWidth="1"/>
    <col min="13582" max="13582" width="8.85546875" style="198" bestFit="1" customWidth="1"/>
    <col min="13583" max="13583" width="16.42578125" style="198" customWidth="1"/>
    <col min="13584" max="13833" width="11.42578125" style="198"/>
    <col min="13834" max="13834" width="2.85546875" style="198" customWidth="1"/>
    <col min="13835" max="13835" width="19.140625" style="198" bestFit="1" customWidth="1"/>
    <col min="13836" max="13837" width="12" style="198" bestFit="1" customWidth="1"/>
    <col min="13838" max="13838" width="8.85546875" style="198" bestFit="1" customWidth="1"/>
    <col min="13839" max="13839" width="16.42578125" style="198" customWidth="1"/>
    <col min="13840" max="14089" width="11.42578125" style="198"/>
    <col min="14090" max="14090" width="2.85546875" style="198" customWidth="1"/>
    <col min="14091" max="14091" width="19.140625" style="198" bestFit="1" customWidth="1"/>
    <col min="14092" max="14093" width="12" style="198" bestFit="1" customWidth="1"/>
    <col min="14094" max="14094" width="8.85546875" style="198" bestFit="1" customWidth="1"/>
    <col min="14095" max="14095" width="16.42578125" style="198" customWidth="1"/>
    <col min="14096" max="14345" width="11.42578125" style="198"/>
    <col min="14346" max="14346" width="2.85546875" style="198" customWidth="1"/>
    <col min="14347" max="14347" width="19.140625" style="198" bestFit="1" customWidth="1"/>
    <col min="14348" max="14349" width="12" style="198" bestFit="1" customWidth="1"/>
    <col min="14350" max="14350" width="8.85546875" style="198" bestFit="1" customWidth="1"/>
    <col min="14351" max="14351" width="16.42578125" style="198" customWidth="1"/>
    <col min="14352" max="14601" width="11.42578125" style="198"/>
    <col min="14602" max="14602" width="2.85546875" style="198" customWidth="1"/>
    <col min="14603" max="14603" width="19.140625" style="198" bestFit="1" customWidth="1"/>
    <col min="14604" max="14605" width="12" style="198" bestFit="1" customWidth="1"/>
    <col min="14606" max="14606" width="8.85546875" style="198" bestFit="1" customWidth="1"/>
    <col min="14607" max="14607" width="16.42578125" style="198" customWidth="1"/>
    <col min="14608" max="14857" width="11.42578125" style="198"/>
    <col min="14858" max="14858" width="2.85546875" style="198" customWidth="1"/>
    <col min="14859" max="14859" width="19.140625" style="198" bestFit="1" customWidth="1"/>
    <col min="14860" max="14861" width="12" style="198" bestFit="1" customWidth="1"/>
    <col min="14862" max="14862" width="8.85546875" style="198" bestFit="1" customWidth="1"/>
    <col min="14863" max="14863" width="16.42578125" style="198" customWidth="1"/>
    <col min="14864" max="15113" width="11.42578125" style="198"/>
    <col min="15114" max="15114" width="2.85546875" style="198" customWidth="1"/>
    <col min="15115" max="15115" width="19.140625" style="198" bestFit="1" customWidth="1"/>
    <col min="15116" max="15117" width="12" style="198" bestFit="1" customWidth="1"/>
    <col min="15118" max="15118" width="8.85546875" style="198" bestFit="1" customWidth="1"/>
    <col min="15119" max="15119" width="16.42578125" style="198" customWidth="1"/>
    <col min="15120" max="15369" width="11.42578125" style="198"/>
    <col min="15370" max="15370" width="2.85546875" style="198" customWidth="1"/>
    <col min="15371" max="15371" width="19.140625" style="198" bestFit="1" customWidth="1"/>
    <col min="15372" max="15373" width="12" style="198" bestFit="1" customWidth="1"/>
    <col min="15374" max="15374" width="8.85546875" style="198" bestFit="1" customWidth="1"/>
    <col min="15375" max="15375" width="16.42578125" style="198" customWidth="1"/>
    <col min="15376" max="15625" width="11.42578125" style="198"/>
    <col min="15626" max="15626" width="2.85546875" style="198" customWidth="1"/>
    <col min="15627" max="15627" width="19.140625" style="198" bestFit="1" customWidth="1"/>
    <col min="15628" max="15629" width="12" style="198" bestFit="1" customWidth="1"/>
    <col min="15630" max="15630" width="8.85546875" style="198" bestFit="1" customWidth="1"/>
    <col min="15631" max="15631" width="16.42578125" style="198" customWidth="1"/>
    <col min="15632" max="15881" width="11.42578125" style="198"/>
    <col min="15882" max="15882" width="2.85546875" style="198" customWidth="1"/>
    <col min="15883" max="15883" width="19.140625" style="198" bestFit="1" customWidth="1"/>
    <col min="15884" max="15885" width="12" style="198" bestFit="1" customWidth="1"/>
    <col min="15886" max="15886" width="8.85546875" style="198" bestFit="1" customWidth="1"/>
    <col min="15887" max="15887" width="16.42578125" style="198" customWidth="1"/>
    <col min="15888" max="16137" width="11.42578125" style="198"/>
    <col min="16138" max="16138" width="2.85546875" style="198" customWidth="1"/>
    <col min="16139" max="16139" width="19.140625" style="198" bestFit="1" customWidth="1"/>
    <col min="16140" max="16141" width="12" style="198" bestFit="1" customWidth="1"/>
    <col min="16142" max="16142" width="8.85546875" style="198" bestFit="1" customWidth="1"/>
    <col min="16143" max="16143" width="16.42578125" style="198" customWidth="1"/>
    <col min="16144" max="16384" width="11.42578125" style="198"/>
  </cols>
  <sheetData>
    <row r="1" spans="1:232">
      <c r="K1" s="552"/>
      <c r="L1" s="540"/>
      <c r="M1" s="540"/>
      <c r="N1" s="540"/>
    </row>
    <row r="2" spans="1:232">
      <c r="A2" s="201" t="s">
        <v>830</v>
      </c>
      <c r="B2" s="201"/>
      <c r="C2" s="201"/>
      <c r="D2" s="201"/>
      <c r="E2" s="201"/>
      <c r="F2" s="201"/>
      <c r="G2" s="201"/>
      <c r="H2" s="201"/>
      <c r="I2" s="298"/>
      <c r="K2" s="553"/>
    </row>
    <row r="3" spans="1:232">
      <c r="A3" s="201" t="s">
        <v>826</v>
      </c>
      <c r="B3" s="201"/>
      <c r="C3" s="201"/>
      <c r="D3" s="201"/>
      <c r="E3" s="201"/>
      <c r="F3" s="201"/>
      <c r="G3" s="201"/>
      <c r="H3" s="201"/>
      <c r="I3" s="298"/>
      <c r="K3" s="553"/>
      <c r="L3" s="554" t="s">
        <v>813</v>
      </c>
      <c r="M3" s="554" t="s">
        <v>814</v>
      </c>
      <c r="N3" s="554" t="s">
        <v>815</v>
      </c>
    </row>
    <row r="4" spans="1:232">
      <c r="A4" s="201" t="s">
        <v>827</v>
      </c>
      <c r="B4" s="201"/>
      <c r="C4" s="201"/>
      <c r="D4" s="201"/>
      <c r="E4" s="201"/>
      <c r="F4" s="201"/>
      <c r="G4" s="201"/>
      <c r="H4" s="201"/>
      <c r="I4" s="298"/>
      <c r="K4" s="552" t="s">
        <v>34</v>
      </c>
      <c r="L4" s="540">
        <f>SUM(L5:L12)</f>
        <v>38466</v>
      </c>
      <c r="M4" s="540">
        <f>SUM(M5:M12)</f>
        <v>268469</v>
      </c>
      <c r="N4" s="540">
        <f>SUM(N5:N12)</f>
        <v>4078</v>
      </c>
      <c r="O4" s="555">
        <f>'15'!B10</f>
        <v>311013</v>
      </c>
      <c r="HX4" s="299"/>
    </row>
    <row r="5" spans="1:232">
      <c r="K5" s="556" t="s">
        <v>19</v>
      </c>
      <c r="L5" s="555">
        <f>'15'!C12</f>
        <v>13933</v>
      </c>
      <c r="M5" s="555">
        <f>'15'!D12</f>
        <v>115666</v>
      </c>
      <c r="N5" s="555">
        <f>'15'!E12</f>
        <v>922</v>
      </c>
      <c r="O5" s="555">
        <f>SUM(L5:N12)</f>
        <v>311013</v>
      </c>
    </row>
    <row r="6" spans="1:232">
      <c r="K6" s="557" t="s">
        <v>20</v>
      </c>
      <c r="L6" s="555">
        <f>'15'!C13</f>
        <v>7808</v>
      </c>
      <c r="M6" s="555">
        <f>'15'!D13</f>
        <v>46099</v>
      </c>
      <c r="N6" s="555">
        <f>'15'!E13</f>
        <v>724</v>
      </c>
      <c r="O6" s="555">
        <f>O5-O4</f>
        <v>0</v>
      </c>
    </row>
    <row r="7" spans="1:232">
      <c r="E7" s="275"/>
      <c r="K7" s="557" t="s">
        <v>21</v>
      </c>
      <c r="L7" s="555">
        <f>'15'!C14</f>
        <v>3191</v>
      </c>
      <c r="M7" s="555">
        <f>'15'!D14</f>
        <v>22709</v>
      </c>
      <c r="N7" s="555">
        <f>'15'!E14</f>
        <v>195</v>
      </c>
    </row>
    <row r="8" spans="1:232">
      <c r="K8" s="557" t="s">
        <v>22</v>
      </c>
      <c r="L8" s="555">
        <f>'15'!C15</f>
        <v>2952</v>
      </c>
      <c r="M8" s="555">
        <f>'15'!D15</f>
        <v>21650</v>
      </c>
      <c r="N8" s="555">
        <f>'15'!E15</f>
        <v>300</v>
      </c>
    </row>
    <row r="9" spans="1:232">
      <c r="K9" s="557" t="s">
        <v>23</v>
      </c>
      <c r="L9" s="555">
        <f>'15'!C16</f>
        <v>3344</v>
      </c>
      <c r="M9" s="555">
        <f>'15'!D16</f>
        <v>19134</v>
      </c>
      <c r="N9" s="555">
        <f>'15'!E16</f>
        <v>266</v>
      </c>
    </row>
    <row r="10" spans="1:232">
      <c r="K10" s="557" t="s">
        <v>24</v>
      </c>
      <c r="L10" s="555">
        <f>'15'!C17</f>
        <v>3548</v>
      </c>
      <c r="M10" s="555">
        <f>'15'!D17</f>
        <v>20468</v>
      </c>
      <c r="N10" s="555">
        <f>'15'!E17</f>
        <v>513</v>
      </c>
    </row>
    <row r="11" spans="1:232">
      <c r="K11" s="557" t="s">
        <v>25</v>
      </c>
      <c r="L11" s="555">
        <f>'15'!C18</f>
        <v>3660</v>
      </c>
      <c r="M11" s="555">
        <f>'15'!D18</f>
        <v>19036</v>
      </c>
      <c r="N11" s="555">
        <f>'15'!E18</f>
        <v>1079</v>
      </c>
    </row>
    <row r="12" spans="1:232" ht="13.5" customHeight="1">
      <c r="K12" s="557" t="s">
        <v>829</v>
      </c>
      <c r="L12" s="555">
        <f>'15'!C19</f>
        <v>30</v>
      </c>
      <c r="M12" s="555">
        <f>'15'!D19</f>
        <v>3707</v>
      </c>
      <c r="N12" s="555">
        <f>'15'!E19</f>
        <v>79</v>
      </c>
    </row>
    <row r="14" spans="1:232">
      <c r="K14" s="553"/>
      <c r="L14" s="553"/>
      <c r="N14" s="553"/>
    </row>
    <row r="15" spans="1:232">
      <c r="K15" s="553"/>
      <c r="L15" s="558" t="s">
        <v>831</v>
      </c>
      <c r="M15" s="558" t="s">
        <v>832</v>
      </c>
      <c r="N15" s="558" t="s">
        <v>833</v>
      </c>
    </row>
    <row r="16" spans="1:232" ht="15" customHeight="1">
      <c r="K16" s="556" t="s">
        <v>829</v>
      </c>
      <c r="L16" s="555">
        <v>30</v>
      </c>
      <c r="M16" s="555">
        <v>3707</v>
      </c>
      <c r="N16" s="555">
        <v>79</v>
      </c>
      <c r="O16" s="555">
        <f>O4</f>
        <v>311013</v>
      </c>
    </row>
    <row r="17" spans="1:15">
      <c r="K17" s="557" t="s">
        <v>25</v>
      </c>
      <c r="L17" s="555">
        <v>3660</v>
      </c>
      <c r="M17" s="555">
        <v>19036</v>
      </c>
      <c r="N17" s="555">
        <v>1079</v>
      </c>
      <c r="O17" s="555">
        <f>SUM(L16:N23)</f>
        <v>311013</v>
      </c>
    </row>
    <row r="18" spans="1:15">
      <c r="K18" s="557" t="s">
        <v>23</v>
      </c>
      <c r="L18" s="555">
        <v>3344</v>
      </c>
      <c r="M18" s="555">
        <v>19134</v>
      </c>
      <c r="N18" s="555">
        <v>266</v>
      </c>
      <c r="O18" s="555">
        <f>O17-O16</f>
        <v>0</v>
      </c>
    </row>
    <row r="19" spans="1:15">
      <c r="K19" s="557" t="s">
        <v>24</v>
      </c>
      <c r="L19" s="555">
        <v>3548</v>
      </c>
      <c r="M19" s="555">
        <v>20468</v>
      </c>
      <c r="N19" s="555">
        <v>513</v>
      </c>
    </row>
    <row r="20" spans="1:15">
      <c r="K20" s="557" t="s">
        <v>22</v>
      </c>
      <c r="L20" s="555">
        <v>2952</v>
      </c>
      <c r="M20" s="555">
        <v>21650</v>
      </c>
      <c r="N20" s="555">
        <v>300</v>
      </c>
    </row>
    <row r="21" spans="1:15">
      <c r="K21" s="557" t="s">
        <v>21</v>
      </c>
      <c r="L21" s="555">
        <v>3191</v>
      </c>
      <c r="M21" s="555">
        <v>22709</v>
      </c>
      <c r="N21" s="555">
        <v>195</v>
      </c>
    </row>
    <row r="22" spans="1:15">
      <c r="K22" s="557" t="s">
        <v>20</v>
      </c>
      <c r="L22" s="555">
        <v>7808</v>
      </c>
      <c r="M22" s="555">
        <v>46099</v>
      </c>
      <c r="N22" s="555">
        <v>724</v>
      </c>
    </row>
    <row r="23" spans="1:15">
      <c r="K23" s="557" t="s">
        <v>19</v>
      </c>
      <c r="L23" s="555">
        <v>13933</v>
      </c>
      <c r="M23" s="555">
        <v>115666</v>
      </c>
      <c r="N23" s="555">
        <v>922</v>
      </c>
    </row>
    <row r="24" spans="1:15">
      <c r="K24" s="552"/>
      <c r="L24" s="540"/>
      <c r="M24" s="540"/>
      <c r="N24" s="540"/>
    </row>
    <row r="26" spans="1:15">
      <c r="L26" s="552" t="s">
        <v>815</v>
      </c>
      <c r="M26" s="552" t="s">
        <v>813</v>
      </c>
      <c r="N26" s="552" t="s">
        <v>814</v>
      </c>
    </row>
    <row r="27" spans="1:15">
      <c r="K27" s="557" t="str">
        <f>K16</f>
        <v>Cedulación ambulante</v>
      </c>
      <c r="L27" s="559">
        <f>N16/1000</f>
        <v>7.9000000000000001E-2</v>
      </c>
      <c r="M27" s="559">
        <f t="shared" ref="M27:N34" si="0">L16/1000</f>
        <v>0.03</v>
      </c>
      <c r="N27" s="559">
        <f t="shared" si="0"/>
        <v>3.7069999999999999</v>
      </c>
    </row>
    <row r="28" spans="1:15">
      <c r="K28" s="557" t="str">
        <f t="shared" ref="K28:K34" si="1">K17</f>
        <v>Limón</v>
      </c>
      <c r="L28" s="559">
        <f t="shared" ref="L28:L34" si="2">N17/1000</f>
        <v>1.079</v>
      </c>
      <c r="M28" s="559">
        <f t="shared" si="0"/>
        <v>3.66</v>
      </c>
      <c r="N28" s="559">
        <f t="shared" si="0"/>
        <v>19.036000000000001</v>
      </c>
    </row>
    <row r="29" spans="1:15" ht="12.75" customHeight="1">
      <c r="A29" s="300" t="s">
        <v>834</v>
      </c>
      <c r="K29" s="557" t="str">
        <f t="shared" si="1"/>
        <v>Guanacaste</v>
      </c>
      <c r="L29" s="559">
        <f t="shared" si="2"/>
        <v>0.26600000000000001</v>
      </c>
      <c r="M29" s="559">
        <f t="shared" si="0"/>
        <v>3.3439999999999999</v>
      </c>
      <c r="N29" s="559">
        <f t="shared" si="0"/>
        <v>19.134</v>
      </c>
    </row>
    <row r="30" spans="1:15">
      <c r="K30" s="557" t="str">
        <f t="shared" si="1"/>
        <v>Puntarenas</v>
      </c>
      <c r="L30" s="559">
        <f t="shared" si="2"/>
        <v>0.51300000000000001</v>
      </c>
      <c r="M30" s="559">
        <f t="shared" si="0"/>
        <v>3.548</v>
      </c>
      <c r="N30" s="559">
        <f t="shared" si="0"/>
        <v>20.468</v>
      </c>
    </row>
    <row r="31" spans="1:15">
      <c r="K31" s="557" t="str">
        <f t="shared" si="1"/>
        <v>Heredia</v>
      </c>
      <c r="L31" s="559">
        <f t="shared" si="2"/>
        <v>0.3</v>
      </c>
      <c r="M31" s="559">
        <f t="shared" si="0"/>
        <v>2.952</v>
      </c>
      <c r="N31" s="559">
        <f t="shared" si="0"/>
        <v>21.65</v>
      </c>
    </row>
    <row r="32" spans="1:15">
      <c r="K32" s="557" t="str">
        <f t="shared" si="1"/>
        <v>Cartago</v>
      </c>
      <c r="L32" s="559">
        <f t="shared" si="2"/>
        <v>0.19500000000000001</v>
      </c>
      <c r="M32" s="559">
        <f t="shared" si="0"/>
        <v>3.1909999999999998</v>
      </c>
      <c r="N32" s="559">
        <f t="shared" si="0"/>
        <v>22.709</v>
      </c>
    </row>
    <row r="33" spans="11:14">
      <c r="K33" s="557" t="str">
        <f t="shared" si="1"/>
        <v>Alajuela</v>
      </c>
      <c r="L33" s="559">
        <f t="shared" si="2"/>
        <v>0.72399999999999998</v>
      </c>
      <c r="M33" s="559">
        <f t="shared" si="0"/>
        <v>7.8079999999999998</v>
      </c>
      <c r="N33" s="559">
        <f t="shared" si="0"/>
        <v>46.098999999999997</v>
      </c>
    </row>
    <row r="34" spans="11:14">
      <c r="K34" s="557" t="str">
        <f t="shared" si="1"/>
        <v>San José</v>
      </c>
      <c r="L34" s="559">
        <f t="shared" si="2"/>
        <v>0.92200000000000004</v>
      </c>
      <c r="M34" s="559">
        <f t="shared" si="0"/>
        <v>13.933</v>
      </c>
      <c r="N34" s="559">
        <f t="shared" si="0"/>
        <v>115.666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21" orientation="landscape" useFirstPageNumber="1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5F499-BA23-4A12-9C18-895C69C934A9}">
  <sheetPr>
    <pageSetUpPr fitToPage="1"/>
  </sheetPr>
  <dimension ref="A2:U21"/>
  <sheetViews>
    <sheetView showGridLines="0" zoomScale="90" zoomScaleNormal="90" zoomScaleSheetLayoutView="100" workbookViewId="0">
      <selection activeCell="G4" sqref="G4"/>
    </sheetView>
  </sheetViews>
  <sheetFormatPr baseColWidth="10" defaultColWidth="12.28515625" defaultRowHeight="12.75"/>
  <cols>
    <col min="1" max="1" width="9.7109375" style="8" customWidth="1"/>
    <col min="2" max="2" width="12.7109375" style="8" customWidth="1"/>
    <col min="3" max="7" width="13.7109375" style="8" customWidth="1"/>
    <col min="8" max="8" width="16.85546875" style="8" customWidth="1"/>
    <col min="9" max="254" width="12.28515625" style="8"/>
    <col min="255" max="255" width="9.7109375" style="8" customWidth="1"/>
    <col min="256" max="256" width="12.7109375" style="8" customWidth="1"/>
    <col min="257" max="261" width="13.7109375" style="8" customWidth="1"/>
    <col min="262" max="262" width="16.85546875" style="8" customWidth="1"/>
    <col min="263" max="510" width="12.28515625" style="8"/>
    <col min="511" max="511" width="9.7109375" style="8" customWidth="1"/>
    <col min="512" max="512" width="12.7109375" style="8" customWidth="1"/>
    <col min="513" max="517" width="13.7109375" style="8" customWidth="1"/>
    <col min="518" max="518" width="16.85546875" style="8" customWidth="1"/>
    <col min="519" max="766" width="12.28515625" style="8"/>
    <col min="767" max="767" width="9.7109375" style="8" customWidth="1"/>
    <col min="768" max="768" width="12.7109375" style="8" customWidth="1"/>
    <col min="769" max="773" width="13.7109375" style="8" customWidth="1"/>
    <col min="774" max="774" width="16.85546875" style="8" customWidth="1"/>
    <col min="775" max="1022" width="12.28515625" style="8"/>
    <col min="1023" max="1023" width="9.7109375" style="8" customWidth="1"/>
    <col min="1024" max="1024" width="12.7109375" style="8" customWidth="1"/>
    <col min="1025" max="1029" width="13.7109375" style="8" customWidth="1"/>
    <col min="1030" max="1030" width="16.85546875" style="8" customWidth="1"/>
    <col min="1031" max="1278" width="12.28515625" style="8"/>
    <col min="1279" max="1279" width="9.7109375" style="8" customWidth="1"/>
    <col min="1280" max="1280" width="12.7109375" style="8" customWidth="1"/>
    <col min="1281" max="1285" width="13.7109375" style="8" customWidth="1"/>
    <col min="1286" max="1286" width="16.85546875" style="8" customWidth="1"/>
    <col min="1287" max="1534" width="12.28515625" style="8"/>
    <col min="1535" max="1535" width="9.7109375" style="8" customWidth="1"/>
    <col min="1536" max="1536" width="12.7109375" style="8" customWidth="1"/>
    <col min="1537" max="1541" width="13.7109375" style="8" customWidth="1"/>
    <col min="1542" max="1542" width="16.85546875" style="8" customWidth="1"/>
    <col min="1543" max="1790" width="12.28515625" style="8"/>
    <col min="1791" max="1791" width="9.7109375" style="8" customWidth="1"/>
    <col min="1792" max="1792" width="12.7109375" style="8" customWidth="1"/>
    <col min="1793" max="1797" width="13.7109375" style="8" customWidth="1"/>
    <col min="1798" max="1798" width="16.85546875" style="8" customWidth="1"/>
    <col min="1799" max="2046" width="12.28515625" style="8"/>
    <col min="2047" max="2047" width="9.7109375" style="8" customWidth="1"/>
    <col min="2048" max="2048" width="12.7109375" style="8" customWidth="1"/>
    <col min="2049" max="2053" width="13.7109375" style="8" customWidth="1"/>
    <col min="2054" max="2054" width="16.85546875" style="8" customWidth="1"/>
    <col min="2055" max="2302" width="12.28515625" style="8"/>
    <col min="2303" max="2303" width="9.7109375" style="8" customWidth="1"/>
    <col min="2304" max="2304" width="12.7109375" style="8" customWidth="1"/>
    <col min="2305" max="2309" width="13.7109375" style="8" customWidth="1"/>
    <col min="2310" max="2310" width="16.85546875" style="8" customWidth="1"/>
    <col min="2311" max="2558" width="12.28515625" style="8"/>
    <col min="2559" max="2559" width="9.7109375" style="8" customWidth="1"/>
    <col min="2560" max="2560" width="12.7109375" style="8" customWidth="1"/>
    <col min="2561" max="2565" width="13.7109375" style="8" customWidth="1"/>
    <col min="2566" max="2566" width="16.85546875" style="8" customWidth="1"/>
    <col min="2567" max="2814" width="12.28515625" style="8"/>
    <col min="2815" max="2815" width="9.7109375" style="8" customWidth="1"/>
    <col min="2816" max="2816" width="12.7109375" style="8" customWidth="1"/>
    <col min="2817" max="2821" width="13.7109375" style="8" customWidth="1"/>
    <col min="2822" max="2822" width="16.85546875" style="8" customWidth="1"/>
    <col min="2823" max="3070" width="12.28515625" style="8"/>
    <col min="3071" max="3071" width="9.7109375" style="8" customWidth="1"/>
    <col min="3072" max="3072" width="12.7109375" style="8" customWidth="1"/>
    <col min="3073" max="3077" width="13.7109375" style="8" customWidth="1"/>
    <col min="3078" max="3078" width="16.85546875" style="8" customWidth="1"/>
    <col min="3079" max="3326" width="12.28515625" style="8"/>
    <col min="3327" max="3327" width="9.7109375" style="8" customWidth="1"/>
    <col min="3328" max="3328" width="12.7109375" style="8" customWidth="1"/>
    <col min="3329" max="3333" width="13.7109375" style="8" customWidth="1"/>
    <col min="3334" max="3334" width="16.85546875" style="8" customWidth="1"/>
    <col min="3335" max="3582" width="12.28515625" style="8"/>
    <col min="3583" max="3583" width="9.7109375" style="8" customWidth="1"/>
    <col min="3584" max="3584" width="12.7109375" style="8" customWidth="1"/>
    <col min="3585" max="3589" width="13.7109375" style="8" customWidth="1"/>
    <col min="3590" max="3590" width="16.85546875" style="8" customWidth="1"/>
    <col min="3591" max="3838" width="12.28515625" style="8"/>
    <col min="3839" max="3839" width="9.7109375" style="8" customWidth="1"/>
    <col min="3840" max="3840" width="12.7109375" style="8" customWidth="1"/>
    <col min="3841" max="3845" width="13.7109375" style="8" customWidth="1"/>
    <col min="3846" max="3846" width="16.85546875" style="8" customWidth="1"/>
    <col min="3847" max="4094" width="12.28515625" style="8"/>
    <col min="4095" max="4095" width="9.7109375" style="8" customWidth="1"/>
    <col min="4096" max="4096" width="12.7109375" style="8" customWidth="1"/>
    <col min="4097" max="4101" width="13.7109375" style="8" customWidth="1"/>
    <col min="4102" max="4102" width="16.85546875" style="8" customWidth="1"/>
    <col min="4103" max="4350" width="12.28515625" style="8"/>
    <col min="4351" max="4351" width="9.7109375" style="8" customWidth="1"/>
    <col min="4352" max="4352" width="12.7109375" style="8" customWidth="1"/>
    <col min="4353" max="4357" width="13.7109375" style="8" customWidth="1"/>
    <col min="4358" max="4358" width="16.85546875" style="8" customWidth="1"/>
    <col min="4359" max="4606" width="12.28515625" style="8"/>
    <col min="4607" max="4607" width="9.7109375" style="8" customWidth="1"/>
    <col min="4608" max="4608" width="12.7109375" style="8" customWidth="1"/>
    <col min="4609" max="4613" width="13.7109375" style="8" customWidth="1"/>
    <col min="4614" max="4614" width="16.85546875" style="8" customWidth="1"/>
    <col min="4615" max="4862" width="12.28515625" style="8"/>
    <col min="4863" max="4863" width="9.7109375" style="8" customWidth="1"/>
    <col min="4864" max="4864" width="12.7109375" style="8" customWidth="1"/>
    <col min="4865" max="4869" width="13.7109375" style="8" customWidth="1"/>
    <col min="4870" max="4870" width="16.85546875" style="8" customWidth="1"/>
    <col min="4871" max="5118" width="12.28515625" style="8"/>
    <col min="5119" max="5119" width="9.7109375" style="8" customWidth="1"/>
    <col min="5120" max="5120" width="12.7109375" style="8" customWidth="1"/>
    <col min="5121" max="5125" width="13.7109375" style="8" customWidth="1"/>
    <col min="5126" max="5126" width="16.85546875" style="8" customWidth="1"/>
    <col min="5127" max="5374" width="12.28515625" style="8"/>
    <col min="5375" max="5375" width="9.7109375" style="8" customWidth="1"/>
    <col min="5376" max="5376" width="12.7109375" style="8" customWidth="1"/>
    <col min="5377" max="5381" width="13.7109375" style="8" customWidth="1"/>
    <col min="5382" max="5382" width="16.85546875" style="8" customWidth="1"/>
    <col min="5383" max="5630" width="12.28515625" style="8"/>
    <col min="5631" max="5631" width="9.7109375" style="8" customWidth="1"/>
    <col min="5632" max="5632" width="12.7109375" style="8" customWidth="1"/>
    <col min="5633" max="5637" width="13.7109375" style="8" customWidth="1"/>
    <col min="5638" max="5638" width="16.85546875" style="8" customWidth="1"/>
    <col min="5639" max="5886" width="12.28515625" style="8"/>
    <col min="5887" max="5887" width="9.7109375" style="8" customWidth="1"/>
    <col min="5888" max="5888" width="12.7109375" style="8" customWidth="1"/>
    <col min="5889" max="5893" width="13.7109375" style="8" customWidth="1"/>
    <col min="5894" max="5894" width="16.85546875" style="8" customWidth="1"/>
    <col min="5895" max="6142" width="12.28515625" style="8"/>
    <col min="6143" max="6143" width="9.7109375" style="8" customWidth="1"/>
    <col min="6144" max="6144" width="12.7109375" style="8" customWidth="1"/>
    <col min="6145" max="6149" width="13.7109375" style="8" customWidth="1"/>
    <col min="6150" max="6150" width="16.85546875" style="8" customWidth="1"/>
    <col min="6151" max="6398" width="12.28515625" style="8"/>
    <col min="6399" max="6399" width="9.7109375" style="8" customWidth="1"/>
    <col min="6400" max="6400" width="12.7109375" style="8" customWidth="1"/>
    <col min="6401" max="6405" width="13.7109375" style="8" customWidth="1"/>
    <col min="6406" max="6406" width="16.85546875" style="8" customWidth="1"/>
    <col min="6407" max="6654" width="12.28515625" style="8"/>
    <col min="6655" max="6655" width="9.7109375" style="8" customWidth="1"/>
    <col min="6656" max="6656" width="12.7109375" style="8" customWidth="1"/>
    <col min="6657" max="6661" width="13.7109375" style="8" customWidth="1"/>
    <col min="6662" max="6662" width="16.85546875" style="8" customWidth="1"/>
    <col min="6663" max="6910" width="12.28515625" style="8"/>
    <col min="6911" max="6911" width="9.7109375" style="8" customWidth="1"/>
    <col min="6912" max="6912" width="12.7109375" style="8" customWidth="1"/>
    <col min="6913" max="6917" width="13.7109375" style="8" customWidth="1"/>
    <col min="6918" max="6918" width="16.85546875" style="8" customWidth="1"/>
    <col min="6919" max="7166" width="12.28515625" style="8"/>
    <col min="7167" max="7167" width="9.7109375" style="8" customWidth="1"/>
    <col min="7168" max="7168" width="12.7109375" style="8" customWidth="1"/>
    <col min="7169" max="7173" width="13.7109375" style="8" customWidth="1"/>
    <col min="7174" max="7174" width="16.85546875" style="8" customWidth="1"/>
    <col min="7175" max="7422" width="12.28515625" style="8"/>
    <col min="7423" max="7423" width="9.7109375" style="8" customWidth="1"/>
    <col min="7424" max="7424" width="12.7109375" style="8" customWidth="1"/>
    <col min="7425" max="7429" width="13.7109375" style="8" customWidth="1"/>
    <col min="7430" max="7430" width="16.85546875" style="8" customWidth="1"/>
    <col min="7431" max="7678" width="12.28515625" style="8"/>
    <col min="7679" max="7679" width="9.7109375" style="8" customWidth="1"/>
    <col min="7680" max="7680" width="12.7109375" style="8" customWidth="1"/>
    <col min="7681" max="7685" width="13.7109375" style="8" customWidth="1"/>
    <col min="7686" max="7686" width="16.85546875" style="8" customWidth="1"/>
    <col min="7687" max="7934" width="12.28515625" style="8"/>
    <col min="7935" max="7935" width="9.7109375" style="8" customWidth="1"/>
    <col min="7936" max="7936" width="12.7109375" style="8" customWidth="1"/>
    <col min="7937" max="7941" width="13.7109375" style="8" customWidth="1"/>
    <col min="7942" max="7942" width="16.85546875" style="8" customWidth="1"/>
    <col min="7943" max="8190" width="12.28515625" style="8"/>
    <col min="8191" max="8191" width="9.7109375" style="8" customWidth="1"/>
    <col min="8192" max="8192" width="12.7109375" style="8" customWidth="1"/>
    <col min="8193" max="8197" width="13.7109375" style="8" customWidth="1"/>
    <col min="8198" max="8198" width="16.85546875" style="8" customWidth="1"/>
    <col min="8199" max="8446" width="12.28515625" style="8"/>
    <col min="8447" max="8447" width="9.7109375" style="8" customWidth="1"/>
    <col min="8448" max="8448" width="12.7109375" style="8" customWidth="1"/>
    <col min="8449" max="8453" width="13.7109375" style="8" customWidth="1"/>
    <col min="8454" max="8454" width="16.85546875" style="8" customWidth="1"/>
    <col min="8455" max="8702" width="12.28515625" style="8"/>
    <col min="8703" max="8703" width="9.7109375" style="8" customWidth="1"/>
    <col min="8704" max="8704" width="12.7109375" style="8" customWidth="1"/>
    <col min="8705" max="8709" width="13.7109375" style="8" customWidth="1"/>
    <col min="8710" max="8710" width="16.85546875" style="8" customWidth="1"/>
    <col min="8711" max="8958" width="12.28515625" style="8"/>
    <col min="8959" max="8959" width="9.7109375" style="8" customWidth="1"/>
    <col min="8960" max="8960" width="12.7109375" style="8" customWidth="1"/>
    <col min="8961" max="8965" width="13.7109375" style="8" customWidth="1"/>
    <col min="8966" max="8966" width="16.85546875" style="8" customWidth="1"/>
    <col min="8967" max="9214" width="12.28515625" style="8"/>
    <col min="9215" max="9215" width="9.7109375" style="8" customWidth="1"/>
    <col min="9216" max="9216" width="12.7109375" style="8" customWidth="1"/>
    <col min="9217" max="9221" width="13.7109375" style="8" customWidth="1"/>
    <col min="9222" max="9222" width="16.85546875" style="8" customWidth="1"/>
    <col min="9223" max="9470" width="12.28515625" style="8"/>
    <col min="9471" max="9471" width="9.7109375" style="8" customWidth="1"/>
    <col min="9472" max="9472" width="12.7109375" style="8" customWidth="1"/>
    <col min="9473" max="9477" width="13.7109375" style="8" customWidth="1"/>
    <col min="9478" max="9478" width="16.85546875" style="8" customWidth="1"/>
    <col min="9479" max="9726" width="12.28515625" style="8"/>
    <col min="9727" max="9727" width="9.7109375" style="8" customWidth="1"/>
    <col min="9728" max="9728" width="12.7109375" style="8" customWidth="1"/>
    <col min="9729" max="9733" width="13.7109375" style="8" customWidth="1"/>
    <col min="9734" max="9734" width="16.85546875" style="8" customWidth="1"/>
    <col min="9735" max="9982" width="12.28515625" style="8"/>
    <col min="9983" max="9983" width="9.7109375" style="8" customWidth="1"/>
    <col min="9984" max="9984" width="12.7109375" style="8" customWidth="1"/>
    <col min="9985" max="9989" width="13.7109375" style="8" customWidth="1"/>
    <col min="9990" max="9990" width="16.85546875" style="8" customWidth="1"/>
    <col min="9991" max="10238" width="12.28515625" style="8"/>
    <col min="10239" max="10239" width="9.7109375" style="8" customWidth="1"/>
    <col min="10240" max="10240" width="12.7109375" style="8" customWidth="1"/>
    <col min="10241" max="10245" width="13.7109375" style="8" customWidth="1"/>
    <col min="10246" max="10246" width="16.85546875" style="8" customWidth="1"/>
    <col min="10247" max="10494" width="12.28515625" style="8"/>
    <col min="10495" max="10495" width="9.7109375" style="8" customWidth="1"/>
    <col min="10496" max="10496" width="12.7109375" style="8" customWidth="1"/>
    <col min="10497" max="10501" width="13.7109375" style="8" customWidth="1"/>
    <col min="10502" max="10502" width="16.85546875" style="8" customWidth="1"/>
    <col min="10503" max="10750" width="12.28515625" style="8"/>
    <col min="10751" max="10751" width="9.7109375" style="8" customWidth="1"/>
    <col min="10752" max="10752" width="12.7109375" style="8" customWidth="1"/>
    <col min="10753" max="10757" width="13.7109375" style="8" customWidth="1"/>
    <col min="10758" max="10758" width="16.85546875" style="8" customWidth="1"/>
    <col min="10759" max="11006" width="12.28515625" style="8"/>
    <col min="11007" max="11007" width="9.7109375" style="8" customWidth="1"/>
    <col min="11008" max="11008" width="12.7109375" style="8" customWidth="1"/>
    <col min="11009" max="11013" width="13.7109375" style="8" customWidth="1"/>
    <col min="11014" max="11014" width="16.85546875" style="8" customWidth="1"/>
    <col min="11015" max="11262" width="12.28515625" style="8"/>
    <col min="11263" max="11263" width="9.7109375" style="8" customWidth="1"/>
    <col min="11264" max="11264" width="12.7109375" style="8" customWidth="1"/>
    <col min="11265" max="11269" width="13.7109375" style="8" customWidth="1"/>
    <col min="11270" max="11270" width="16.85546875" style="8" customWidth="1"/>
    <col min="11271" max="11518" width="12.28515625" style="8"/>
    <col min="11519" max="11519" width="9.7109375" style="8" customWidth="1"/>
    <col min="11520" max="11520" width="12.7109375" style="8" customWidth="1"/>
    <col min="11521" max="11525" width="13.7109375" style="8" customWidth="1"/>
    <col min="11526" max="11526" width="16.85546875" style="8" customWidth="1"/>
    <col min="11527" max="11774" width="12.28515625" style="8"/>
    <col min="11775" max="11775" width="9.7109375" style="8" customWidth="1"/>
    <col min="11776" max="11776" width="12.7109375" style="8" customWidth="1"/>
    <col min="11777" max="11781" width="13.7109375" style="8" customWidth="1"/>
    <col min="11782" max="11782" width="16.85546875" style="8" customWidth="1"/>
    <col min="11783" max="12030" width="12.28515625" style="8"/>
    <col min="12031" max="12031" width="9.7109375" style="8" customWidth="1"/>
    <col min="12032" max="12032" width="12.7109375" style="8" customWidth="1"/>
    <col min="12033" max="12037" width="13.7109375" style="8" customWidth="1"/>
    <col min="12038" max="12038" width="16.85546875" style="8" customWidth="1"/>
    <col min="12039" max="12286" width="12.28515625" style="8"/>
    <col min="12287" max="12287" width="9.7109375" style="8" customWidth="1"/>
    <col min="12288" max="12288" width="12.7109375" style="8" customWidth="1"/>
    <col min="12289" max="12293" width="13.7109375" style="8" customWidth="1"/>
    <col min="12294" max="12294" width="16.85546875" style="8" customWidth="1"/>
    <col min="12295" max="12542" width="12.28515625" style="8"/>
    <col min="12543" max="12543" width="9.7109375" style="8" customWidth="1"/>
    <col min="12544" max="12544" width="12.7109375" style="8" customWidth="1"/>
    <col min="12545" max="12549" width="13.7109375" style="8" customWidth="1"/>
    <col min="12550" max="12550" width="16.85546875" style="8" customWidth="1"/>
    <col min="12551" max="12798" width="12.28515625" style="8"/>
    <col min="12799" max="12799" width="9.7109375" style="8" customWidth="1"/>
    <col min="12800" max="12800" width="12.7109375" style="8" customWidth="1"/>
    <col min="12801" max="12805" width="13.7109375" style="8" customWidth="1"/>
    <col min="12806" max="12806" width="16.85546875" style="8" customWidth="1"/>
    <col min="12807" max="13054" width="12.28515625" style="8"/>
    <col min="13055" max="13055" width="9.7109375" style="8" customWidth="1"/>
    <col min="13056" max="13056" width="12.7109375" style="8" customWidth="1"/>
    <col min="13057" max="13061" width="13.7109375" style="8" customWidth="1"/>
    <col min="13062" max="13062" width="16.85546875" style="8" customWidth="1"/>
    <col min="13063" max="13310" width="12.28515625" style="8"/>
    <col min="13311" max="13311" width="9.7109375" style="8" customWidth="1"/>
    <col min="13312" max="13312" width="12.7109375" style="8" customWidth="1"/>
    <col min="13313" max="13317" width="13.7109375" style="8" customWidth="1"/>
    <col min="13318" max="13318" width="16.85546875" style="8" customWidth="1"/>
    <col min="13319" max="13566" width="12.28515625" style="8"/>
    <col min="13567" max="13567" width="9.7109375" style="8" customWidth="1"/>
    <col min="13568" max="13568" width="12.7109375" style="8" customWidth="1"/>
    <col min="13569" max="13573" width="13.7109375" style="8" customWidth="1"/>
    <col min="13574" max="13574" width="16.85546875" style="8" customWidth="1"/>
    <col min="13575" max="13822" width="12.28515625" style="8"/>
    <col min="13823" max="13823" width="9.7109375" style="8" customWidth="1"/>
    <col min="13824" max="13824" width="12.7109375" style="8" customWidth="1"/>
    <col min="13825" max="13829" width="13.7109375" style="8" customWidth="1"/>
    <col min="13830" max="13830" width="16.85546875" style="8" customWidth="1"/>
    <col min="13831" max="14078" width="12.28515625" style="8"/>
    <col min="14079" max="14079" width="9.7109375" style="8" customWidth="1"/>
    <col min="14080" max="14080" width="12.7109375" style="8" customWidth="1"/>
    <col min="14081" max="14085" width="13.7109375" style="8" customWidth="1"/>
    <col min="14086" max="14086" width="16.85546875" style="8" customWidth="1"/>
    <col min="14087" max="14334" width="12.28515625" style="8"/>
    <col min="14335" max="14335" width="9.7109375" style="8" customWidth="1"/>
    <col min="14336" max="14336" width="12.7109375" style="8" customWidth="1"/>
    <col min="14337" max="14341" width="13.7109375" style="8" customWidth="1"/>
    <col min="14342" max="14342" width="16.85546875" style="8" customWidth="1"/>
    <col min="14343" max="14590" width="12.28515625" style="8"/>
    <col min="14591" max="14591" width="9.7109375" style="8" customWidth="1"/>
    <col min="14592" max="14592" width="12.7109375" style="8" customWidth="1"/>
    <col min="14593" max="14597" width="13.7109375" style="8" customWidth="1"/>
    <col min="14598" max="14598" width="16.85546875" style="8" customWidth="1"/>
    <col min="14599" max="14846" width="12.28515625" style="8"/>
    <col min="14847" max="14847" width="9.7109375" style="8" customWidth="1"/>
    <col min="14848" max="14848" width="12.7109375" style="8" customWidth="1"/>
    <col min="14849" max="14853" width="13.7109375" style="8" customWidth="1"/>
    <col min="14854" max="14854" width="16.85546875" style="8" customWidth="1"/>
    <col min="14855" max="15102" width="12.28515625" style="8"/>
    <col min="15103" max="15103" width="9.7109375" style="8" customWidth="1"/>
    <col min="15104" max="15104" width="12.7109375" style="8" customWidth="1"/>
    <col min="15105" max="15109" width="13.7109375" style="8" customWidth="1"/>
    <col min="15110" max="15110" width="16.85546875" style="8" customWidth="1"/>
    <col min="15111" max="15358" width="12.28515625" style="8"/>
    <col min="15359" max="15359" width="9.7109375" style="8" customWidth="1"/>
    <col min="15360" max="15360" width="12.7109375" style="8" customWidth="1"/>
    <col min="15361" max="15365" width="13.7109375" style="8" customWidth="1"/>
    <col min="15366" max="15366" width="16.85546875" style="8" customWidth="1"/>
    <col min="15367" max="15614" width="12.28515625" style="8"/>
    <col min="15615" max="15615" width="9.7109375" style="8" customWidth="1"/>
    <col min="15616" max="15616" width="12.7109375" style="8" customWidth="1"/>
    <col min="15617" max="15621" width="13.7109375" style="8" customWidth="1"/>
    <col min="15622" max="15622" width="16.85546875" style="8" customWidth="1"/>
    <col min="15623" max="15870" width="12.28515625" style="8"/>
    <col min="15871" max="15871" width="9.7109375" style="8" customWidth="1"/>
    <col min="15872" max="15872" width="12.7109375" style="8" customWidth="1"/>
    <col min="15873" max="15877" width="13.7109375" style="8" customWidth="1"/>
    <col min="15878" max="15878" width="16.85546875" style="8" customWidth="1"/>
    <col min="15879" max="16126" width="12.28515625" style="8"/>
    <col min="16127" max="16127" width="9.7109375" style="8" customWidth="1"/>
    <col min="16128" max="16128" width="12.7109375" style="8" customWidth="1"/>
    <col min="16129" max="16133" width="13.7109375" style="8" customWidth="1"/>
    <col min="16134" max="16134" width="16.85546875" style="8" customWidth="1"/>
    <col min="16135" max="16384" width="12.28515625" style="8"/>
  </cols>
  <sheetData>
    <row r="2" spans="1:21" ht="18" customHeight="1">
      <c r="A2" s="7" t="s">
        <v>835</v>
      </c>
      <c r="B2" s="7"/>
      <c r="C2" s="7"/>
      <c r="D2" s="7"/>
      <c r="E2" s="7"/>
      <c r="F2" s="7"/>
      <c r="G2" s="7"/>
      <c r="H2" s="7"/>
    </row>
    <row r="3" spans="1:21" ht="18" customHeight="1">
      <c r="A3" s="38" t="s">
        <v>836</v>
      </c>
      <c r="B3" s="38"/>
      <c r="C3" s="38"/>
      <c r="D3" s="38"/>
      <c r="E3" s="38"/>
      <c r="F3" s="38"/>
      <c r="G3" s="38"/>
      <c r="H3" s="38"/>
    </row>
    <row r="4" spans="1:21" ht="18" customHeight="1">
      <c r="A4" s="38" t="s">
        <v>837</v>
      </c>
      <c r="B4" s="38"/>
      <c r="C4" s="38"/>
      <c r="D4" s="38"/>
      <c r="E4" s="38"/>
      <c r="F4" s="38"/>
      <c r="G4" s="38"/>
      <c r="H4" s="38"/>
    </row>
    <row r="5" spans="1:21" ht="18" customHeight="1">
      <c r="A5" s="38" t="s">
        <v>597</v>
      </c>
      <c r="B5" s="38"/>
      <c r="C5" s="38"/>
      <c r="D5" s="38"/>
      <c r="E5" s="38"/>
      <c r="F5" s="38"/>
      <c r="G5" s="38"/>
      <c r="H5" s="38"/>
    </row>
    <row r="6" spans="1:21" ht="2.25" customHeight="1">
      <c r="A6" s="301"/>
      <c r="B6" s="301"/>
      <c r="C6" s="301"/>
      <c r="D6" s="301"/>
      <c r="E6" s="301"/>
      <c r="F6" s="301"/>
      <c r="G6" s="301"/>
      <c r="H6" s="301"/>
    </row>
    <row r="7" spans="1:21" s="13" customFormat="1" ht="16.5" customHeight="1">
      <c r="A7" s="302" t="s">
        <v>788</v>
      </c>
      <c r="B7" s="252" t="s">
        <v>838</v>
      </c>
      <c r="C7" s="252"/>
      <c r="D7" s="252"/>
      <c r="E7" s="252"/>
      <c r="F7" s="252"/>
      <c r="G7" s="252"/>
      <c r="H7" s="252"/>
    </row>
    <row r="8" spans="1:21" s="13" customFormat="1" ht="30.75" customHeight="1">
      <c r="A8" s="303"/>
      <c r="B8" s="116" t="s">
        <v>34</v>
      </c>
      <c r="C8" s="116" t="s">
        <v>839</v>
      </c>
      <c r="D8" s="116" t="s">
        <v>840</v>
      </c>
      <c r="E8" s="116" t="s">
        <v>841</v>
      </c>
      <c r="F8" s="116" t="s">
        <v>842</v>
      </c>
      <c r="G8" s="116" t="s">
        <v>843</v>
      </c>
      <c r="H8" s="116" t="s">
        <v>844</v>
      </c>
    </row>
    <row r="9" spans="1:21" ht="8.25" customHeight="1">
      <c r="A9" s="304"/>
      <c r="B9" s="305"/>
      <c r="C9" s="305"/>
      <c r="D9" s="305"/>
      <c r="E9" s="305"/>
      <c r="F9" s="305"/>
      <c r="G9" s="305"/>
      <c r="H9" s="305"/>
    </row>
    <row r="10" spans="1:21" ht="16.5" customHeight="1">
      <c r="A10" s="121" t="s">
        <v>816</v>
      </c>
      <c r="B10" s="306">
        <f>SUM(B12:B17)</f>
        <v>311013</v>
      </c>
      <c r="C10" s="306">
        <f>SUM(C12:C17)</f>
        <v>112835</v>
      </c>
      <c r="D10" s="306">
        <f>SUM(D12:D17)</f>
        <v>185836</v>
      </c>
      <c r="E10" s="306">
        <f>SUM(E12:E17)</f>
        <v>2818</v>
      </c>
      <c r="F10" s="306">
        <f>SUM(F12:F17)</f>
        <v>3816</v>
      </c>
      <c r="G10" s="306">
        <f>SUM(G12:G17)</f>
        <v>31</v>
      </c>
      <c r="H10" s="306">
        <f>SUM(H12:H17)</f>
        <v>5677</v>
      </c>
    </row>
    <row r="11" spans="1:21" ht="8.25" customHeight="1">
      <c r="B11" s="308"/>
      <c r="C11" s="308"/>
      <c r="D11" s="308"/>
      <c r="E11" s="308"/>
      <c r="F11" s="308"/>
      <c r="G11" s="308"/>
      <c r="H11" s="308"/>
    </row>
    <row r="12" spans="1:21" ht="16.5" customHeight="1">
      <c r="A12" s="123" t="s">
        <v>799</v>
      </c>
      <c r="B12" s="308">
        <f>SUM(C12:H12)</f>
        <v>68438</v>
      </c>
      <c r="C12" s="308">
        <v>23309</v>
      </c>
      <c r="D12" s="308">
        <v>43481</v>
      </c>
      <c r="E12" s="308">
        <v>451</v>
      </c>
      <c r="F12" s="308">
        <v>462</v>
      </c>
      <c r="G12" s="308">
        <v>4</v>
      </c>
      <c r="H12" s="308">
        <v>731</v>
      </c>
      <c r="I12" s="307"/>
    </row>
    <row r="13" spans="1:21" ht="16.5" customHeight="1">
      <c r="A13" s="123" t="s">
        <v>801</v>
      </c>
      <c r="B13" s="308">
        <f t="shared" ref="B13:B17" si="0">SUM(C13:H13)</f>
        <v>50602</v>
      </c>
      <c r="C13" s="308">
        <v>18619</v>
      </c>
      <c r="D13" s="308">
        <v>29887</v>
      </c>
      <c r="E13" s="308">
        <v>381</v>
      </c>
      <c r="F13" s="308">
        <v>576</v>
      </c>
      <c r="G13" s="308">
        <v>0</v>
      </c>
      <c r="H13" s="308">
        <v>1139</v>
      </c>
      <c r="I13" s="307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ht="16.5" customHeight="1">
      <c r="A14" s="123" t="s">
        <v>802</v>
      </c>
      <c r="B14" s="308">
        <f t="shared" si="0"/>
        <v>49515</v>
      </c>
      <c r="C14" s="308">
        <v>18389</v>
      </c>
      <c r="D14" s="308">
        <v>28795</v>
      </c>
      <c r="E14" s="308">
        <v>580</v>
      </c>
      <c r="F14" s="308">
        <v>697</v>
      </c>
      <c r="G14" s="308">
        <v>13</v>
      </c>
      <c r="H14" s="308">
        <v>1041</v>
      </c>
      <c r="I14" s="307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ht="16.5" customHeight="1">
      <c r="A15" s="123" t="s">
        <v>803</v>
      </c>
      <c r="B15" s="308">
        <f t="shared" si="0"/>
        <v>42132</v>
      </c>
      <c r="C15" s="308">
        <v>15382</v>
      </c>
      <c r="D15" s="308">
        <v>24952</v>
      </c>
      <c r="E15" s="308">
        <v>356</v>
      </c>
      <c r="F15" s="308">
        <v>679</v>
      </c>
      <c r="G15" s="308">
        <v>4</v>
      </c>
      <c r="H15" s="308">
        <v>759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1" ht="16.5" customHeight="1">
      <c r="A16" s="123" t="s">
        <v>804</v>
      </c>
      <c r="B16" s="308">
        <f t="shared" si="0"/>
        <v>51062</v>
      </c>
      <c r="C16" s="308">
        <v>18775</v>
      </c>
      <c r="D16" s="308">
        <v>29734</v>
      </c>
      <c r="E16" s="308">
        <v>695</v>
      </c>
      <c r="F16" s="308">
        <v>713</v>
      </c>
      <c r="G16" s="308">
        <v>6</v>
      </c>
      <c r="H16" s="308">
        <v>1139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:21" ht="16.5" customHeight="1">
      <c r="A17" s="123" t="s">
        <v>805</v>
      </c>
      <c r="B17" s="308">
        <f t="shared" si="0"/>
        <v>49264</v>
      </c>
      <c r="C17" s="308">
        <v>18361</v>
      </c>
      <c r="D17" s="308">
        <v>28987</v>
      </c>
      <c r="E17" s="308">
        <v>355</v>
      </c>
      <c r="F17" s="308">
        <v>689</v>
      </c>
      <c r="G17" s="308">
        <v>4</v>
      </c>
      <c r="H17" s="308">
        <v>868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:21" ht="8.25" customHeight="1">
      <c r="A18" s="31"/>
      <c r="B18" s="309"/>
      <c r="C18" s="310"/>
      <c r="D18" s="310"/>
      <c r="E18" s="310"/>
      <c r="F18" s="310"/>
      <c r="G18" s="311"/>
      <c r="H18" s="310"/>
    </row>
    <row r="19" spans="1:21" ht="8.25" customHeight="1">
      <c r="B19" s="312"/>
      <c r="C19" s="258"/>
      <c r="D19" s="258"/>
      <c r="E19" s="258"/>
      <c r="F19" s="258"/>
      <c r="G19" s="308"/>
      <c r="H19" s="258"/>
    </row>
    <row r="20" spans="1:21" ht="13.5">
      <c r="A20" s="313" t="s">
        <v>845</v>
      </c>
      <c r="B20" s="37"/>
      <c r="C20" s="37"/>
      <c r="D20" s="37"/>
      <c r="E20" s="37"/>
      <c r="F20" s="37"/>
      <c r="G20" s="37"/>
      <c r="H20" s="37"/>
    </row>
    <row r="21" spans="1:21" ht="22.5" customHeight="1">
      <c r="A21" s="314" t="s">
        <v>846</v>
      </c>
      <c r="B21" s="314"/>
      <c r="C21" s="314"/>
      <c r="D21" s="314"/>
      <c r="E21" s="314"/>
      <c r="F21" s="314"/>
      <c r="G21" s="314"/>
      <c r="H21" s="314"/>
    </row>
  </sheetData>
  <mergeCells count="3">
    <mergeCell ref="A7:A8"/>
    <mergeCell ref="B7:H7"/>
    <mergeCell ref="A21:H21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2" orientation="landscape" useFirstPageNumber="1" verticalDpi="599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C82C3-E38F-44BA-97FF-D34E3B9D79EA}">
  <dimension ref="A2:R29"/>
  <sheetViews>
    <sheetView showGridLines="0" zoomScale="90" zoomScaleNormal="90" workbookViewId="0"/>
  </sheetViews>
  <sheetFormatPr baseColWidth="10" defaultRowHeight="12.75"/>
  <cols>
    <col min="1" max="7" width="11.42578125" style="198"/>
    <col min="8" max="8" width="11.42578125" style="197"/>
    <col min="9" max="9" width="3.7109375" style="197" customWidth="1"/>
    <col min="10" max="10" width="34.5703125" style="317" bestFit="1" customWidth="1"/>
    <col min="11" max="12" width="9.140625" style="317" customWidth="1"/>
    <col min="13" max="15" width="9.140625" style="318" customWidth="1"/>
    <col min="16" max="17" width="9.140625" style="197" customWidth="1"/>
    <col min="18" max="18" width="9.140625" style="280" customWidth="1"/>
    <col min="19" max="264" width="11.42578125" style="198"/>
    <col min="265" max="265" width="3.7109375" style="198" customWidth="1"/>
    <col min="266" max="266" width="34.5703125" style="198" bestFit="1" customWidth="1"/>
    <col min="267" max="274" width="9.140625" style="198" customWidth="1"/>
    <col min="275" max="520" width="11.42578125" style="198"/>
    <col min="521" max="521" width="3.7109375" style="198" customWidth="1"/>
    <col min="522" max="522" width="34.5703125" style="198" bestFit="1" customWidth="1"/>
    <col min="523" max="530" width="9.140625" style="198" customWidth="1"/>
    <col min="531" max="776" width="11.42578125" style="198"/>
    <col min="777" max="777" width="3.7109375" style="198" customWidth="1"/>
    <col min="778" max="778" width="34.5703125" style="198" bestFit="1" customWidth="1"/>
    <col min="779" max="786" width="9.140625" style="198" customWidth="1"/>
    <col min="787" max="1032" width="11.42578125" style="198"/>
    <col min="1033" max="1033" width="3.7109375" style="198" customWidth="1"/>
    <col min="1034" max="1034" width="34.5703125" style="198" bestFit="1" customWidth="1"/>
    <col min="1035" max="1042" width="9.140625" style="198" customWidth="1"/>
    <col min="1043" max="1288" width="11.42578125" style="198"/>
    <col min="1289" max="1289" width="3.7109375" style="198" customWidth="1"/>
    <col min="1290" max="1290" width="34.5703125" style="198" bestFit="1" customWidth="1"/>
    <col min="1291" max="1298" width="9.140625" style="198" customWidth="1"/>
    <col min="1299" max="1544" width="11.42578125" style="198"/>
    <col min="1545" max="1545" width="3.7109375" style="198" customWidth="1"/>
    <col min="1546" max="1546" width="34.5703125" style="198" bestFit="1" customWidth="1"/>
    <col min="1547" max="1554" width="9.140625" style="198" customWidth="1"/>
    <col min="1555" max="1800" width="11.42578125" style="198"/>
    <col min="1801" max="1801" width="3.7109375" style="198" customWidth="1"/>
    <col min="1802" max="1802" width="34.5703125" style="198" bestFit="1" customWidth="1"/>
    <col min="1803" max="1810" width="9.140625" style="198" customWidth="1"/>
    <col min="1811" max="2056" width="11.42578125" style="198"/>
    <col min="2057" max="2057" width="3.7109375" style="198" customWidth="1"/>
    <col min="2058" max="2058" width="34.5703125" style="198" bestFit="1" customWidth="1"/>
    <col min="2059" max="2066" width="9.140625" style="198" customWidth="1"/>
    <col min="2067" max="2312" width="11.42578125" style="198"/>
    <col min="2313" max="2313" width="3.7109375" style="198" customWidth="1"/>
    <col min="2314" max="2314" width="34.5703125" style="198" bestFit="1" customWidth="1"/>
    <col min="2315" max="2322" width="9.140625" style="198" customWidth="1"/>
    <col min="2323" max="2568" width="11.42578125" style="198"/>
    <col min="2569" max="2569" width="3.7109375" style="198" customWidth="1"/>
    <col min="2570" max="2570" width="34.5703125" style="198" bestFit="1" customWidth="1"/>
    <col min="2571" max="2578" width="9.140625" style="198" customWidth="1"/>
    <col min="2579" max="2824" width="11.42578125" style="198"/>
    <col min="2825" max="2825" width="3.7109375" style="198" customWidth="1"/>
    <col min="2826" max="2826" width="34.5703125" style="198" bestFit="1" customWidth="1"/>
    <col min="2827" max="2834" width="9.140625" style="198" customWidth="1"/>
    <col min="2835" max="3080" width="11.42578125" style="198"/>
    <col min="3081" max="3081" width="3.7109375" style="198" customWidth="1"/>
    <col min="3082" max="3082" width="34.5703125" style="198" bestFit="1" customWidth="1"/>
    <col min="3083" max="3090" width="9.140625" style="198" customWidth="1"/>
    <col min="3091" max="3336" width="11.42578125" style="198"/>
    <col min="3337" max="3337" width="3.7109375" style="198" customWidth="1"/>
    <col min="3338" max="3338" width="34.5703125" style="198" bestFit="1" customWidth="1"/>
    <col min="3339" max="3346" width="9.140625" style="198" customWidth="1"/>
    <col min="3347" max="3592" width="11.42578125" style="198"/>
    <col min="3593" max="3593" width="3.7109375" style="198" customWidth="1"/>
    <col min="3594" max="3594" width="34.5703125" style="198" bestFit="1" customWidth="1"/>
    <col min="3595" max="3602" width="9.140625" style="198" customWidth="1"/>
    <col min="3603" max="3848" width="11.42578125" style="198"/>
    <col min="3849" max="3849" width="3.7109375" style="198" customWidth="1"/>
    <col min="3850" max="3850" width="34.5703125" style="198" bestFit="1" customWidth="1"/>
    <col min="3851" max="3858" width="9.140625" style="198" customWidth="1"/>
    <col min="3859" max="4104" width="11.42578125" style="198"/>
    <col min="4105" max="4105" width="3.7109375" style="198" customWidth="1"/>
    <col min="4106" max="4106" width="34.5703125" style="198" bestFit="1" customWidth="1"/>
    <col min="4107" max="4114" width="9.140625" style="198" customWidth="1"/>
    <col min="4115" max="4360" width="11.42578125" style="198"/>
    <col min="4361" max="4361" width="3.7109375" style="198" customWidth="1"/>
    <col min="4362" max="4362" width="34.5703125" style="198" bestFit="1" customWidth="1"/>
    <col min="4363" max="4370" width="9.140625" style="198" customWidth="1"/>
    <col min="4371" max="4616" width="11.42578125" style="198"/>
    <col min="4617" max="4617" width="3.7109375" style="198" customWidth="1"/>
    <col min="4618" max="4618" width="34.5703125" style="198" bestFit="1" customWidth="1"/>
    <col min="4619" max="4626" width="9.140625" style="198" customWidth="1"/>
    <col min="4627" max="4872" width="11.42578125" style="198"/>
    <col min="4873" max="4873" width="3.7109375" style="198" customWidth="1"/>
    <col min="4874" max="4874" width="34.5703125" style="198" bestFit="1" customWidth="1"/>
    <col min="4875" max="4882" width="9.140625" style="198" customWidth="1"/>
    <col min="4883" max="5128" width="11.42578125" style="198"/>
    <col min="5129" max="5129" width="3.7109375" style="198" customWidth="1"/>
    <col min="5130" max="5130" width="34.5703125" style="198" bestFit="1" customWidth="1"/>
    <col min="5131" max="5138" width="9.140625" style="198" customWidth="1"/>
    <col min="5139" max="5384" width="11.42578125" style="198"/>
    <col min="5385" max="5385" width="3.7109375" style="198" customWidth="1"/>
    <col min="5386" max="5386" width="34.5703125" style="198" bestFit="1" customWidth="1"/>
    <col min="5387" max="5394" width="9.140625" style="198" customWidth="1"/>
    <col min="5395" max="5640" width="11.42578125" style="198"/>
    <col min="5641" max="5641" width="3.7109375" style="198" customWidth="1"/>
    <col min="5642" max="5642" width="34.5703125" style="198" bestFit="1" customWidth="1"/>
    <col min="5643" max="5650" width="9.140625" style="198" customWidth="1"/>
    <col min="5651" max="5896" width="11.42578125" style="198"/>
    <col min="5897" max="5897" width="3.7109375" style="198" customWidth="1"/>
    <col min="5898" max="5898" width="34.5703125" style="198" bestFit="1" customWidth="1"/>
    <col min="5899" max="5906" width="9.140625" style="198" customWidth="1"/>
    <col min="5907" max="6152" width="11.42578125" style="198"/>
    <col min="6153" max="6153" width="3.7109375" style="198" customWidth="1"/>
    <col min="6154" max="6154" width="34.5703125" style="198" bestFit="1" customWidth="1"/>
    <col min="6155" max="6162" width="9.140625" style="198" customWidth="1"/>
    <col min="6163" max="6408" width="11.42578125" style="198"/>
    <col min="6409" max="6409" width="3.7109375" style="198" customWidth="1"/>
    <col min="6410" max="6410" width="34.5703125" style="198" bestFit="1" customWidth="1"/>
    <col min="6411" max="6418" width="9.140625" style="198" customWidth="1"/>
    <col min="6419" max="6664" width="11.42578125" style="198"/>
    <col min="6665" max="6665" width="3.7109375" style="198" customWidth="1"/>
    <col min="6666" max="6666" width="34.5703125" style="198" bestFit="1" customWidth="1"/>
    <col min="6667" max="6674" width="9.140625" style="198" customWidth="1"/>
    <col min="6675" max="6920" width="11.42578125" style="198"/>
    <col min="6921" max="6921" width="3.7109375" style="198" customWidth="1"/>
    <col min="6922" max="6922" width="34.5703125" style="198" bestFit="1" customWidth="1"/>
    <col min="6923" max="6930" width="9.140625" style="198" customWidth="1"/>
    <col min="6931" max="7176" width="11.42578125" style="198"/>
    <col min="7177" max="7177" width="3.7109375" style="198" customWidth="1"/>
    <col min="7178" max="7178" width="34.5703125" style="198" bestFit="1" customWidth="1"/>
    <col min="7179" max="7186" width="9.140625" style="198" customWidth="1"/>
    <col min="7187" max="7432" width="11.42578125" style="198"/>
    <col min="7433" max="7433" width="3.7109375" style="198" customWidth="1"/>
    <col min="7434" max="7434" width="34.5703125" style="198" bestFit="1" customWidth="1"/>
    <col min="7435" max="7442" width="9.140625" style="198" customWidth="1"/>
    <col min="7443" max="7688" width="11.42578125" style="198"/>
    <col min="7689" max="7689" width="3.7109375" style="198" customWidth="1"/>
    <col min="7690" max="7690" width="34.5703125" style="198" bestFit="1" customWidth="1"/>
    <col min="7691" max="7698" width="9.140625" style="198" customWidth="1"/>
    <col min="7699" max="7944" width="11.42578125" style="198"/>
    <col min="7945" max="7945" width="3.7109375" style="198" customWidth="1"/>
    <col min="7946" max="7946" width="34.5703125" style="198" bestFit="1" customWidth="1"/>
    <col min="7947" max="7954" width="9.140625" style="198" customWidth="1"/>
    <col min="7955" max="8200" width="11.42578125" style="198"/>
    <col min="8201" max="8201" width="3.7109375" style="198" customWidth="1"/>
    <col min="8202" max="8202" width="34.5703125" style="198" bestFit="1" customWidth="1"/>
    <col min="8203" max="8210" width="9.140625" style="198" customWidth="1"/>
    <col min="8211" max="8456" width="11.42578125" style="198"/>
    <col min="8457" max="8457" width="3.7109375" style="198" customWidth="1"/>
    <col min="8458" max="8458" width="34.5703125" style="198" bestFit="1" customWidth="1"/>
    <col min="8459" max="8466" width="9.140625" style="198" customWidth="1"/>
    <col min="8467" max="8712" width="11.42578125" style="198"/>
    <col min="8713" max="8713" width="3.7109375" style="198" customWidth="1"/>
    <col min="8714" max="8714" width="34.5703125" style="198" bestFit="1" customWidth="1"/>
    <col min="8715" max="8722" width="9.140625" style="198" customWidth="1"/>
    <col min="8723" max="8968" width="11.42578125" style="198"/>
    <col min="8969" max="8969" width="3.7109375" style="198" customWidth="1"/>
    <col min="8970" max="8970" width="34.5703125" style="198" bestFit="1" customWidth="1"/>
    <col min="8971" max="8978" width="9.140625" style="198" customWidth="1"/>
    <col min="8979" max="9224" width="11.42578125" style="198"/>
    <col min="9225" max="9225" width="3.7109375" style="198" customWidth="1"/>
    <col min="9226" max="9226" width="34.5703125" style="198" bestFit="1" customWidth="1"/>
    <col min="9227" max="9234" width="9.140625" style="198" customWidth="1"/>
    <col min="9235" max="9480" width="11.42578125" style="198"/>
    <col min="9481" max="9481" width="3.7109375" style="198" customWidth="1"/>
    <col min="9482" max="9482" width="34.5703125" style="198" bestFit="1" customWidth="1"/>
    <col min="9483" max="9490" width="9.140625" style="198" customWidth="1"/>
    <col min="9491" max="9736" width="11.42578125" style="198"/>
    <col min="9737" max="9737" width="3.7109375" style="198" customWidth="1"/>
    <col min="9738" max="9738" width="34.5703125" style="198" bestFit="1" customWidth="1"/>
    <col min="9739" max="9746" width="9.140625" style="198" customWidth="1"/>
    <col min="9747" max="9992" width="11.42578125" style="198"/>
    <col min="9993" max="9993" width="3.7109375" style="198" customWidth="1"/>
    <col min="9994" max="9994" width="34.5703125" style="198" bestFit="1" customWidth="1"/>
    <col min="9995" max="10002" width="9.140625" style="198" customWidth="1"/>
    <col min="10003" max="10248" width="11.42578125" style="198"/>
    <col min="10249" max="10249" width="3.7109375" style="198" customWidth="1"/>
    <col min="10250" max="10250" width="34.5703125" style="198" bestFit="1" customWidth="1"/>
    <col min="10251" max="10258" width="9.140625" style="198" customWidth="1"/>
    <col min="10259" max="10504" width="11.42578125" style="198"/>
    <col min="10505" max="10505" width="3.7109375" style="198" customWidth="1"/>
    <col min="10506" max="10506" width="34.5703125" style="198" bestFit="1" customWidth="1"/>
    <col min="10507" max="10514" width="9.140625" style="198" customWidth="1"/>
    <col min="10515" max="10760" width="11.42578125" style="198"/>
    <col min="10761" max="10761" width="3.7109375" style="198" customWidth="1"/>
    <col min="10762" max="10762" width="34.5703125" style="198" bestFit="1" customWidth="1"/>
    <col min="10763" max="10770" width="9.140625" style="198" customWidth="1"/>
    <col min="10771" max="11016" width="11.42578125" style="198"/>
    <col min="11017" max="11017" width="3.7109375" style="198" customWidth="1"/>
    <col min="11018" max="11018" width="34.5703125" style="198" bestFit="1" customWidth="1"/>
    <col min="11019" max="11026" width="9.140625" style="198" customWidth="1"/>
    <col min="11027" max="11272" width="11.42578125" style="198"/>
    <col min="11273" max="11273" width="3.7109375" style="198" customWidth="1"/>
    <col min="11274" max="11274" width="34.5703125" style="198" bestFit="1" customWidth="1"/>
    <col min="11275" max="11282" width="9.140625" style="198" customWidth="1"/>
    <col min="11283" max="11528" width="11.42578125" style="198"/>
    <col min="11529" max="11529" width="3.7109375" style="198" customWidth="1"/>
    <col min="11530" max="11530" width="34.5703125" style="198" bestFit="1" customWidth="1"/>
    <col min="11531" max="11538" width="9.140625" style="198" customWidth="1"/>
    <col min="11539" max="11784" width="11.42578125" style="198"/>
    <col min="11785" max="11785" width="3.7109375" style="198" customWidth="1"/>
    <col min="11786" max="11786" width="34.5703125" style="198" bestFit="1" customWidth="1"/>
    <col min="11787" max="11794" width="9.140625" style="198" customWidth="1"/>
    <col min="11795" max="12040" width="11.42578125" style="198"/>
    <col min="12041" max="12041" width="3.7109375" style="198" customWidth="1"/>
    <col min="12042" max="12042" width="34.5703125" style="198" bestFit="1" customWidth="1"/>
    <col min="12043" max="12050" width="9.140625" style="198" customWidth="1"/>
    <col min="12051" max="12296" width="11.42578125" style="198"/>
    <col min="12297" max="12297" width="3.7109375" style="198" customWidth="1"/>
    <col min="12298" max="12298" width="34.5703125" style="198" bestFit="1" customWidth="1"/>
    <col min="12299" max="12306" width="9.140625" style="198" customWidth="1"/>
    <col min="12307" max="12552" width="11.42578125" style="198"/>
    <col min="12553" max="12553" width="3.7109375" style="198" customWidth="1"/>
    <col min="12554" max="12554" width="34.5703125" style="198" bestFit="1" customWidth="1"/>
    <col min="12555" max="12562" width="9.140625" style="198" customWidth="1"/>
    <col min="12563" max="12808" width="11.42578125" style="198"/>
    <col min="12809" max="12809" width="3.7109375" style="198" customWidth="1"/>
    <col min="12810" max="12810" width="34.5703125" style="198" bestFit="1" customWidth="1"/>
    <col min="12811" max="12818" width="9.140625" style="198" customWidth="1"/>
    <col min="12819" max="13064" width="11.42578125" style="198"/>
    <col min="13065" max="13065" width="3.7109375" style="198" customWidth="1"/>
    <col min="13066" max="13066" width="34.5703125" style="198" bestFit="1" customWidth="1"/>
    <col min="13067" max="13074" width="9.140625" style="198" customWidth="1"/>
    <col min="13075" max="13320" width="11.42578125" style="198"/>
    <col min="13321" max="13321" width="3.7109375" style="198" customWidth="1"/>
    <col min="13322" max="13322" width="34.5703125" style="198" bestFit="1" customWidth="1"/>
    <col min="13323" max="13330" width="9.140625" style="198" customWidth="1"/>
    <col min="13331" max="13576" width="11.42578125" style="198"/>
    <col min="13577" max="13577" width="3.7109375" style="198" customWidth="1"/>
    <col min="13578" max="13578" width="34.5703125" style="198" bestFit="1" customWidth="1"/>
    <col min="13579" max="13586" width="9.140625" style="198" customWidth="1"/>
    <col min="13587" max="13832" width="11.42578125" style="198"/>
    <col min="13833" max="13833" width="3.7109375" style="198" customWidth="1"/>
    <col min="13834" max="13834" width="34.5703125" style="198" bestFit="1" customWidth="1"/>
    <col min="13835" max="13842" width="9.140625" style="198" customWidth="1"/>
    <col min="13843" max="14088" width="11.42578125" style="198"/>
    <col min="14089" max="14089" width="3.7109375" style="198" customWidth="1"/>
    <col min="14090" max="14090" width="34.5703125" style="198" bestFit="1" customWidth="1"/>
    <col min="14091" max="14098" width="9.140625" style="198" customWidth="1"/>
    <col min="14099" max="14344" width="11.42578125" style="198"/>
    <col min="14345" max="14345" width="3.7109375" style="198" customWidth="1"/>
    <col min="14346" max="14346" width="34.5703125" style="198" bestFit="1" customWidth="1"/>
    <col min="14347" max="14354" width="9.140625" style="198" customWidth="1"/>
    <col min="14355" max="14600" width="11.42578125" style="198"/>
    <col min="14601" max="14601" width="3.7109375" style="198" customWidth="1"/>
    <col min="14602" max="14602" width="34.5703125" style="198" bestFit="1" customWidth="1"/>
    <col min="14603" max="14610" width="9.140625" style="198" customWidth="1"/>
    <col min="14611" max="14856" width="11.42578125" style="198"/>
    <col min="14857" max="14857" width="3.7109375" style="198" customWidth="1"/>
    <col min="14858" max="14858" width="34.5703125" style="198" bestFit="1" customWidth="1"/>
    <col min="14859" max="14866" width="9.140625" style="198" customWidth="1"/>
    <col min="14867" max="15112" width="11.42578125" style="198"/>
    <col min="15113" max="15113" width="3.7109375" style="198" customWidth="1"/>
    <col min="15114" max="15114" width="34.5703125" style="198" bestFit="1" customWidth="1"/>
    <col min="15115" max="15122" width="9.140625" style="198" customWidth="1"/>
    <col min="15123" max="15368" width="11.42578125" style="198"/>
    <col min="15369" max="15369" width="3.7109375" style="198" customWidth="1"/>
    <col min="15370" max="15370" width="34.5703125" style="198" bestFit="1" customWidth="1"/>
    <col min="15371" max="15378" width="9.140625" style="198" customWidth="1"/>
    <col min="15379" max="15624" width="11.42578125" style="198"/>
    <col min="15625" max="15625" width="3.7109375" style="198" customWidth="1"/>
    <col min="15626" max="15626" width="34.5703125" style="198" bestFit="1" customWidth="1"/>
    <col min="15627" max="15634" width="9.140625" style="198" customWidth="1"/>
    <col min="15635" max="15880" width="11.42578125" style="198"/>
    <col min="15881" max="15881" width="3.7109375" style="198" customWidth="1"/>
    <col min="15882" max="15882" width="34.5703125" style="198" bestFit="1" customWidth="1"/>
    <col min="15883" max="15890" width="9.140625" style="198" customWidth="1"/>
    <col min="15891" max="16136" width="11.42578125" style="198"/>
    <col min="16137" max="16137" width="3.7109375" style="198" customWidth="1"/>
    <col min="16138" max="16138" width="34.5703125" style="198" bestFit="1" customWidth="1"/>
    <col min="16139" max="16146" width="9.140625" style="198" customWidth="1"/>
    <col min="16147" max="16384" width="11.42578125" style="198"/>
  </cols>
  <sheetData>
    <row r="2" spans="1:18">
      <c r="A2" s="201" t="s">
        <v>847</v>
      </c>
      <c r="B2" s="201"/>
      <c r="C2" s="201"/>
      <c r="D2" s="201"/>
      <c r="E2" s="201"/>
      <c r="F2" s="201"/>
      <c r="G2" s="201"/>
      <c r="H2" s="315"/>
      <c r="J2" s="316"/>
      <c r="L2" s="275" t="s">
        <v>819</v>
      </c>
      <c r="N2" s="319"/>
      <c r="O2" s="319"/>
      <c r="P2" s="319"/>
      <c r="Q2" s="319"/>
      <c r="R2" s="320"/>
    </row>
    <row r="3" spans="1:18">
      <c r="A3" s="201" t="s">
        <v>820</v>
      </c>
      <c r="B3" s="201"/>
      <c r="C3" s="201"/>
      <c r="D3" s="201"/>
      <c r="E3" s="201"/>
      <c r="F3" s="201"/>
      <c r="G3" s="201"/>
      <c r="H3" s="315"/>
      <c r="J3" s="540" t="s">
        <v>821</v>
      </c>
      <c r="K3" s="548"/>
      <c r="L3" s="548"/>
      <c r="M3" s="319"/>
      <c r="N3" s="319"/>
      <c r="O3" s="319"/>
      <c r="P3" s="319"/>
      <c r="Q3" s="319"/>
      <c r="R3" s="321"/>
    </row>
    <row r="4" spans="1:18">
      <c r="A4" s="201" t="s">
        <v>848</v>
      </c>
      <c r="B4" s="201"/>
      <c r="C4" s="201"/>
      <c r="D4" s="201"/>
      <c r="E4" s="201"/>
      <c r="F4" s="201"/>
      <c r="G4" s="201"/>
      <c r="H4" s="315"/>
      <c r="J4" s="549" t="s">
        <v>816</v>
      </c>
      <c r="K4" s="542">
        <f>SUM(K5:K10)</f>
        <v>311013</v>
      </c>
      <c r="L4" s="542">
        <f>SUM(L5:L10)</f>
        <v>100.00000000000001</v>
      </c>
      <c r="M4" s="322"/>
      <c r="N4" s="322"/>
      <c r="O4" s="322"/>
      <c r="P4" s="323"/>
      <c r="Q4" s="323"/>
    </row>
    <row r="5" spans="1:18" ht="16.5" customHeight="1">
      <c r="J5" s="541" t="s">
        <v>849</v>
      </c>
      <c r="K5" s="550">
        <f>'16'!D10</f>
        <v>185836</v>
      </c>
      <c r="L5" s="551">
        <f t="shared" ref="L5:L10" si="0">K5/$K$4*100</f>
        <v>59.751843170542706</v>
      </c>
      <c r="N5" s="324"/>
    </row>
    <row r="6" spans="1:18" ht="10.5" customHeight="1">
      <c r="J6" s="541" t="s">
        <v>839</v>
      </c>
      <c r="K6" s="550">
        <f>'16'!C10</f>
        <v>112835</v>
      </c>
      <c r="L6" s="551">
        <f t="shared" si="0"/>
        <v>36.279833961924425</v>
      </c>
      <c r="M6" s="322"/>
      <c r="N6" s="322"/>
      <c r="O6" s="322"/>
      <c r="P6" s="323"/>
      <c r="Q6" s="323"/>
    </row>
    <row r="7" spans="1:18" ht="10.5" customHeight="1">
      <c r="E7" s="275" t="s">
        <v>823</v>
      </c>
      <c r="J7" s="541" t="s">
        <v>844</v>
      </c>
      <c r="K7" s="550">
        <f>'16'!H10</f>
        <v>5677</v>
      </c>
      <c r="L7" s="551">
        <f t="shared" si="0"/>
        <v>1.8253256294752953</v>
      </c>
      <c r="N7" s="322"/>
    </row>
    <row r="8" spans="1:18" ht="10.5" customHeight="1">
      <c r="J8" s="541" t="s">
        <v>842</v>
      </c>
      <c r="K8" s="550">
        <f>'16'!F10</f>
        <v>3816</v>
      </c>
      <c r="L8" s="551">
        <f t="shared" si="0"/>
        <v>1.2269583586538184</v>
      </c>
    </row>
    <row r="9" spans="1:18" ht="10.5" customHeight="1">
      <c r="J9" s="541" t="s">
        <v>841</v>
      </c>
      <c r="K9" s="550">
        <f>'16'!E10</f>
        <v>2818</v>
      </c>
      <c r="L9" s="551">
        <f t="shared" si="0"/>
        <v>0.90607145038953363</v>
      </c>
      <c r="M9" s="197"/>
    </row>
    <row r="10" spans="1:18" ht="10.5" customHeight="1">
      <c r="J10" s="541" t="s">
        <v>843</v>
      </c>
      <c r="K10" s="550">
        <f>'16'!G10</f>
        <v>31</v>
      </c>
      <c r="L10" s="551">
        <f t="shared" si="0"/>
        <v>9.9674290142212699E-3</v>
      </c>
    </row>
    <row r="29" spans="1:8" ht="12.75" customHeight="1">
      <c r="A29" s="325" t="s">
        <v>850</v>
      </c>
      <c r="B29" s="325"/>
      <c r="C29" s="326"/>
      <c r="D29" s="326"/>
      <c r="E29" s="326"/>
      <c r="F29" s="326"/>
      <c r="G29" s="326"/>
      <c r="H29" s="327"/>
    </row>
  </sheetData>
  <mergeCells count="1">
    <mergeCell ref="A29:B29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3" orientation="landscape" useFirstPageNumber="1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4132-B724-445B-A44E-E3B50C41FFBC}">
  <dimension ref="A2:H45"/>
  <sheetViews>
    <sheetView zoomScale="90" zoomScaleNormal="90" workbookViewId="0"/>
  </sheetViews>
  <sheetFormatPr baseColWidth="10" defaultRowHeight="11.25"/>
  <cols>
    <col min="1" max="1" width="15.7109375" style="330" customWidth="1"/>
    <col min="2" max="2" width="11.5703125" style="330" bestFit="1" customWidth="1"/>
    <col min="3" max="6" width="10.42578125" style="330" bestFit="1" customWidth="1"/>
    <col min="7" max="8" width="10.7109375" style="330" customWidth="1"/>
    <col min="9" max="248" width="11.42578125" style="330"/>
    <col min="249" max="249" width="15.7109375" style="330" customWidth="1"/>
    <col min="250" max="250" width="11.5703125" style="330" bestFit="1" customWidth="1"/>
    <col min="251" max="254" width="10.42578125" style="330" bestFit="1" customWidth="1"/>
    <col min="255" max="256" width="10.7109375" style="330" customWidth="1"/>
    <col min="257" max="504" width="11.42578125" style="330"/>
    <col min="505" max="505" width="15.7109375" style="330" customWidth="1"/>
    <col min="506" max="506" width="11.5703125" style="330" bestFit="1" customWidth="1"/>
    <col min="507" max="510" width="10.42578125" style="330" bestFit="1" customWidth="1"/>
    <col min="511" max="512" width="10.7109375" style="330" customWidth="1"/>
    <col min="513" max="760" width="11.42578125" style="330"/>
    <col min="761" max="761" width="15.7109375" style="330" customWidth="1"/>
    <col min="762" max="762" width="11.5703125" style="330" bestFit="1" customWidth="1"/>
    <col min="763" max="766" width="10.42578125" style="330" bestFit="1" customWidth="1"/>
    <col min="767" max="768" width="10.7109375" style="330" customWidth="1"/>
    <col min="769" max="1016" width="11.42578125" style="330"/>
    <col min="1017" max="1017" width="15.7109375" style="330" customWidth="1"/>
    <col min="1018" max="1018" width="11.5703125" style="330" bestFit="1" customWidth="1"/>
    <col min="1019" max="1022" width="10.42578125" style="330" bestFit="1" customWidth="1"/>
    <col min="1023" max="1024" width="10.7109375" style="330" customWidth="1"/>
    <col min="1025" max="1272" width="11.42578125" style="330"/>
    <col min="1273" max="1273" width="15.7109375" style="330" customWidth="1"/>
    <col min="1274" max="1274" width="11.5703125" style="330" bestFit="1" customWidth="1"/>
    <col min="1275" max="1278" width="10.42578125" style="330" bestFit="1" customWidth="1"/>
    <col min="1279" max="1280" width="10.7109375" style="330" customWidth="1"/>
    <col min="1281" max="1528" width="11.42578125" style="330"/>
    <col min="1529" max="1529" width="15.7109375" style="330" customWidth="1"/>
    <col min="1530" max="1530" width="11.5703125" style="330" bestFit="1" customWidth="1"/>
    <col min="1531" max="1534" width="10.42578125" style="330" bestFit="1" customWidth="1"/>
    <col min="1535" max="1536" width="10.7109375" style="330" customWidth="1"/>
    <col min="1537" max="1784" width="11.42578125" style="330"/>
    <col min="1785" max="1785" width="15.7109375" style="330" customWidth="1"/>
    <col min="1786" max="1786" width="11.5703125" style="330" bestFit="1" customWidth="1"/>
    <col min="1787" max="1790" width="10.42578125" style="330" bestFit="1" customWidth="1"/>
    <col min="1791" max="1792" width="10.7109375" style="330" customWidth="1"/>
    <col min="1793" max="2040" width="11.42578125" style="330"/>
    <col min="2041" max="2041" width="15.7109375" style="330" customWidth="1"/>
    <col min="2042" max="2042" width="11.5703125" style="330" bestFit="1" customWidth="1"/>
    <col min="2043" max="2046" width="10.42578125" style="330" bestFit="1" customWidth="1"/>
    <col min="2047" max="2048" width="10.7109375" style="330" customWidth="1"/>
    <col min="2049" max="2296" width="11.42578125" style="330"/>
    <col min="2297" max="2297" width="15.7109375" style="330" customWidth="1"/>
    <col min="2298" max="2298" width="11.5703125" style="330" bestFit="1" customWidth="1"/>
    <col min="2299" max="2302" width="10.42578125" style="330" bestFit="1" customWidth="1"/>
    <col min="2303" max="2304" width="10.7109375" style="330" customWidth="1"/>
    <col min="2305" max="2552" width="11.42578125" style="330"/>
    <col min="2553" max="2553" width="15.7109375" style="330" customWidth="1"/>
    <col min="2554" max="2554" width="11.5703125" style="330" bestFit="1" customWidth="1"/>
    <col min="2555" max="2558" width="10.42578125" style="330" bestFit="1" customWidth="1"/>
    <col min="2559" max="2560" width="10.7109375" style="330" customWidth="1"/>
    <col min="2561" max="2808" width="11.42578125" style="330"/>
    <col min="2809" max="2809" width="15.7109375" style="330" customWidth="1"/>
    <col min="2810" max="2810" width="11.5703125" style="330" bestFit="1" customWidth="1"/>
    <col min="2811" max="2814" width="10.42578125" style="330" bestFit="1" customWidth="1"/>
    <col min="2815" max="2816" width="10.7109375" style="330" customWidth="1"/>
    <col min="2817" max="3064" width="11.42578125" style="330"/>
    <col min="3065" max="3065" width="15.7109375" style="330" customWidth="1"/>
    <col min="3066" max="3066" width="11.5703125" style="330" bestFit="1" customWidth="1"/>
    <col min="3067" max="3070" width="10.42578125" style="330" bestFit="1" customWidth="1"/>
    <col min="3071" max="3072" width="10.7109375" style="330" customWidth="1"/>
    <col min="3073" max="3320" width="11.42578125" style="330"/>
    <col min="3321" max="3321" width="15.7109375" style="330" customWidth="1"/>
    <col min="3322" max="3322" width="11.5703125" style="330" bestFit="1" customWidth="1"/>
    <col min="3323" max="3326" width="10.42578125" style="330" bestFit="1" customWidth="1"/>
    <col min="3327" max="3328" width="10.7109375" style="330" customWidth="1"/>
    <col min="3329" max="3576" width="11.42578125" style="330"/>
    <col min="3577" max="3577" width="15.7109375" style="330" customWidth="1"/>
    <col min="3578" max="3578" width="11.5703125" style="330" bestFit="1" customWidth="1"/>
    <col min="3579" max="3582" width="10.42578125" style="330" bestFit="1" customWidth="1"/>
    <col min="3583" max="3584" width="10.7109375" style="330" customWidth="1"/>
    <col min="3585" max="3832" width="11.42578125" style="330"/>
    <col min="3833" max="3833" width="15.7109375" style="330" customWidth="1"/>
    <col min="3834" max="3834" width="11.5703125" style="330" bestFit="1" customWidth="1"/>
    <col min="3835" max="3838" width="10.42578125" style="330" bestFit="1" customWidth="1"/>
    <col min="3839" max="3840" width="10.7109375" style="330" customWidth="1"/>
    <col min="3841" max="4088" width="11.42578125" style="330"/>
    <col min="4089" max="4089" width="15.7109375" style="330" customWidth="1"/>
    <col min="4090" max="4090" width="11.5703125" style="330" bestFit="1" customWidth="1"/>
    <col min="4091" max="4094" width="10.42578125" style="330" bestFit="1" customWidth="1"/>
    <col min="4095" max="4096" width="10.7109375" style="330" customWidth="1"/>
    <col min="4097" max="4344" width="11.42578125" style="330"/>
    <col min="4345" max="4345" width="15.7109375" style="330" customWidth="1"/>
    <col min="4346" max="4346" width="11.5703125" style="330" bestFit="1" customWidth="1"/>
    <col min="4347" max="4350" width="10.42578125" style="330" bestFit="1" customWidth="1"/>
    <col min="4351" max="4352" width="10.7109375" style="330" customWidth="1"/>
    <col min="4353" max="4600" width="11.42578125" style="330"/>
    <col min="4601" max="4601" width="15.7109375" style="330" customWidth="1"/>
    <col min="4602" max="4602" width="11.5703125" style="330" bestFit="1" customWidth="1"/>
    <col min="4603" max="4606" width="10.42578125" style="330" bestFit="1" customWidth="1"/>
    <col min="4607" max="4608" width="10.7109375" style="330" customWidth="1"/>
    <col min="4609" max="4856" width="11.42578125" style="330"/>
    <col min="4857" max="4857" width="15.7109375" style="330" customWidth="1"/>
    <col min="4858" max="4858" width="11.5703125" style="330" bestFit="1" customWidth="1"/>
    <col min="4859" max="4862" width="10.42578125" style="330" bestFit="1" customWidth="1"/>
    <col min="4863" max="4864" width="10.7109375" style="330" customWidth="1"/>
    <col min="4865" max="5112" width="11.42578125" style="330"/>
    <col min="5113" max="5113" width="15.7109375" style="330" customWidth="1"/>
    <col min="5114" max="5114" width="11.5703125" style="330" bestFit="1" customWidth="1"/>
    <col min="5115" max="5118" width="10.42578125" style="330" bestFit="1" customWidth="1"/>
    <col min="5119" max="5120" width="10.7109375" style="330" customWidth="1"/>
    <col min="5121" max="5368" width="11.42578125" style="330"/>
    <col min="5369" max="5369" width="15.7109375" style="330" customWidth="1"/>
    <col min="5370" max="5370" width="11.5703125" style="330" bestFit="1" customWidth="1"/>
    <col min="5371" max="5374" width="10.42578125" style="330" bestFit="1" customWidth="1"/>
    <col min="5375" max="5376" width="10.7109375" style="330" customWidth="1"/>
    <col min="5377" max="5624" width="11.42578125" style="330"/>
    <col min="5625" max="5625" width="15.7109375" style="330" customWidth="1"/>
    <col min="5626" max="5626" width="11.5703125" style="330" bestFit="1" customWidth="1"/>
    <col min="5627" max="5630" width="10.42578125" style="330" bestFit="1" customWidth="1"/>
    <col min="5631" max="5632" width="10.7109375" style="330" customWidth="1"/>
    <col min="5633" max="5880" width="11.42578125" style="330"/>
    <col min="5881" max="5881" width="15.7109375" style="330" customWidth="1"/>
    <col min="5882" max="5882" width="11.5703125" style="330" bestFit="1" customWidth="1"/>
    <col min="5883" max="5886" width="10.42578125" style="330" bestFit="1" customWidth="1"/>
    <col min="5887" max="5888" width="10.7109375" style="330" customWidth="1"/>
    <col min="5889" max="6136" width="11.42578125" style="330"/>
    <col min="6137" max="6137" width="15.7109375" style="330" customWidth="1"/>
    <col min="6138" max="6138" width="11.5703125" style="330" bestFit="1" customWidth="1"/>
    <col min="6139" max="6142" width="10.42578125" style="330" bestFit="1" customWidth="1"/>
    <col min="6143" max="6144" width="10.7109375" style="330" customWidth="1"/>
    <col min="6145" max="6392" width="11.42578125" style="330"/>
    <col min="6393" max="6393" width="15.7109375" style="330" customWidth="1"/>
    <col min="6394" max="6394" width="11.5703125" style="330" bestFit="1" customWidth="1"/>
    <col min="6395" max="6398" width="10.42578125" style="330" bestFit="1" customWidth="1"/>
    <col min="6399" max="6400" width="10.7109375" style="330" customWidth="1"/>
    <col min="6401" max="6648" width="11.42578125" style="330"/>
    <col min="6649" max="6649" width="15.7109375" style="330" customWidth="1"/>
    <col min="6650" max="6650" width="11.5703125" style="330" bestFit="1" customWidth="1"/>
    <col min="6651" max="6654" width="10.42578125" style="330" bestFit="1" customWidth="1"/>
    <col min="6655" max="6656" width="10.7109375" style="330" customWidth="1"/>
    <col min="6657" max="6904" width="11.42578125" style="330"/>
    <col min="6905" max="6905" width="15.7109375" style="330" customWidth="1"/>
    <col min="6906" max="6906" width="11.5703125" style="330" bestFit="1" customWidth="1"/>
    <col min="6907" max="6910" width="10.42578125" style="330" bestFit="1" customWidth="1"/>
    <col min="6911" max="6912" width="10.7109375" style="330" customWidth="1"/>
    <col min="6913" max="7160" width="11.42578125" style="330"/>
    <col min="7161" max="7161" width="15.7109375" style="330" customWidth="1"/>
    <col min="7162" max="7162" width="11.5703125" style="330" bestFit="1" customWidth="1"/>
    <col min="7163" max="7166" width="10.42578125" style="330" bestFit="1" customWidth="1"/>
    <col min="7167" max="7168" width="10.7109375" style="330" customWidth="1"/>
    <col min="7169" max="7416" width="11.42578125" style="330"/>
    <col min="7417" max="7417" width="15.7109375" style="330" customWidth="1"/>
    <col min="7418" max="7418" width="11.5703125" style="330" bestFit="1" customWidth="1"/>
    <col min="7419" max="7422" width="10.42578125" style="330" bestFit="1" customWidth="1"/>
    <col min="7423" max="7424" width="10.7109375" style="330" customWidth="1"/>
    <col min="7425" max="7672" width="11.42578125" style="330"/>
    <col min="7673" max="7673" width="15.7109375" style="330" customWidth="1"/>
    <col min="7674" max="7674" width="11.5703125" style="330" bestFit="1" customWidth="1"/>
    <col min="7675" max="7678" width="10.42578125" style="330" bestFit="1" customWidth="1"/>
    <col min="7679" max="7680" width="10.7109375" style="330" customWidth="1"/>
    <col min="7681" max="7928" width="11.42578125" style="330"/>
    <col min="7929" max="7929" width="15.7109375" style="330" customWidth="1"/>
    <col min="7930" max="7930" width="11.5703125" style="330" bestFit="1" customWidth="1"/>
    <col min="7931" max="7934" width="10.42578125" style="330" bestFit="1" customWidth="1"/>
    <col min="7935" max="7936" width="10.7109375" style="330" customWidth="1"/>
    <col min="7937" max="8184" width="11.42578125" style="330"/>
    <col min="8185" max="8185" width="15.7109375" style="330" customWidth="1"/>
    <col min="8186" max="8186" width="11.5703125" style="330" bestFit="1" customWidth="1"/>
    <col min="8187" max="8190" width="10.42578125" style="330" bestFit="1" customWidth="1"/>
    <col min="8191" max="8192" width="10.7109375" style="330" customWidth="1"/>
    <col min="8193" max="8440" width="11.42578125" style="330"/>
    <col min="8441" max="8441" width="15.7109375" style="330" customWidth="1"/>
    <col min="8442" max="8442" width="11.5703125" style="330" bestFit="1" customWidth="1"/>
    <col min="8443" max="8446" width="10.42578125" style="330" bestFit="1" customWidth="1"/>
    <col min="8447" max="8448" width="10.7109375" style="330" customWidth="1"/>
    <col min="8449" max="8696" width="11.42578125" style="330"/>
    <col min="8697" max="8697" width="15.7109375" style="330" customWidth="1"/>
    <col min="8698" max="8698" width="11.5703125" style="330" bestFit="1" customWidth="1"/>
    <col min="8699" max="8702" width="10.42578125" style="330" bestFit="1" customWidth="1"/>
    <col min="8703" max="8704" width="10.7109375" style="330" customWidth="1"/>
    <col min="8705" max="8952" width="11.42578125" style="330"/>
    <col min="8953" max="8953" width="15.7109375" style="330" customWidth="1"/>
    <col min="8954" max="8954" width="11.5703125" style="330" bestFit="1" customWidth="1"/>
    <col min="8955" max="8958" width="10.42578125" style="330" bestFit="1" customWidth="1"/>
    <col min="8959" max="8960" width="10.7109375" style="330" customWidth="1"/>
    <col min="8961" max="9208" width="11.42578125" style="330"/>
    <col min="9209" max="9209" width="15.7109375" style="330" customWidth="1"/>
    <col min="9210" max="9210" width="11.5703125" style="330" bestFit="1" customWidth="1"/>
    <col min="9211" max="9214" width="10.42578125" style="330" bestFit="1" customWidth="1"/>
    <col min="9215" max="9216" width="10.7109375" style="330" customWidth="1"/>
    <col min="9217" max="9464" width="11.42578125" style="330"/>
    <col min="9465" max="9465" width="15.7109375" style="330" customWidth="1"/>
    <col min="9466" max="9466" width="11.5703125" style="330" bestFit="1" customWidth="1"/>
    <col min="9467" max="9470" width="10.42578125" style="330" bestFit="1" customWidth="1"/>
    <col min="9471" max="9472" width="10.7109375" style="330" customWidth="1"/>
    <col min="9473" max="9720" width="11.42578125" style="330"/>
    <col min="9721" max="9721" width="15.7109375" style="330" customWidth="1"/>
    <col min="9722" max="9722" width="11.5703125" style="330" bestFit="1" customWidth="1"/>
    <col min="9723" max="9726" width="10.42578125" style="330" bestFit="1" customWidth="1"/>
    <col min="9727" max="9728" width="10.7109375" style="330" customWidth="1"/>
    <col min="9729" max="9976" width="11.42578125" style="330"/>
    <col min="9977" max="9977" width="15.7109375" style="330" customWidth="1"/>
    <col min="9978" max="9978" width="11.5703125" style="330" bestFit="1" customWidth="1"/>
    <col min="9979" max="9982" width="10.42578125" style="330" bestFit="1" customWidth="1"/>
    <col min="9983" max="9984" width="10.7109375" style="330" customWidth="1"/>
    <col min="9985" max="10232" width="11.42578125" style="330"/>
    <col min="10233" max="10233" width="15.7109375" style="330" customWidth="1"/>
    <col min="10234" max="10234" width="11.5703125" style="330" bestFit="1" customWidth="1"/>
    <col min="10235" max="10238" width="10.42578125" style="330" bestFit="1" customWidth="1"/>
    <col min="10239" max="10240" width="10.7109375" style="330" customWidth="1"/>
    <col min="10241" max="10488" width="11.42578125" style="330"/>
    <col min="10489" max="10489" width="15.7109375" style="330" customWidth="1"/>
    <col min="10490" max="10490" width="11.5703125" style="330" bestFit="1" customWidth="1"/>
    <col min="10491" max="10494" width="10.42578125" style="330" bestFit="1" customWidth="1"/>
    <col min="10495" max="10496" width="10.7109375" style="330" customWidth="1"/>
    <col min="10497" max="10744" width="11.42578125" style="330"/>
    <col min="10745" max="10745" width="15.7109375" style="330" customWidth="1"/>
    <col min="10746" max="10746" width="11.5703125" style="330" bestFit="1" customWidth="1"/>
    <col min="10747" max="10750" width="10.42578125" style="330" bestFit="1" customWidth="1"/>
    <col min="10751" max="10752" width="10.7109375" style="330" customWidth="1"/>
    <col min="10753" max="11000" width="11.42578125" style="330"/>
    <col min="11001" max="11001" width="15.7109375" style="330" customWidth="1"/>
    <col min="11002" max="11002" width="11.5703125" style="330" bestFit="1" customWidth="1"/>
    <col min="11003" max="11006" width="10.42578125" style="330" bestFit="1" customWidth="1"/>
    <col min="11007" max="11008" width="10.7109375" style="330" customWidth="1"/>
    <col min="11009" max="11256" width="11.42578125" style="330"/>
    <col min="11257" max="11257" width="15.7109375" style="330" customWidth="1"/>
    <col min="11258" max="11258" width="11.5703125" style="330" bestFit="1" customWidth="1"/>
    <col min="11259" max="11262" width="10.42578125" style="330" bestFit="1" customWidth="1"/>
    <col min="11263" max="11264" width="10.7109375" style="330" customWidth="1"/>
    <col min="11265" max="11512" width="11.42578125" style="330"/>
    <col min="11513" max="11513" width="15.7109375" style="330" customWidth="1"/>
    <col min="11514" max="11514" width="11.5703125" style="330" bestFit="1" customWidth="1"/>
    <col min="11515" max="11518" width="10.42578125" style="330" bestFit="1" customWidth="1"/>
    <col min="11519" max="11520" width="10.7109375" style="330" customWidth="1"/>
    <col min="11521" max="11768" width="11.42578125" style="330"/>
    <col min="11769" max="11769" width="15.7109375" style="330" customWidth="1"/>
    <col min="11770" max="11770" width="11.5703125" style="330" bestFit="1" customWidth="1"/>
    <col min="11771" max="11774" width="10.42578125" style="330" bestFit="1" customWidth="1"/>
    <col min="11775" max="11776" width="10.7109375" style="330" customWidth="1"/>
    <col min="11777" max="12024" width="11.42578125" style="330"/>
    <col min="12025" max="12025" width="15.7109375" style="330" customWidth="1"/>
    <col min="12026" max="12026" width="11.5703125" style="330" bestFit="1" customWidth="1"/>
    <col min="12027" max="12030" width="10.42578125" style="330" bestFit="1" customWidth="1"/>
    <col min="12031" max="12032" width="10.7109375" style="330" customWidth="1"/>
    <col min="12033" max="12280" width="11.42578125" style="330"/>
    <col min="12281" max="12281" width="15.7109375" style="330" customWidth="1"/>
    <col min="12282" max="12282" width="11.5703125" style="330" bestFit="1" customWidth="1"/>
    <col min="12283" max="12286" width="10.42578125" style="330" bestFit="1" customWidth="1"/>
    <col min="12287" max="12288" width="10.7109375" style="330" customWidth="1"/>
    <col min="12289" max="12536" width="11.42578125" style="330"/>
    <col min="12537" max="12537" width="15.7109375" style="330" customWidth="1"/>
    <col min="12538" max="12538" width="11.5703125" style="330" bestFit="1" customWidth="1"/>
    <col min="12539" max="12542" width="10.42578125" style="330" bestFit="1" customWidth="1"/>
    <col min="12543" max="12544" width="10.7109375" style="330" customWidth="1"/>
    <col min="12545" max="12792" width="11.42578125" style="330"/>
    <col min="12793" max="12793" width="15.7109375" style="330" customWidth="1"/>
    <col min="12794" max="12794" width="11.5703125" style="330" bestFit="1" customWidth="1"/>
    <col min="12795" max="12798" width="10.42578125" style="330" bestFit="1" customWidth="1"/>
    <col min="12799" max="12800" width="10.7109375" style="330" customWidth="1"/>
    <col min="12801" max="13048" width="11.42578125" style="330"/>
    <col min="13049" max="13049" width="15.7109375" style="330" customWidth="1"/>
    <col min="13050" max="13050" width="11.5703125" style="330" bestFit="1" customWidth="1"/>
    <col min="13051" max="13054" width="10.42578125" style="330" bestFit="1" customWidth="1"/>
    <col min="13055" max="13056" width="10.7109375" style="330" customWidth="1"/>
    <col min="13057" max="13304" width="11.42578125" style="330"/>
    <col min="13305" max="13305" width="15.7109375" style="330" customWidth="1"/>
    <col min="13306" max="13306" width="11.5703125" style="330" bestFit="1" customWidth="1"/>
    <col min="13307" max="13310" width="10.42578125" style="330" bestFit="1" customWidth="1"/>
    <col min="13311" max="13312" width="10.7109375" style="330" customWidth="1"/>
    <col min="13313" max="13560" width="11.42578125" style="330"/>
    <col min="13561" max="13561" width="15.7109375" style="330" customWidth="1"/>
    <col min="13562" max="13562" width="11.5703125" style="330" bestFit="1" customWidth="1"/>
    <col min="13563" max="13566" width="10.42578125" style="330" bestFit="1" customWidth="1"/>
    <col min="13567" max="13568" width="10.7109375" style="330" customWidth="1"/>
    <col min="13569" max="13816" width="11.42578125" style="330"/>
    <col min="13817" max="13817" width="15.7109375" style="330" customWidth="1"/>
    <col min="13818" max="13818" width="11.5703125" style="330" bestFit="1" customWidth="1"/>
    <col min="13819" max="13822" width="10.42578125" style="330" bestFit="1" customWidth="1"/>
    <col min="13823" max="13824" width="10.7109375" style="330" customWidth="1"/>
    <col min="13825" max="14072" width="11.42578125" style="330"/>
    <col min="14073" max="14073" width="15.7109375" style="330" customWidth="1"/>
    <col min="14074" max="14074" width="11.5703125" style="330" bestFit="1" customWidth="1"/>
    <col min="14075" max="14078" width="10.42578125" style="330" bestFit="1" customWidth="1"/>
    <col min="14079" max="14080" width="10.7109375" style="330" customWidth="1"/>
    <col min="14081" max="14328" width="11.42578125" style="330"/>
    <col min="14329" max="14329" width="15.7109375" style="330" customWidth="1"/>
    <col min="14330" max="14330" width="11.5703125" style="330" bestFit="1" customWidth="1"/>
    <col min="14331" max="14334" width="10.42578125" style="330" bestFit="1" customWidth="1"/>
    <col min="14335" max="14336" width="10.7109375" style="330" customWidth="1"/>
    <col min="14337" max="14584" width="11.42578125" style="330"/>
    <col min="14585" max="14585" width="15.7109375" style="330" customWidth="1"/>
    <col min="14586" max="14586" width="11.5703125" style="330" bestFit="1" customWidth="1"/>
    <col min="14587" max="14590" width="10.42578125" style="330" bestFit="1" customWidth="1"/>
    <col min="14591" max="14592" width="10.7109375" style="330" customWidth="1"/>
    <col min="14593" max="14840" width="11.42578125" style="330"/>
    <col min="14841" max="14841" width="15.7109375" style="330" customWidth="1"/>
    <col min="14842" max="14842" width="11.5703125" style="330" bestFit="1" customWidth="1"/>
    <col min="14843" max="14846" width="10.42578125" style="330" bestFit="1" customWidth="1"/>
    <col min="14847" max="14848" width="10.7109375" style="330" customWidth="1"/>
    <col min="14849" max="15096" width="11.42578125" style="330"/>
    <col min="15097" max="15097" width="15.7109375" style="330" customWidth="1"/>
    <col min="15098" max="15098" width="11.5703125" style="330" bestFit="1" customWidth="1"/>
    <col min="15099" max="15102" width="10.42578125" style="330" bestFit="1" customWidth="1"/>
    <col min="15103" max="15104" width="10.7109375" style="330" customWidth="1"/>
    <col min="15105" max="15352" width="11.42578125" style="330"/>
    <col min="15353" max="15353" width="15.7109375" style="330" customWidth="1"/>
    <col min="15354" max="15354" width="11.5703125" style="330" bestFit="1" customWidth="1"/>
    <col min="15355" max="15358" width="10.42578125" style="330" bestFit="1" customWidth="1"/>
    <col min="15359" max="15360" width="10.7109375" style="330" customWidth="1"/>
    <col min="15361" max="15608" width="11.42578125" style="330"/>
    <col min="15609" max="15609" width="15.7109375" style="330" customWidth="1"/>
    <col min="15610" max="15610" width="11.5703125" style="330" bestFit="1" customWidth="1"/>
    <col min="15611" max="15614" width="10.42578125" style="330" bestFit="1" customWidth="1"/>
    <col min="15615" max="15616" width="10.7109375" style="330" customWidth="1"/>
    <col min="15617" max="15864" width="11.42578125" style="330"/>
    <col min="15865" max="15865" width="15.7109375" style="330" customWidth="1"/>
    <col min="15866" max="15866" width="11.5703125" style="330" bestFit="1" customWidth="1"/>
    <col min="15867" max="15870" width="10.42578125" style="330" bestFit="1" customWidth="1"/>
    <col min="15871" max="15872" width="10.7109375" style="330" customWidth="1"/>
    <col min="15873" max="16120" width="11.42578125" style="330"/>
    <col min="16121" max="16121" width="15.7109375" style="330" customWidth="1"/>
    <col min="16122" max="16122" width="11.5703125" style="330" bestFit="1" customWidth="1"/>
    <col min="16123" max="16126" width="10.42578125" style="330" bestFit="1" customWidth="1"/>
    <col min="16127" max="16128" width="10.7109375" style="330" customWidth="1"/>
    <col min="16129" max="16384" width="11.42578125" style="330"/>
  </cols>
  <sheetData>
    <row r="2" spans="1:8" ht="15">
      <c r="A2" s="328" t="s">
        <v>851</v>
      </c>
      <c r="B2" s="329"/>
      <c r="C2" s="329"/>
      <c r="D2" s="329"/>
      <c r="E2" s="329"/>
      <c r="F2" s="329"/>
      <c r="G2" s="329"/>
      <c r="H2" s="329"/>
    </row>
    <row r="3" spans="1:8" ht="15">
      <c r="A3" s="328" t="s">
        <v>852</v>
      </c>
      <c r="B3" s="329"/>
      <c r="C3" s="329"/>
      <c r="D3" s="329"/>
      <c r="E3" s="329"/>
      <c r="F3" s="329"/>
      <c r="G3" s="329"/>
      <c r="H3" s="329"/>
    </row>
    <row r="4" spans="1:8" ht="15" customHeight="1">
      <c r="A4" s="328" t="s">
        <v>853</v>
      </c>
      <c r="B4" s="329"/>
      <c r="C4" s="329"/>
      <c r="D4" s="329"/>
      <c r="E4" s="329"/>
      <c r="F4" s="329"/>
      <c r="G4" s="329"/>
      <c r="H4" s="329"/>
    </row>
    <row r="5" spans="1:8" ht="15" customHeight="1">
      <c r="A5" s="328" t="s">
        <v>597</v>
      </c>
      <c r="B5" s="329"/>
      <c r="C5" s="329"/>
      <c r="D5" s="329"/>
      <c r="E5" s="329"/>
      <c r="F5" s="329"/>
      <c r="G5" s="329"/>
      <c r="H5" s="329"/>
    </row>
    <row r="6" spans="1:8" ht="4.5" customHeight="1">
      <c r="A6" s="331"/>
      <c r="B6" s="332"/>
      <c r="C6" s="332"/>
      <c r="D6" s="332"/>
      <c r="E6" s="332"/>
      <c r="F6" s="332"/>
      <c r="G6" s="332"/>
      <c r="H6" s="332"/>
    </row>
    <row r="7" spans="1:8" ht="24.95" customHeight="1">
      <c r="A7" s="333" t="s">
        <v>854</v>
      </c>
      <c r="B7" s="334" t="s">
        <v>34</v>
      </c>
      <c r="C7" s="335" t="s">
        <v>799</v>
      </c>
      <c r="D7" s="335" t="s">
        <v>801</v>
      </c>
      <c r="E7" s="335" t="s">
        <v>802</v>
      </c>
      <c r="F7" s="335" t="s">
        <v>803</v>
      </c>
      <c r="G7" s="335" t="s">
        <v>804</v>
      </c>
      <c r="H7" s="335" t="s">
        <v>805</v>
      </c>
    </row>
    <row r="8" spans="1:8">
      <c r="A8" s="336"/>
      <c r="C8" s="337"/>
      <c r="D8" s="337"/>
      <c r="E8" s="337"/>
      <c r="F8" s="337"/>
      <c r="G8" s="337"/>
      <c r="H8" s="337"/>
    </row>
    <row r="9" spans="1:8">
      <c r="A9" s="336" t="s">
        <v>816</v>
      </c>
      <c r="B9" s="338">
        <f>SUM(B11:B42)</f>
        <v>185836</v>
      </c>
      <c r="C9" s="338">
        <f>SUM(C11:C42)</f>
        <v>43481</v>
      </c>
      <c r="D9" s="338">
        <f t="shared" ref="D9:H9" si="0">SUM(D11:D42)</f>
        <v>29887</v>
      </c>
      <c r="E9" s="338">
        <f t="shared" si="0"/>
        <v>28795</v>
      </c>
      <c r="F9" s="338">
        <f t="shared" si="0"/>
        <v>24952</v>
      </c>
      <c r="G9" s="338">
        <f t="shared" si="0"/>
        <v>29734</v>
      </c>
      <c r="H9" s="338">
        <f t="shared" si="0"/>
        <v>28987</v>
      </c>
    </row>
    <row r="10" spans="1:8">
      <c r="A10" s="336"/>
      <c r="B10" s="338"/>
      <c r="C10" s="338"/>
      <c r="D10" s="338"/>
      <c r="E10" s="338"/>
      <c r="F10" s="338"/>
      <c r="G10" s="338"/>
      <c r="H10" s="338"/>
    </row>
    <row r="11" spans="1:8" ht="12.75" customHeight="1">
      <c r="A11" s="339" t="s">
        <v>20</v>
      </c>
      <c r="B11" s="340">
        <f>SUM(C11:H11)</f>
        <v>18788</v>
      </c>
      <c r="C11" s="340">
        <v>4368</v>
      </c>
      <c r="D11" s="340">
        <v>2960</v>
      </c>
      <c r="E11" s="340">
        <v>2961</v>
      </c>
      <c r="F11" s="340">
        <v>2648</v>
      </c>
      <c r="G11" s="340">
        <v>2965</v>
      </c>
      <c r="H11" s="340">
        <v>2886</v>
      </c>
    </row>
    <row r="12" spans="1:8" ht="12.75" customHeight="1">
      <c r="A12" s="339" t="s">
        <v>58</v>
      </c>
      <c r="B12" s="340">
        <f>SUM(C12:H12)</f>
        <v>2145</v>
      </c>
      <c r="C12" s="340">
        <v>521</v>
      </c>
      <c r="D12" s="340">
        <v>361</v>
      </c>
      <c r="E12" s="340">
        <v>322</v>
      </c>
      <c r="F12" s="340">
        <v>278</v>
      </c>
      <c r="G12" s="340">
        <v>352</v>
      </c>
      <c r="H12" s="340">
        <v>311</v>
      </c>
    </row>
    <row r="13" spans="1:8" ht="12.75" customHeight="1">
      <c r="A13" s="339" t="s">
        <v>98</v>
      </c>
      <c r="B13" s="340">
        <f>SUM(C13:H13)</f>
        <v>1972</v>
      </c>
      <c r="C13" s="340">
        <v>460</v>
      </c>
      <c r="D13" s="340">
        <v>299</v>
      </c>
      <c r="E13" s="340">
        <v>316</v>
      </c>
      <c r="F13" s="340">
        <v>253</v>
      </c>
      <c r="G13" s="340">
        <v>330</v>
      </c>
      <c r="H13" s="340">
        <v>314</v>
      </c>
    </row>
    <row r="14" spans="1:8" ht="12.75" customHeight="1">
      <c r="A14" s="339" t="s">
        <v>91</v>
      </c>
      <c r="B14" s="340">
        <f>SUM(C14:H14)</f>
        <v>3899</v>
      </c>
      <c r="C14" s="340">
        <v>876</v>
      </c>
      <c r="D14" s="340">
        <v>602</v>
      </c>
      <c r="E14" s="340">
        <v>647</v>
      </c>
      <c r="F14" s="340">
        <v>552</v>
      </c>
      <c r="G14" s="340">
        <v>635</v>
      </c>
      <c r="H14" s="340">
        <v>587</v>
      </c>
    </row>
    <row r="15" spans="1:8" ht="12.75" customHeight="1">
      <c r="A15" s="339" t="s">
        <v>21</v>
      </c>
      <c r="B15" s="340">
        <f>SUM(C15:H15)</f>
        <v>20612</v>
      </c>
      <c r="C15" s="340">
        <v>4599</v>
      </c>
      <c r="D15" s="340">
        <v>3416</v>
      </c>
      <c r="E15" s="340">
        <v>3344</v>
      </c>
      <c r="F15" s="340">
        <v>2813</v>
      </c>
      <c r="G15" s="340">
        <v>3318</v>
      </c>
      <c r="H15" s="340">
        <v>3122</v>
      </c>
    </row>
    <row r="16" spans="1:8" ht="12.75" customHeight="1">
      <c r="A16" s="339" t="s">
        <v>105</v>
      </c>
      <c r="B16" s="340">
        <f>SUM(C16:H16)</f>
        <v>3052</v>
      </c>
      <c r="C16" s="340">
        <v>747</v>
      </c>
      <c r="D16" s="340">
        <v>521</v>
      </c>
      <c r="E16" s="340">
        <v>478</v>
      </c>
      <c r="F16" s="340">
        <v>390</v>
      </c>
      <c r="G16" s="340">
        <v>468</v>
      </c>
      <c r="H16" s="340">
        <v>448</v>
      </c>
    </row>
    <row r="17" spans="1:8" ht="12.75" customHeight="1">
      <c r="A17" s="339" t="s">
        <v>103</v>
      </c>
      <c r="B17" s="340">
        <f>SUM(C17:H17)</f>
        <v>2219</v>
      </c>
      <c r="C17" s="340">
        <v>495</v>
      </c>
      <c r="D17" s="340">
        <v>378</v>
      </c>
      <c r="E17" s="340">
        <v>354</v>
      </c>
      <c r="F17" s="340">
        <v>285</v>
      </c>
      <c r="G17" s="340">
        <v>368</v>
      </c>
      <c r="H17" s="340">
        <v>339</v>
      </c>
    </row>
    <row r="18" spans="1:8" ht="12.75" customHeight="1">
      <c r="A18" s="339" t="s">
        <v>102</v>
      </c>
      <c r="B18" s="340">
        <f>SUM(C18:H18)</f>
        <v>1552</v>
      </c>
      <c r="C18" s="340">
        <v>361</v>
      </c>
      <c r="D18" s="340">
        <v>233</v>
      </c>
      <c r="E18" s="340">
        <v>260</v>
      </c>
      <c r="F18" s="340">
        <v>207</v>
      </c>
      <c r="G18" s="340">
        <v>252</v>
      </c>
      <c r="H18" s="340">
        <v>239</v>
      </c>
    </row>
    <row r="19" spans="1:8" ht="12.75" customHeight="1">
      <c r="A19" s="339" t="s">
        <v>56</v>
      </c>
      <c r="B19" s="340">
        <f>SUM(C19:H19)</f>
        <v>7546</v>
      </c>
      <c r="C19" s="340">
        <v>1760</v>
      </c>
      <c r="D19" s="340">
        <v>1286</v>
      </c>
      <c r="E19" s="340">
        <v>1099</v>
      </c>
      <c r="F19" s="340">
        <v>1028</v>
      </c>
      <c r="G19" s="340">
        <v>1171</v>
      </c>
      <c r="H19" s="340">
        <v>1202</v>
      </c>
    </row>
    <row r="20" spans="1:8" ht="12.75" customHeight="1">
      <c r="A20" s="339" t="s">
        <v>68</v>
      </c>
      <c r="B20" s="340">
        <f>SUM(C20:H20)</f>
        <v>986</v>
      </c>
      <c r="C20" s="340">
        <v>230</v>
      </c>
      <c r="D20" s="340">
        <v>168</v>
      </c>
      <c r="E20" s="340">
        <v>137</v>
      </c>
      <c r="F20" s="340">
        <v>123</v>
      </c>
      <c r="G20" s="340">
        <v>175</v>
      </c>
      <c r="H20" s="340">
        <v>153</v>
      </c>
    </row>
    <row r="21" spans="1:8" ht="12.75" customHeight="1">
      <c r="A21" s="339" t="s">
        <v>22</v>
      </c>
      <c r="B21" s="340">
        <f>SUM(C21:H21)</f>
        <v>22234</v>
      </c>
      <c r="C21" s="340">
        <v>5203</v>
      </c>
      <c r="D21" s="340">
        <v>3550</v>
      </c>
      <c r="E21" s="340">
        <v>3464</v>
      </c>
      <c r="F21" s="340">
        <v>3040</v>
      </c>
      <c r="G21" s="340">
        <v>3538</v>
      </c>
      <c r="H21" s="340">
        <v>3439</v>
      </c>
    </row>
    <row r="22" spans="1:8" ht="12.75" customHeight="1">
      <c r="A22" s="339" t="s">
        <v>855</v>
      </c>
      <c r="B22" s="340">
        <f>SUM(C22:H22)</f>
        <v>1351</v>
      </c>
      <c r="C22" s="340">
        <v>316</v>
      </c>
      <c r="D22" s="340">
        <v>155</v>
      </c>
      <c r="E22" s="340">
        <v>212</v>
      </c>
      <c r="F22" s="340">
        <v>205</v>
      </c>
      <c r="G22" s="340">
        <v>230</v>
      </c>
      <c r="H22" s="340">
        <v>233</v>
      </c>
    </row>
    <row r="23" spans="1:8" ht="12.75" customHeight="1">
      <c r="A23" s="339" t="s">
        <v>86</v>
      </c>
      <c r="B23" s="340">
        <f>SUM(C23:H23)</f>
        <v>8660</v>
      </c>
      <c r="C23" s="340">
        <v>1988</v>
      </c>
      <c r="D23" s="340">
        <v>1319</v>
      </c>
      <c r="E23" s="340">
        <v>1376</v>
      </c>
      <c r="F23" s="340">
        <v>1168</v>
      </c>
      <c r="G23" s="340">
        <v>1435</v>
      </c>
      <c r="H23" s="340">
        <v>1374</v>
      </c>
    </row>
    <row r="24" spans="1:8" ht="12.75" customHeight="1">
      <c r="A24" s="339" t="s">
        <v>25</v>
      </c>
      <c r="B24" s="340">
        <f>SUM(C24:H24)</f>
        <v>6996</v>
      </c>
      <c r="C24" s="340">
        <v>1731</v>
      </c>
      <c r="D24" s="340">
        <v>1147</v>
      </c>
      <c r="E24" s="340">
        <v>1073</v>
      </c>
      <c r="F24" s="340">
        <v>873</v>
      </c>
      <c r="G24" s="340">
        <v>1089</v>
      </c>
      <c r="H24" s="340">
        <v>1083</v>
      </c>
    </row>
    <row r="25" spans="1:8" ht="12.75" customHeight="1">
      <c r="A25" s="339" t="s">
        <v>67</v>
      </c>
      <c r="B25" s="340">
        <f>SUM(C25:H25)</f>
        <v>1108</v>
      </c>
      <c r="C25" s="340">
        <v>282</v>
      </c>
      <c r="D25" s="340">
        <v>198</v>
      </c>
      <c r="E25" s="340">
        <v>150</v>
      </c>
      <c r="F25" s="340">
        <v>134</v>
      </c>
      <c r="G25" s="340">
        <v>180</v>
      </c>
      <c r="H25" s="340">
        <v>164</v>
      </c>
    </row>
    <row r="26" spans="1:8" ht="12.75" customHeight="1">
      <c r="A26" s="339" t="s">
        <v>87</v>
      </c>
      <c r="B26" s="340">
        <f>SUM(C26:H26)</f>
        <v>4097</v>
      </c>
      <c r="C26" s="340">
        <v>990</v>
      </c>
      <c r="D26" s="340">
        <v>675</v>
      </c>
      <c r="E26" s="340">
        <v>603</v>
      </c>
      <c r="F26" s="340">
        <v>523</v>
      </c>
      <c r="G26" s="340">
        <v>636</v>
      </c>
      <c r="H26" s="340">
        <v>670</v>
      </c>
    </row>
    <row r="27" spans="1:8" ht="12.75" customHeight="1">
      <c r="A27" s="339" t="s">
        <v>62</v>
      </c>
      <c r="B27" s="340">
        <f>SUM(C27:H27)</f>
        <v>2854</v>
      </c>
      <c r="C27" s="340">
        <v>673</v>
      </c>
      <c r="D27" s="340">
        <v>442</v>
      </c>
      <c r="E27" s="340">
        <v>455</v>
      </c>
      <c r="F27" s="340">
        <v>395</v>
      </c>
      <c r="G27" s="340">
        <v>435</v>
      </c>
      <c r="H27" s="340">
        <v>454</v>
      </c>
    </row>
    <row r="28" spans="1:8" ht="12.75" customHeight="1">
      <c r="A28" s="339" t="s">
        <v>100</v>
      </c>
      <c r="B28" s="340">
        <f>SUM(C28:H28)</f>
        <v>1469</v>
      </c>
      <c r="C28" s="340">
        <v>310</v>
      </c>
      <c r="D28" s="340">
        <v>270</v>
      </c>
      <c r="E28" s="340">
        <v>198</v>
      </c>
      <c r="F28" s="340">
        <v>187</v>
      </c>
      <c r="G28" s="340">
        <v>242</v>
      </c>
      <c r="H28" s="340">
        <v>262</v>
      </c>
    </row>
    <row r="29" spans="1:8" ht="12.75" customHeight="1">
      <c r="A29" s="339" t="s">
        <v>53</v>
      </c>
      <c r="B29" s="340">
        <f>SUM(C29:H29)</f>
        <v>8718</v>
      </c>
      <c r="C29" s="340">
        <v>2049</v>
      </c>
      <c r="D29" s="340">
        <v>1389</v>
      </c>
      <c r="E29" s="340">
        <v>1367</v>
      </c>
      <c r="F29" s="340">
        <v>1172</v>
      </c>
      <c r="G29" s="340">
        <v>1397</v>
      </c>
      <c r="H29" s="340">
        <v>1344</v>
      </c>
    </row>
    <row r="30" spans="1:8" ht="12.75" customHeight="1">
      <c r="A30" s="339" t="s">
        <v>109</v>
      </c>
      <c r="B30" s="340">
        <f>SUM(C30:H30)</f>
        <v>9039</v>
      </c>
      <c r="C30" s="340">
        <v>2124</v>
      </c>
      <c r="D30" s="340">
        <v>1429</v>
      </c>
      <c r="E30" s="340">
        <v>1426</v>
      </c>
      <c r="F30" s="340">
        <v>1171</v>
      </c>
      <c r="G30" s="340">
        <v>1459</v>
      </c>
      <c r="H30" s="340">
        <v>1430</v>
      </c>
    </row>
    <row r="31" spans="1:8" ht="12.75" customHeight="1">
      <c r="A31" s="339" t="s">
        <v>24</v>
      </c>
      <c r="B31" s="340">
        <f>SUM(C31:H31)</f>
        <v>8546</v>
      </c>
      <c r="C31" s="340">
        <v>2109</v>
      </c>
      <c r="D31" s="340">
        <v>1282</v>
      </c>
      <c r="E31" s="340">
        <v>1339</v>
      </c>
      <c r="F31" s="340">
        <v>1126</v>
      </c>
      <c r="G31" s="340">
        <v>1374</v>
      </c>
      <c r="H31" s="340">
        <v>1316</v>
      </c>
    </row>
    <row r="32" spans="1:8" ht="12.75" customHeight="1">
      <c r="A32" s="339" t="s">
        <v>38</v>
      </c>
      <c r="B32" s="340">
        <f>SUM(C32:H32)</f>
        <v>3171</v>
      </c>
      <c r="C32" s="340">
        <v>807</v>
      </c>
      <c r="D32" s="340">
        <v>511</v>
      </c>
      <c r="E32" s="340">
        <v>467</v>
      </c>
      <c r="F32" s="340">
        <v>400</v>
      </c>
      <c r="G32" s="340">
        <v>512</v>
      </c>
      <c r="H32" s="340">
        <v>474</v>
      </c>
    </row>
    <row r="33" spans="1:8" ht="12.75" customHeight="1">
      <c r="A33" s="339" t="s">
        <v>101</v>
      </c>
      <c r="B33" s="340">
        <f>SUM(C33:H33)</f>
        <v>2745</v>
      </c>
      <c r="C33" s="340">
        <v>597</v>
      </c>
      <c r="D33" s="340">
        <v>412</v>
      </c>
      <c r="E33" s="340">
        <v>437</v>
      </c>
      <c r="F33" s="340">
        <v>386</v>
      </c>
      <c r="G33" s="340">
        <v>489</v>
      </c>
      <c r="H33" s="340">
        <v>424</v>
      </c>
    </row>
    <row r="34" spans="1:8" ht="12.75" customHeight="1">
      <c r="A34" s="339" t="s">
        <v>63</v>
      </c>
      <c r="B34" s="340">
        <f>SUM(C34:H34)</f>
        <v>9233</v>
      </c>
      <c r="C34" s="340">
        <v>2240</v>
      </c>
      <c r="D34" s="340">
        <v>1474</v>
      </c>
      <c r="E34" s="340">
        <v>1318</v>
      </c>
      <c r="F34" s="340">
        <v>1208</v>
      </c>
      <c r="G34" s="340">
        <v>1483</v>
      </c>
      <c r="H34" s="340">
        <v>1510</v>
      </c>
    </row>
    <row r="35" spans="1:8" ht="12.75" customHeight="1">
      <c r="A35" s="339" t="s">
        <v>55</v>
      </c>
      <c r="B35" s="340">
        <f>SUM(C35:H35)</f>
        <v>9153</v>
      </c>
      <c r="C35" s="340">
        <v>2093</v>
      </c>
      <c r="D35" s="340">
        <v>1499</v>
      </c>
      <c r="E35" s="340">
        <v>1404</v>
      </c>
      <c r="F35" s="340">
        <v>1187</v>
      </c>
      <c r="G35" s="340">
        <v>1460</v>
      </c>
      <c r="H35" s="340">
        <v>1510</v>
      </c>
    </row>
    <row r="36" spans="1:8" ht="12.75" customHeight="1">
      <c r="A36" s="339" t="s">
        <v>88</v>
      </c>
      <c r="B36" s="340">
        <f>SUM(C36:H36)</f>
        <v>5278</v>
      </c>
      <c r="C36" s="340">
        <v>1122</v>
      </c>
      <c r="D36" s="340">
        <v>872</v>
      </c>
      <c r="E36" s="340">
        <v>792</v>
      </c>
      <c r="F36" s="340">
        <v>764</v>
      </c>
      <c r="G36" s="340">
        <v>887</v>
      </c>
      <c r="H36" s="340">
        <v>841</v>
      </c>
    </row>
    <row r="37" spans="1:8" ht="12.75" customHeight="1">
      <c r="A37" s="339" t="s">
        <v>85</v>
      </c>
      <c r="B37" s="340">
        <f>SUM(C37:H37)</f>
        <v>2668</v>
      </c>
      <c r="C37" s="340">
        <v>621</v>
      </c>
      <c r="D37" s="340">
        <v>441</v>
      </c>
      <c r="E37" s="340">
        <v>421</v>
      </c>
      <c r="F37" s="340">
        <v>345</v>
      </c>
      <c r="G37" s="340">
        <v>391</v>
      </c>
      <c r="H37" s="340">
        <v>449</v>
      </c>
    </row>
    <row r="38" spans="1:8" ht="12.75" customHeight="1">
      <c r="A38" s="339" t="s">
        <v>110</v>
      </c>
      <c r="B38" s="340">
        <f>SUM(C38:H38)</f>
        <v>4209</v>
      </c>
      <c r="C38" s="340">
        <v>1046</v>
      </c>
      <c r="D38" s="340">
        <v>691</v>
      </c>
      <c r="E38" s="340">
        <v>641</v>
      </c>
      <c r="F38" s="340">
        <v>542</v>
      </c>
      <c r="G38" s="340">
        <v>626</v>
      </c>
      <c r="H38" s="340">
        <v>663</v>
      </c>
    </row>
    <row r="39" spans="1:8" ht="12.75" customHeight="1">
      <c r="A39" s="339" t="s">
        <v>111</v>
      </c>
      <c r="B39" s="340">
        <f>SUM(C39:H39)</f>
        <v>2199</v>
      </c>
      <c r="C39" s="340">
        <v>507</v>
      </c>
      <c r="D39" s="340">
        <v>373</v>
      </c>
      <c r="E39" s="340">
        <v>343</v>
      </c>
      <c r="F39" s="340">
        <v>269</v>
      </c>
      <c r="G39" s="340">
        <v>349</v>
      </c>
      <c r="H39" s="340">
        <v>358</v>
      </c>
    </row>
    <row r="40" spans="1:8" ht="12.75" customHeight="1">
      <c r="A40" s="339" t="s">
        <v>39</v>
      </c>
      <c r="B40" s="340">
        <f>SUM(C40:H40)</f>
        <v>1982</v>
      </c>
      <c r="C40" s="340">
        <v>418</v>
      </c>
      <c r="D40" s="340">
        <v>335</v>
      </c>
      <c r="E40" s="340">
        <v>313</v>
      </c>
      <c r="F40" s="340">
        <v>307</v>
      </c>
      <c r="G40" s="340">
        <v>315</v>
      </c>
      <c r="H40" s="340">
        <v>294</v>
      </c>
    </row>
    <row r="41" spans="1:8" ht="12.75" customHeight="1">
      <c r="A41" s="339" t="s">
        <v>73</v>
      </c>
      <c r="B41" s="340">
        <f>SUM(C41:H41)</f>
        <v>5087</v>
      </c>
      <c r="C41" s="340">
        <v>1274</v>
      </c>
      <c r="D41" s="340">
        <v>829</v>
      </c>
      <c r="E41" s="340">
        <v>729</v>
      </c>
      <c r="F41" s="340">
        <v>657</v>
      </c>
      <c r="G41" s="340">
        <v>823</v>
      </c>
      <c r="H41" s="340">
        <v>775</v>
      </c>
    </row>
    <row r="42" spans="1:8" ht="12.75" customHeight="1">
      <c r="A42" s="339" t="s">
        <v>66</v>
      </c>
      <c r="B42" s="340">
        <f>SUM(C42:H42)</f>
        <v>2268</v>
      </c>
      <c r="C42" s="340">
        <v>564</v>
      </c>
      <c r="D42" s="340">
        <v>370</v>
      </c>
      <c r="E42" s="340">
        <v>349</v>
      </c>
      <c r="F42" s="340">
        <v>316</v>
      </c>
      <c r="G42" s="340">
        <v>350</v>
      </c>
      <c r="H42" s="340">
        <v>319</v>
      </c>
    </row>
    <row r="43" spans="1:8">
      <c r="A43" s="342"/>
      <c r="B43" s="342"/>
      <c r="C43" s="342"/>
      <c r="D43" s="342"/>
      <c r="E43" s="342"/>
      <c r="F43" s="342"/>
      <c r="G43" s="342"/>
      <c r="H43" s="342"/>
    </row>
    <row r="44" spans="1:8" ht="3" customHeight="1"/>
    <row r="45" spans="1:8">
      <c r="A45" s="330" t="s">
        <v>856</v>
      </c>
    </row>
  </sheetData>
  <sheetProtection selectLockedCells="1" selectUnlockedCells="1"/>
  <printOptions horizontalCentered="1"/>
  <pageMargins left="0.39370078740157483" right="0.39370078740157483" top="0.59055118110236227" bottom="0.59055118110236227" header="0" footer="0.19685039370078741"/>
  <pageSetup scale="83" firstPageNumber="24" orientation="landscape" useFirstPageNumber="1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B451E-208D-46A2-A01A-94C3A9830A4F}">
  <dimension ref="A2:K23"/>
  <sheetViews>
    <sheetView showGridLines="0" zoomScale="90" zoomScaleNormal="90" zoomScaleSheetLayoutView="110" workbookViewId="0">
      <selection activeCell="I13" sqref="I13"/>
    </sheetView>
  </sheetViews>
  <sheetFormatPr baseColWidth="10" defaultRowHeight="12.75"/>
  <cols>
    <col min="1" max="1" width="10.42578125" style="8" customWidth="1"/>
    <col min="2" max="2" width="17.140625" style="8" customWidth="1"/>
    <col min="3" max="3" width="18.7109375" style="8" customWidth="1"/>
    <col min="4" max="5" width="17.140625" style="8" customWidth="1"/>
    <col min="6" max="6" width="18.5703125" style="8" customWidth="1"/>
    <col min="7" max="7" width="18.85546875" style="8" customWidth="1"/>
    <col min="8" max="9" width="11.42578125" style="8"/>
    <col min="10" max="10" width="14.28515625" style="8" customWidth="1"/>
    <col min="11" max="11" width="11.140625" style="8" customWidth="1"/>
    <col min="12" max="256" width="11.42578125" style="8"/>
    <col min="257" max="257" width="10.42578125" style="8" customWidth="1"/>
    <col min="258" max="258" width="17.140625" style="8" customWidth="1"/>
    <col min="259" max="259" width="18.7109375" style="8" customWidth="1"/>
    <col min="260" max="261" width="17.140625" style="8" customWidth="1"/>
    <col min="262" max="262" width="18.5703125" style="8" customWidth="1"/>
    <col min="263" max="263" width="18.85546875" style="8" customWidth="1"/>
    <col min="264" max="265" width="11.42578125" style="8"/>
    <col min="266" max="266" width="14.28515625" style="8" customWidth="1"/>
    <col min="267" max="267" width="11.140625" style="8" customWidth="1"/>
    <col min="268" max="512" width="11.42578125" style="8"/>
    <col min="513" max="513" width="10.42578125" style="8" customWidth="1"/>
    <col min="514" max="514" width="17.140625" style="8" customWidth="1"/>
    <col min="515" max="515" width="18.7109375" style="8" customWidth="1"/>
    <col min="516" max="517" width="17.140625" style="8" customWidth="1"/>
    <col min="518" max="518" width="18.5703125" style="8" customWidth="1"/>
    <col min="519" max="519" width="18.85546875" style="8" customWidth="1"/>
    <col min="520" max="521" width="11.42578125" style="8"/>
    <col min="522" max="522" width="14.28515625" style="8" customWidth="1"/>
    <col min="523" max="523" width="11.140625" style="8" customWidth="1"/>
    <col min="524" max="768" width="11.42578125" style="8"/>
    <col min="769" max="769" width="10.42578125" style="8" customWidth="1"/>
    <col min="770" max="770" width="17.140625" style="8" customWidth="1"/>
    <col min="771" max="771" width="18.7109375" style="8" customWidth="1"/>
    <col min="772" max="773" width="17.140625" style="8" customWidth="1"/>
    <col min="774" max="774" width="18.5703125" style="8" customWidth="1"/>
    <col min="775" max="775" width="18.85546875" style="8" customWidth="1"/>
    <col min="776" max="777" width="11.42578125" style="8"/>
    <col min="778" max="778" width="14.28515625" style="8" customWidth="1"/>
    <col min="779" max="779" width="11.140625" style="8" customWidth="1"/>
    <col min="780" max="1024" width="11.42578125" style="8"/>
    <col min="1025" max="1025" width="10.42578125" style="8" customWidth="1"/>
    <col min="1026" max="1026" width="17.140625" style="8" customWidth="1"/>
    <col min="1027" max="1027" width="18.7109375" style="8" customWidth="1"/>
    <col min="1028" max="1029" width="17.140625" style="8" customWidth="1"/>
    <col min="1030" max="1030" width="18.5703125" style="8" customWidth="1"/>
    <col min="1031" max="1031" width="18.85546875" style="8" customWidth="1"/>
    <col min="1032" max="1033" width="11.42578125" style="8"/>
    <col min="1034" max="1034" width="14.28515625" style="8" customWidth="1"/>
    <col min="1035" max="1035" width="11.140625" style="8" customWidth="1"/>
    <col min="1036" max="1280" width="11.42578125" style="8"/>
    <col min="1281" max="1281" width="10.42578125" style="8" customWidth="1"/>
    <col min="1282" max="1282" width="17.140625" style="8" customWidth="1"/>
    <col min="1283" max="1283" width="18.7109375" style="8" customWidth="1"/>
    <col min="1284" max="1285" width="17.140625" style="8" customWidth="1"/>
    <col min="1286" max="1286" width="18.5703125" style="8" customWidth="1"/>
    <col min="1287" max="1287" width="18.85546875" style="8" customWidth="1"/>
    <col min="1288" max="1289" width="11.42578125" style="8"/>
    <col min="1290" max="1290" width="14.28515625" style="8" customWidth="1"/>
    <col min="1291" max="1291" width="11.140625" style="8" customWidth="1"/>
    <col min="1292" max="1536" width="11.42578125" style="8"/>
    <col min="1537" max="1537" width="10.42578125" style="8" customWidth="1"/>
    <col min="1538" max="1538" width="17.140625" style="8" customWidth="1"/>
    <col min="1539" max="1539" width="18.7109375" style="8" customWidth="1"/>
    <col min="1540" max="1541" width="17.140625" style="8" customWidth="1"/>
    <col min="1542" max="1542" width="18.5703125" style="8" customWidth="1"/>
    <col min="1543" max="1543" width="18.85546875" style="8" customWidth="1"/>
    <col min="1544" max="1545" width="11.42578125" style="8"/>
    <col min="1546" max="1546" width="14.28515625" style="8" customWidth="1"/>
    <col min="1547" max="1547" width="11.140625" style="8" customWidth="1"/>
    <col min="1548" max="1792" width="11.42578125" style="8"/>
    <col min="1793" max="1793" width="10.42578125" style="8" customWidth="1"/>
    <col min="1794" max="1794" width="17.140625" style="8" customWidth="1"/>
    <col min="1795" max="1795" width="18.7109375" style="8" customWidth="1"/>
    <col min="1796" max="1797" width="17.140625" style="8" customWidth="1"/>
    <col min="1798" max="1798" width="18.5703125" style="8" customWidth="1"/>
    <col min="1799" max="1799" width="18.85546875" style="8" customWidth="1"/>
    <col min="1800" max="1801" width="11.42578125" style="8"/>
    <col min="1802" max="1802" width="14.28515625" style="8" customWidth="1"/>
    <col min="1803" max="1803" width="11.140625" style="8" customWidth="1"/>
    <col min="1804" max="2048" width="11.42578125" style="8"/>
    <col min="2049" max="2049" width="10.42578125" style="8" customWidth="1"/>
    <col min="2050" max="2050" width="17.140625" style="8" customWidth="1"/>
    <col min="2051" max="2051" width="18.7109375" style="8" customWidth="1"/>
    <col min="2052" max="2053" width="17.140625" style="8" customWidth="1"/>
    <col min="2054" max="2054" width="18.5703125" style="8" customWidth="1"/>
    <col min="2055" max="2055" width="18.85546875" style="8" customWidth="1"/>
    <col min="2056" max="2057" width="11.42578125" style="8"/>
    <col min="2058" max="2058" width="14.28515625" style="8" customWidth="1"/>
    <col min="2059" max="2059" width="11.140625" style="8" customWidth="1"/>
    <col min="2060" max="2304" width="11.42578125" style="8"/>
    <col min="2305" max="2305" width="10.42578125" style="8" customWidth="1"/>
    <col min="2306" max="2306" width="17.140625" style="8" customWidth="1"/>
    <col min="2307" max="2307" width="18.7109375" style="8" customWidth="1"/>
    <col min="2308" max="2309" width="17.140625" style="8" customWidth="1"/>
    <col min="2310" max="2310" width="18.5703125" style="8" customWidth="1"/>
    <col min="2311" max="2311" width="18.85546875" style="8" customWidth="1"/>
    <col min="2312" max="2313" width="11.42578125" style="8"/>
    <col min="2314" max="2314" width="14.28515625" style="8" customWidth="1"/>
    <col min="2315" max="2315" width="11.140625" style="8" customWidth="1"/>
    <col min="2316" max="2560" width="11.42578125" style="8"/>
    <col min="2561" max="2561" width="10.42578125" style="8" customWidth="1"/>
    <col min="2562" max="2562" width="17.140625" style="8" customWidth="1"/>
    <col min="2563" max="2563" width="18.7109375" style="8" customWidth="1"/>
    <col min="2564" max="2565" width="17.140625" style="8" customWidth="1"/>
    <col min="2566" max="2566" width="18.5703125" style="8" customWidth="1"/>
    <col min="2567" max="2567" width="18.85546875" style="8" customWidth="1"/>
    <col min="2568" max="2569" width="11.42578125" style="8"/>
    <col min="2570" max="2570" width="14.28515625" style="8" customWidth="1"/>
    <col min="2571" max="2571" width="11.140625" style="8" customWidth="1"/>
    <col min="2572" max="2816" width="11.42578125" style="8"/>
    <col min="2817" max="2817" width="10.42578125" style="8" customWidth="1"/>
    <col min="2818" max="2818" width="17.140625" style="8" customWidth="1"/>
    <col min="2819" max="2819" width="18.7109375" style="8" customWidth="1"/>
    <col min="2820" max="2821" width="17.140625" style="8" customWidth="1"/>
    <col min="2822" max="2822" width="18.5703125" style="8" customWidth="1"/>
    <col min="2823" max="2823" width="18.85546875" style="8" customWidth="1"/>
    <col min="2824" max="2825" width="11.42578125" style="8"/>
    <col min="2826" max="2826" width="14.28515625" style="8" customWidth="1"/>
    <col min="2827" max="2827" width="11.140625" style="8" customWidth="1"/>
    <col min="2828" max="3072" width="11.42578125" style="8"/>
    <col min="3073" max="3073" width="10.42578125" style="8" customWidth="1"/>
    <col min="3074" max="3074" width="17.140625" style="8" customWidth="1"/>
    <col min="3075" max="3075" width="18.7109375" style="8" customWidth="1"/>
    <col min="3076" max="3077" width="17.140625" style="8" customWidth="1"/>
    <col min="3078" max="3078" width="18.5703125" style="8" customWidth="1"/>
    <col min="3079" max="3079" width="18.85546875" style="8" customWidth="1"/>
    <col min="3080" max="3081" width="11.42578125" style="8"/>
    <col min="3082" max="3082" width="14.28515625" style="8" customWidth="1"/>
    <col min="3083" max="3083" width="11.140625" style="8" customWidth="1"/>
    <col min="3084" max="3328" width="11.42578125" style="8"/>
    <col min="3329" max="3329" width="10.42578125" style="8" customWidth="1"/>
    <col min="3330" max="3330" width="17.140625" style="8" customWidth="1"/>
    <col min="3331" max="3331" width="18.7109375" style="8" customWidth="1"/>
    <col min="3332" max="3333" width="17.140625" style="8" customWidth="1"/>
    <col min="3334" max="3334" width="18.5703125" style="8" customWidth="1"/>
    <col min="3335" max="3335" width="18.85546875" style="8" customWidth="1"/>
    <col min="3336" max="3337" width="11.42578125" style="8"/>
    <col min="3338" max="3338" width="14.28515625" style="8" customWidth="1"/>
    <col min="3339" max="3339" width="11.140625" style="8" customWidth="1"/>
    <col min="3340" max="3584" width="11.42578125" style="8"/>
    <col min="3585" max="3585" width="10.42578125" style="8" customWidth="1"/>
    <col min="3586" max="3586" width="17.140625" style="8" customWidth="1"/>
    <col min="3587" max="3587" width="18.7109375" style="8" customWidth="1"/>
    <col min="3588" max="3589" width="17.140625" style="8" customWidth="1"/>
    <col min="3590" max="3590" width="18.5703125" style="8" customWidth="1"/>
    <col min="3591" max="3591" width="18.85546875" style="8" customWidth="1"/>
    <col min="3592" max="3593" width="11.42578125" style="8"/>
    <col min="3594" max="3594" width="14.28515625" style="8" customWidth="1"/>
    <col min="3595" max="3595" width="11.140625" style="8" customWidth="1"/>
    <col min="3596" max="3840" width="11.42578125" style="8"/>
    <col min="3841" max="3841" width="10.42578125" style="8" customWidth="1"/>
    <col min="3842" max="3842" width="17.140625" style="8" customWidth="1"/>
    <col min="3843" max="3843" width="18.7109375" style="8" customWidth="1"/>
    <col min="3844" max="3845" width="17.140625" style="8" customWidth="1"/>
    <col min="3846" max="3846" width="18.5703125" style="8" customWidth="1"/>
    <col min="3847" max="3847" width="18.85546875" style="8" customWidth="1"/>
    <col min="3848" max="3849" width="11.42578125" style="8"/>
    <col min="3850" max="3850" width="14.28515625" style="8" customWidth="1"/>
    <col min="3851" max="3851" width="11.140625" style="8" customWidth="1"/>
    <col min="3852" max="4096" width="11.42578125" style="8"/>
    <col min="4097" max="4097" width="10.42578125" style="8" customWidth="1"/>
    <col min="4098" max="4098" width="17.140625" style="8" customWidth="1"/>
    <col min="4099" max="4099" width="18.7109375" style="8" customWidth="1"/>
    <col min="4100" max="4101" width="17.140625" style="8" customWidth="1"/>
    <col min="4102" max="4102" width="18.5703125" style="8" customWidth="1"/>
    <col min="4103" max="4103" width="18.85546875" style="8" customWidth="1"/>
    <col min="4104" max="4105" width="11.42578125" style="8"/>
    <col min="4106" max="4106" width="14.28515625" style="8" customWidth="1"/>
    <col min="4107" max="4107" width="11.140625" style="8" customWidth="1"/>
    <col min="4108" max="4352" width="11.42578125" style="8"/>
    <col min="4353" max="4353" width="10.42578125" style="8" customWidth="1"/>
    <col min="4354" max="4354" width="17.140625" style="8" customWidth="1"/>
    <col min="4355" max="4355" width="18.7109375" style="8" customWidth="1"/>
    <col min="4356" max="4357" width="17.140625" style="8" customWidth="1"/>
    <col min="4358" max="4358" width="18.5703125" style="8" customWidth="1"/>
    <col min="4359" max="4359" width="18.85546875" style="8" customWidth="1"/>
    <col min="4360" max="4361" width="11.42578125" style="8"/>
    <col min="4362" max="4362" width="14.28515625" style="8" customWidth="1"/>
    <col min="4363" max="4363" width="11.140625" style="8" customWidth="1"/>
    <col min="4364" max="4608" width="11.42578125" style="8"/>
    <col min="4609" max="4609" width="10.42578125" style="8" customWidth="1"/>
    <col min="4610" max="4610" width="17.140625" style="8" customWidth="1"/>
    <col min="4611" max="4611" width="18.7109375" style="8" customWidth="1"/>
    <col min="4612" max="4613" width="17.140625" style="8" customWidth="1"/>
    <col min="4614" max="4614" width="18.5703125" style="8" customWidth="1"/>
    <col min="4615" max="4615" width="18.85546875" style="8" customWidth="1"/>
    <col min="4616" max="4617" width="11.42578125" style="8"/>
    <col min="4618" max="4618" width="14.28515625" style="8" customWidth="1"/>
    <col min="4619" max="4619" width="11.140625" style="8" customWidth="1"/>
    <col min="4620" max="4864" width="11.42578125" style="8"/>
    <col min="4865" max="4865" width="10.42578125" style="8" customWidth="1"/>
    <col min="4866" max="4866" width="17.140625" style="8" customWidth="1"/>
    <col min="4867" max="4867" width="18.7109375" style="8" customWidth="1"/>
    <col min="4868" max="4869" width="17.140625" style="8" customWidth="1"/>
    <col min="4870" max="4870" width="18.5703125" style="8" customWidth="1"/>
    <col min="4871" max="4871" width="18.85546875" style="8" customWidth="1"/>
    <col min="4872" max="4873" width="11.42578125" style="8"/>
    <col min="4874" max="4874" width="14.28515625" style="8" customWidth="1"/>
    <col min="4875" max="4875" width="11.140625" style="8" customWidth="1"/>
    <col min="4876" max="5120" width="11.42578125" style="8"/>
    <col min="5121" max="5121" width="10.42578125" style="8" customWidth="1"/>
    <col min="5122" max="5122" width="17.140625" style="8" customWidth="1"/>
    <col min="5123" max="5123" width="18.7109375" style="8" customWidth="1"/>
    <col min="5124" max="5125" width="17.140625" style="8" customWidth="1"/>
    <col min="5126" max="5126" width="18.5703125" style="8" customWidth="1"/>
    <col min="5127" max="5127" width="18.85546875" style="8" customWidth="1"/>
    <col min="5128" max="5129" width="11.42578125" style="8"/>
    <col min="5130" max="5130" width="14.28515625" style="8" customWidth="1"/>
    <col min="5131" max="5131" width="11.140625" style="8" customWidth="1"/>
    <col min="5132" max="5376" width="11.42578125" style="8"/>
    <col min="5377" max="5377" width="10.42578125" style="8" customWidth="1"/>
    <col min="5378" max="5378" width="17.140625" style="8" customWidth="1"/>
    <col min="5379" max="5379" width="18.7109375" style="8" customWidth="1"/>
    <col min="5380" max="5381" width="17.140625" style="8" customWidth="1"/>
    <col min="5382" max="5382" width="18.5703125" style="8" customWidth="1"/>
    <col min="5383" max="5383" width="18.85546875" style="8" customWidth="1"/>
    <col min="5384" max="5385" width="11.42578125" style="8"/>
    <col min="5386" max="5386" width="14.28515625" style="8" customWidth="1"/>
    <col min="5387" max="5387" width="11.140625" style="8" customWidth="1"/>
    <col min="5388" max="5632" width="11.42578125" style="8"/>
    <col min="5633" max="5633" width="10.42578125" style="8" customWidth="1"/>
    <col min="5634" max="5634" width="17.140625" style="8" customWidth="1"/>
    <col min="5635" max="5635" width="18.7109375" style="8" customWidth="1"/>
    <col min="5636" max="5637" width="17.140625" style="8" customWidth="1"/>
    <col min="5638" max="5638" width="18.5703125" style="8" customWidth="1"/>
    <col min="5639" max="5639" width="18.85546875" style="8" customWidth="1"/>
    <col min="5640" max="5641" width="11.42578125" style="8"/>
    <col min="5642" max="5642" width="14.28515625" style="8" customWidth="1"/>
    <col min="5643" max="5643" width="11.140625" style="8" customWidth="1"/>
    <col min="5644" max="5888" width="11.42578125" style="8"/>
    <col min="5889" max="5889" width="10.42578125" style="8" customWidth="1"/>
    <col min="5890" max="5890" width="17.140625" style="8" customWidth="1"/>
    <col min="5891" max="5891" width="18.7109375" style="8" customWidth="1"/>
    <col min="5892" max="5893" width="17.140625" style="8" customWidth="1"/>
    <col min="5894" max="5894" width="18.5703125" style="8" customWidth="1"/>
    <col min="5895" max="5895" width="18.85546875" style="8" customWidth="1"/>
    <col min="5896" max="5897" width="11.42578125" style="8"/>
    <col min="5898" max="5898" width="14.28515625" style="8" customWidth="1"/>
    <col min="5899" max="5899" width="11.140625" style="8" customWidth="1"/>
    <col min="5900" max="6144" width="11.42578125" style="8"/>
    <col min="6145" max="6145" width="10.42578125" style="8" customWidth="1"/>
    <col min="6146" max="6146" width="17.140625" style="8" customWidth="1"/>
    <col min="6147" max="6147" width="18.7109375" style="8" customWidth="1"/>
    <col min="6148" max="6149" width="17.140625" style="8" customWidth="1"/>
    <col min="6150" max="6150" width="18.5703125" style="8" customWidth="1"/>
    <col min="6151" max="6151" width="18.85546875" style="8" customWidth="1"/>
    <col min="6152" max="6153" width="11.42578125" style="8"/>
    <col min="6154" max="6154" width="14.28515625" style="8" customWidth="1"/>
    <col min="6155" max="6155" width="11.140625" style="8" customWidth="1"/>
    <col min="6156" max="6400" width="11.42578125" style="8"/>
    <col min="6401" max="6401" width="10.42578125" style="8" customWidth="1"/>
    <col min="6402" max="6402" width="17.140625" style="8" customWidth="1"/>
    <col min="6403" max="6403" width="18.7109375" style="8" customWidth="1"/>
    <col min="6404" max="6405" width="17.140625" style="8" customWidth="1"/>
    <col min="6406" max="6406" width="18.5703125" style="8" customWidth="1"/>
    <col min="6407" max="6407" width="18.85546875" style="8" customWidth="1"/>
    <col min="6408" max="6409" width="11.42578125" style="8"/>
    <col min="6410" max="6410" width="14.28515625" style="8" customWidth="1"/>
    <col min="6411" max="6411" width="11.140625" style="8" customWidth="1"/>
    <col min="6412" max="6656" width="11.42578125" style="8"/>
    <col min="6657" max="6657" width="10.42578125" style="8" customWidth="1"/>
    <col min="6658" max="6658" width="17.140625" style="8" customWidth="1"/>
    <col min="6659" max="6659" width="18.7109375" style="8" customWidth="1"/>
    <col min="6660" max="6661" width="17.140625" style="8" customWidth="1"/>
    <col min="6662" max="6662" width="18.5703125" style="8" customWidth="1"/>
    <col min="6663" max="6663" width="18.85546875" style="8" customWidth="1"/>
    <col min="6664" max="6665" width="11.42578125" style="8"/>
    <col min="6666" max="6666" width="14.28515625" style="8" customWidth="1"/>
    <col min="6667" max="6667" width="11.140625" style="8" customWidth="1"/>
    <col min="6668" max="6912" width="11.42578125" style="8"/>
    <col min="6913" max="6913" width="10.42578125" style="8" customWidth="1"/>
    <col min="6914" max="6914" width="17.140625" style="8" customWidth="1"/>
    <col min="6915" max="6915" width="18.7109375" style="8" customWidth="1"/>
    <col min="6916" max="6917" width="17.140625" style="8" customWidth="1"/>
    <col min="6918" max="6918" width="18.5703125" style="8" customWidth="1"/>
    <col min="6919" max="6919" width="18.85546875" style="8" customWidth="1"/>
    <col min="6920" max="6921" width="11.42578125" style="8"/>
    <col min="6922" max="6922" width="14.28515625" style="8" customWidth="1"/>
    <col min="6923" max="6923" width="11.140625" style="8" customWidth="1"/>
    <col min="6924" max="7168" width="11.42578125" style="8"/>
    <col min="7169" max="7169" width="10.42578125" style="8" customWidth="1"/>
    <col min="7170" max="7170" width="17.140625" style="8" customWidth="1"/>
    <col min="7171" max="7171" width="18.7109375" style="8" customWidth="1"/>
    <col min="7172" max="7173" width="17.140625" style="8" customWidth="1"/>
    <col min="7174" max="7174" width="18.5703125" style="8" customWidth="1"/>
    <col min="7175" max="7175" width="18.85546875" style="8" customWidth="1"/>
    <col min="7176" max="7177" width="11.42578125" style="8"/>
    <col min="7178" max="7178" width="14.28515625" style="8" customWidth="1"/>
    <col min="7179" max="7179" width="11.140625" style="8" customWidth="1"/>
    <col min="7180" max="7424" width="11.42578125" style="8"/>
    <col min="7425" max="7425" width="10.42578125" style="8" customWidth="1"/>
    <col min="7426" max="7426" width="17.140625" style="8" customWidth="1"/>
    <col min="7427" max="7427" width="18.7109375" style="8" customWidth="1"/>
    <col min="7428" max="7429" width="17.140625" style="8" customWidth="1"/>
    <col min="7430" max="7430" width="18.5703125" style="8" customWidth="1"/>
    <col min="7431" max="7431" width="18.85546875" style="8" customWidth="1"/>
    <col min="7432" max="7433" width="11.42578125" style="8"/>
    <col min="7434" max="7434" width="14.28515625" style="8" customWidth="1"/>
    <col min="7435" max="7435" width="11.140625" style="8" customWidth="1"/>
    <col min="7436" max="7680" width="11.42578125" style="8"/>
    <col min="7681" max="7681" width="10.42578125" style="8" customWidth="1"/>
    <col min="7682" max="7682" width="17.140625" style="8" customWidth="1"/>
    <col min="7683" max="7683" width="18.7109375" style="8" customWidth="1"/>
    <col min="7684" max="7685" width="17.140625" style="8" customWidth="1"/>
    <col min="7686" max="7686" width="18.5703125" style="8" customWidth="1"/>
    <col min="7687" max="7687" width="18.85546875" style="8" customWidth="1"/>
    <col min="7688" max="7689" width="11.42578125" style="8"/>
    <col min="7690" max="7690" width="14.28515625" style="8" customWidth="1"/>
    <col min="7691" max="7691" width="11.140625" style="8" customWidth="1"/>
    <col min="7692" max="7936" width="11.42578125" style="8"/>
    <col min="7937" max="7937" width="10.42578125" style="8" customWidth="1"/>
    <col min="7938" max="7938" width="17.140625" style="8" customWidth="1"/>
    <col min="7939" max="7939" width="18.7109375" style="8" customWidth="1"/>
    <col min="7940" max="7941" width="17.140625" style="8" customWidth="1"/>
    <col min="7942" max="7942" width="18.5703125" style="8" customWidth="1"/>
    <col min="7943" max="7943" width="18.85546875" style="8" customWidth="1"/>
    <col min="7944" max="7945" width="11.42578125" style="8"/>
    <col min="7946" max="7946" width="14.28515625" style="8" customWidth="1"/>
    <col min="7947" max="7947" width="11.140625" style="8" customWidth="1"/>
    <col min="7948" max="8192" width="11.42578125" style="8"/>
    <col min="8193" max="8193" width="10.42578125" style="8" customWidth="1"/>
    <col min="8194" max="8194" width="17.140625" style="8" customWidth="1"/>
    <col min="8195" max="8195" width="18.7109375" style="8" customWidth="1"/>
    <col min="8196" max="8197" width="17.140625" style="8" customWidth="1"/>
    <col min="8198" max="8198" width="18.5703125" style="8" customWidth="1"/>
    <col min="8199" max="8199" width="18.85546875" style="8" customWidth="1"/>
    <col min="8200" max="8201" width="11.42578125" style="8"/>
    <col min="8202" max="8202" width="14.28515625" style="8" customWidth="1"/>
    <col min="8203" max="8203" width="11.140625" style="8" customWidth="1"/>
    <col min="8204" max="8448" width="11.42578125" style="8"/>
    <col min="8449" max="8449" width="10.42578125" style="8" customWidth="1"/>
    <col min="8450" max="8450" width="17.140625" style="8" customWidth="1"/>
    <col min="8451" max="8451" width="18.7109375" style="8" customWidth="1"/>
    <col min="8452" max="8453" width="17.140625" style="8" customWidth="1"/>
    <col min="8454" max="8454" width="18.5703125" style="8" customWidth="1"/>
    <col min="8455" max="8455" width="18.85546875" style="8" customWidth="1"/>
    <col min="8456" max="8457" width="11.42578125" style="8"/>
    <col min="8458" max="8458" width="14.28515625" style="8" customWidth="1"/>
    <col min="8459" max="8459" width="11.140625" style="8" customWidth="1"/>
    <col min="8460" max="8704" width="11.42578125" style="8"/>
    <col min="8705" max="8705" width="10.42578125" style="8" customWidth="1"/>
    <col min="8706" max="8706" width="17.140625" style="8" customWidth="1"/>
    <col min="8707" max="8707" width="18.7109375" style="8" customWidth="1"/>
    <col min="8708" max="8709" width="17.140625" style="8" customWidth="1"/>
    <col min="8710" max="8710" width="18.5703125" style="8" customWidth="1"/>
    <col min="8711" max="8711" width="18.85546875" style="8" customWidth="1"/>
    <col min="8712" max="8713" width="11.42578125" style="8"/>
    <col min="8714" max="8714" width="14.28515625" style="8" customWidth="1"/>
    <col min="8715" max="8715" width="11.140625" style="8" customWidth="1"/>
    <col min="8716" max="8960" width="11.42578125" style="8"/>
    <col min="8961" max="8961" width="10.42578125" style="8" customWidth="1"/>
    <col min="8962" max="8962" width="17.140625" style="8" customWidth="1"/>
    <col min="8963" max="8963" width="18.7109375" style="8" customWidth="1"/>
    <col min="8964" max="8965" width="17.140625" style="8" customWidth="1"/>
    <col min="8966" max="8966" width="18.5703125" style="8" customWidth="1"/>
    <col min="8967" max="8967" width="18.85546875" style="8" customWidth="1"/>
    <col min="8968" max="8969" width="11.42578125" style="8"/>
    <col min="8970" max="8970" width="14.28515625" style="8" customWidth="1"/>
    <col min="8971" max="8971" width="11.140625" style="8" customWidth="1"/>
    <col min="8972" max="9216" width="11.42578125" style="8"/>
    <col min="9217" max="9217" width="10.42578125" style="8" customWidth="1"/>
    <col min="9218" max="9218" width="17.140625" style="8" customWidth="1"/>
    <col min="9219" max="9219" width="18.7109375" style="8" customWidth="1"/>
    <col min="9220" max="9221" width="17.140625" style="8" customWidth="1"/>
    <col min="9222" max="9222" width="18.5703125" style="8" customWidth="1"/>
    <col min="9223" max="9223" width="18.85546875" style="8" customWidth="1"/>
    <col min="9224" max="9225" width="11.42578125" style="8"/>
    <col min="9226" max="9226" width="14.28515625" style="8" customWidth="1"/>
    <col min="9227" max="9227" width="11.140625" style="8" customWidth="1"/>
    <col min="9228" max="9472" width="11.42578125" style="8"/>
    <col min="9473" max="9473" width="10.42578125" style="8" customWidth="1"/>
    <col min="9474" max="9474" width="17.140625" style="8" customWidth="1"/>
    <col min="9475" max="9475" width="18.7109375" style="8" customWidth="1"/>
    <col min="9476" max="9477" width="17.140625" style="8" customWidth="1"/>
    <col min="9478" max="9478" width="18.5703125" style="8" customWidth="1"/>
    <col min="9479" max="9479" width="18.85546875" style="8" customWidth="1"/>
    <col min="9480" max="9481" width="11.42578125" style="8"/>
    <col min="9482" max="9482" width="14.28515625" style="8" customWidth="1"/>
    <col min="9483" max="9483" width="11.140625" style="8" customWidth="1"/>
    <col min="9484" max="9728" width="11.42578125" style="8"/>
    <col min="9729" max="9729" width="10.42578125" style="8" customWidth="1"/>
    <col min="9730" max="9730" width="17.140625" style="8" customWidth="1"/>
    <col min="9731" max="9731" width="18.7109375" style="8" customWidth="1"/>
    <col min="9732" max="9733" width="17.140625" style="8" customWidth="1"/>
    <col min="9734" max="9734" width="18.5703125" style="8" customWidth="1"/>
    <col min="9735" max="9735" width="18.85546875" style="8" customWidth="1"/>
    <col min="9736" max="9737" width="11.42578125" style="8"/>
    <col min="9738" max="9738" width="14.28515625" style="8" customWidth="1"/>
    <col min="9739" max="9739" width="11.140625" style="8" customWidth="1"/>
    <col min="9740" max="9984" width="11.42578125" style="8"/>
    <col min="9985" max="9985" width="10.42578125" style="8" customWidth="1"/>
    <col min="9986" max="9986" width="17.140625" style="8" customWidth="1"/>
    <col min="9987" max="9987" width="18.7109375" style="8" customWidth="1"/>
    <col min="9988" max="9989" width="17.140625" style="8" customWidth="1"/>
    <col min="9990" max="9990" width="18.5703125" style="8" customWidth="1"/>
    <col min="9991" max="9991" width="18.85546875" style="8" customWidth="1"/>
    <col min="9992" max="9993" width="11.42578125" style="8"/>
    <col min="9994" max="9994" width="14.28515625" style="8" customWidth="1"/>
    <col min="9995" max="9995" width="11.140625" style="8" customWidth="1"/>
    <col min="9996" max="10240" width="11.42578125" style="8"/>
    <col min="10241" max="10241" width="10.42578125" style="8" customWidth="1"/>
    <col min="10242" max="10242" width="17.140625" style="8" customWidth="1"/>
    <col min="10243" max="10243" width="18.7109375" style="8" customWidth="1"/>
    <col min="10244" max="10245" width="17.140625" style="8" customWidth="1"/>
    <col min="10246" max="10246" width="18.5703125" style="8" customWidth="1"/>
    <col min="10247" max="10247" width="18.85546875" style="8" customWidth="1"/>
    <col min="10248" max="10249" width="11.42578125" style="8"/>
    <col min="10250" max="10250" width="14.28515625" style="8" customWidth="1"/>
    <col min="10251" max="10251" width="11.140625" style="8" customWidth="1"/>
    <col min="10252" max="10496" width="11.42578125" style="8"/>
    <col min="10497" max="10497" width="10.42578125" style="8" customWidth="1"/>
    <col min="10498" max="10498" width="17.140625" style="8" customWidth="1"/>
    <col min="10499" max="10499" width="18.7109375" style="8" customWidth="1"/>
    <col min="10500" max="10501" width="17.140625" style="8" customWidth="1"/>
    <col min="10502" max="10502" width="18.5703125" style="8" customWidth="1"/>
    <col min="10503" max="10503" width="18.85546875" style="8" customWidth="1"/>
    <col min="10504" max="10505" width="11.42578125" style="8"/>
    <col min="10506" max="10506" width="14.28515625" style="8" customWidth="1"/>
    <col min="10507" max="10507" width="11.140625" style="8" customWidth="1"/>
    <col min="10508" max="10752" width="11.42578125" style="8"/>
    <col min="10753" max="10753" width="10.42578125" style="8" customWidth="1"/>
    <col min="10754" max="10754" width="17.140625" style="8" customWidth="1"/>
    <col min="10755" max="10755" width="18.7109375" style="8" customWidth="1"/>
    <col min="10756" max="10757" width="17.140625" style="8" customWidth="1"/>
    <col min="10758" max="10758" width="18.5703125" style="8" customWidth="1"/>
    <col min="10759" max="10759" width="18.85546875" style="8" customWidth="1"/>
    <col min="10760" max="10761" width="11.42578125" style="8"/>
    <col min="10762" max="10762" width="14.28515625" style="8" customWidth="1"/>
    <col min="10763" max="10763" width="11.140625" style="8" customWidth="1"/>
    <col min="10764" max="11008" width="11.42578125" style="8"/>
    <col min="11009" max="11009" width="10.42578125" style="8" customWidth="1"/>
    <col min="11010" max="11010" width="17.140625" style="8" customWidth="1"/>
    <col min="11011" max="11011" width="18.7109375" style="8" customWidth="1"/>
    <col min="11012" max="11013" width="17.140625" style="8" customWidth="1"/>
    <col min="11014" max="11014" width="18.5703125" style="8" customWidth="1"/>
    <col min="11015" max="11015" width="18.85546875" style="8" customWidth="1"/>
    <col min="11016" max="11017" width="11.42578125" style="8"/>
    <col min="11018" max="11018" width="14.28515625" style="8" customWidth="1"/>
    <col min="11019" max="11019" width="11.140625" style="8" customWidth="1"/>
    <col min="11020" max="11264" width="11.42578125" style="8"/>
    <col min="11265" max="11265" width="10.42578125" style="8" customWidth="1"/>
    <col min="11266" max="11266" width="17.140625" style="8" customWidth="1"/>
    <col min="11267" max="11267" width="18.7109375" style="8" customWidth="1"/>
    <col min="11268" max="11269" width="17.140625" style="8" customWidth="1"/>
    <col min="11270" max="11270" width="18.5703125" style="8" customWidth="1"/>
    <col min="11271" max="11271" width="18.85546875" style="8" customWidth="1"/>
    <col min="11272" max="11273" width="11.42578125" style="8"/>
    <col min="11274" max="11274" width="14.28515625" style="8" customWidth="1"/>
    <col min="11275" max="11275" width="11.140625" style="8" customWidth="1"/>
    <col min="11276" max="11520" width="11.42578125" style="8"/>
    <col min="11521" max="11521" width="10.42578125" style="8" customWidth="1"/>
    <col min="11522" max="11522" width="17.140625" style="8" customWidth="1"/>
    <col min="11523" max="11523" width="18.7109375" style="8" customWidth="1"/>
    <col min="11524" max="11525" width="17.140625" style="8" customWidth="1"/>
    <col min="11526" max="11526" width="18.5703125" style="8" customWidth="1"/>
    <col min="11527" max="11527" width="18.85546875" style="8" customWidth="1"/>
    <col min="11528" max="11529" width="11.42578125" style="8"/>
    <col min="11530" max="11530" width="14.28515625" style="8" customWidth="1"/>
    <col min="11531" max="11531" width="11.140625" style="8" customWidth="1"/>
    <col min="11532" max="11776" width="11.42578125" style="8"/>
    <col min="11777" max="11777" width="10.42578125" style="8" customWidth="1"/>
    <col min="11778" max="11778" width="17.140625" style="8" customWidth="1"/>
    <col min="11779" max="11779" width="18.7109375" style="8" customWidth="1"/>
    <col min="11780" max="11781" width="17.140625" style="8" customWidth="1"/>
    <col min="11782" max="11782" width="18.5703125" style="8" customWidth="1"/>
    <col min="11783" max="11783" width="18.85546875" style="8" customWidth="1"/>
    <col min="11784" max="11785" width="11.42578125" style="8"/>
    <col min="11786" max="11786" width="14.28515625" style="8" customWidth="1"/>
    <col min="11787" max="11787" width="11.140625" style="8" customWidth="1"/>
    <col min="11788" max="12032" width="11.42578125" style="8"/>
    <col min="12033" max="12033" width="10.42578125" style="8" customWidth="1"/>
    <col min="12034" max="12034" width="17.140625" style="8" customWidth="1"/>
    <col min="12035" max="12035" width="18.7109375" style="8" customWidth="1"/>
    <col min="12036" max="12037" width="17.140625" style="8" customWidth="1"/>
    <col min="12038" max="12038" width="18.5703125" style="8" customWidth="1"/>
    <col min="12039" max="12039" width="18.85546875" style="8" customWidth="1"/>
    <col min="12040" max="12041" width="11.42578125" style="8"/>
    <col min="12042" max="12042" width="14.28515625" style="8" customWidth="1"/>
    <col min="12043" max="12043" width="11.140625" style="8" customWidth="1"/>
    <col min="12044" max="12288" width="11.42578125" style="8"/>
    <col min="12289" max="12289" width="10.42578125" style="8" customWidth="1"/>
    <col min="12290" max="12290" width="17.140625" style="8" customWidth="1"/>
    <col min="12291" max="12291" width="18.7109375" style="8" customWidth="1"/>
    <col min="12292" max="12293" width="17.140625" style="8" customWidth="1"/>
    <col min="12294" max="12294" width="18.5703125" style="8" customWidth="1"/>
    <col min="12295" max="12295" width="18.85546875" style="8" customWidth="1"/>
    <col min="12296" max="12297" width="11.42578125" style="8"/>
    <col min="12298" max="12298" width="14.28515625" style="8" customWidth="1"/>
    <col min="12299" max="12299" width="11.140625" style="8" customWidth="1"/>
    <col min="12300" max="12544" width="11.42578125" style="8"/>
    <col min="12545" max="12545" width="10.42578125" style="8" customWidth="1"/>
    <col min="12546" max="12546" width="17.140625" style="8" customWidth="1"/>
    <col min="12547" max="12547" width="18.7109375" style="8" customWidth="1"/>
    <col min="12548" max="12549" width="17.140625" style="8" customWidth="1"/>
    <col min="12550" max="12550" width="18.5703125" style="8" customWidth="1"/>
    <col min="12551" max="12551" width="18.85546875" style="8" customWidth="1"/>
    <col min="12552" max="12553" width="11.42578125" style="8"/>
    <col min="12554" max="12554" width="14.28515625" style="8" customWidth="1"/>
    <col min="12555" max="12555" width="11.140625" style="8" customWidth="1"/>
    <col min="12556" max="12800" width="11.42578125" style="8"/>
    <col min="12801" max="12801" width="10.42578125" style="8" customWidth="1"/>
    <col min="12802" max="12802" width="17.140625" style="8" customWidth="1"/>
    <col min="12803" max="12803" width="18.7109375" style="8" customWidth="1"/>
    <col min="12804" max="12805" width="17.140625" style="8" customWidth="1"/>
    <col min="12806" max="12806" width="18.5703125" style="8" customWidth="1"/>
    <col min="12807" max="12807" width="18.85546875" style="8" customWidth="1"/>
    <col min="12808" max="12809" width="11.42578125" style="8"/>
    <col min="12810" max="12810" width="14.28515625" style="8" customWidth="1"/>
    <col min="12811" max="12811" width="11.140625" style="8" customWidth="1"/>
    <col min="12812" max="13056" width="11.42578125" style="8"/>
    <col min="13057" max="13057" width="10.42578125" style="8" customWidth="1"/>
    <col min="13058" max="13058" width="17.140625" style="8" customWidth="1"/>
    <col min="13059" max="13059" width="18.7109375" style="8" customWidth="1"/>
    <col min="13060" max="13061" width="17.140625" style="8" customWidth="1"/>
    <col min="13062" max="13062" width="18.5703125" style="8" customWidth="1"/>
    <col min="13063" max="13063" width="18.85546875" style="8" customWidth="1"/>
    <col min="13064" max="13065" width="11.42578125" style="8"/>
    <col min="13066" max="13066" width="14.28515625" style="8" customWidth="1"/>
    <col min="13067" max="13067" width="11.140625" style="8" customWidth="1"/>
    <col min="13068" max="13312" width="11.42578125" style="8"/>
    <col min="13313" max="13313" width="10.42578125" style="8" customWidth="1"/>
    <col min="13314" max="13314" width="17.140625" style="8" customWidth="1"/>
    <col min="13315" max="13315" width="18.7109375" style="8" customWidth="1"/>
    <col min="13316" max="13317" width="17.140625" style="8" customWidth="1"/>
    <col min="13318" max="13318" width="18.5703125" style="8" customWidth="1"/>
    <col min="13319" max="13319" width="18.85546875" style="8" customWidth="1"/>
    <col min="13320" max="13321" width="11.42578125" style="8"/>
    <col min="13322" max="13322" width="14.28515625" style="8" customWidth="1"/>
    <col min="13323" max="13323" width="11.140625" style="8" customWidth="1"/>
    <col min="13324" max="13568" width="11.42578125" style="8"/>
    <col min="13569" max="13569" width="10.42578125" style="8" customWidth="1"/>
    <col min="13570" max="13570" width="17.140625" style="8" customWidth="1"/>
    <col min="13571" max="13571" width="18.7109375" style="8" customWidth="1"/>
    <col min="13572" max="13573" width="17.140625" style="8" customWidth="1"/>
    <col min="13574" max="13574" width="18.5703125" style="8" customWidth="1"/>
    <col min="13575" max="13575" width="18.85546875" style="8" customWidth="1"/>
    <col min="13576" max="13577" width="11.42578125" style="8"/>
    <col min="13578" max="13578" width="14.28515625" style="8" customWidth="1"/>
    <col min="13579" max="13579" width="11.140625" style="8" customWidth="1"/>
    <col min="13580" max="13824" width="11.42578125" style="8"/>
    <col min="13825" max="13825" width="10.42578125" style="8" customWidth="1"/>
    <col min="13826" max="13826" width="17.140625" style="8" customWidth="1"/>
    <col min="13827" max="13827" width="18.7109375" style="8" customWidth="1"/>
    <col min="13828" max="13829" width="17.140625" style="8" customWidth="1"/>
    <col min="13830" max="13830" width="18.5703125" style="8" customWidth="1"/>
    <col min="13831" max="13831" width="18.85546875" style="8" customWidth="1"/>
    <col min="13832" max="13833" width="11.42578125" style="8"/>
    <col min="13834" max="13834" width="14.28515625" style="8" customWidth="1"/>
    <col min="13835" max="13835" width="11.140625" style="8" customWidth="1"/>
    <col min="13836" max="14080" width="11.42578125" style="8"/>
    <col min="14081" max="14081" width="10.42578125" style="8" customWidth="1"/>
    <col min="14082" max="14082" width="17.140625" style="8" customWidth="1"/>
    <col min="14083" max="14083" width="18.7109375" style="8" customWidth="1"/>
    <col min="14084" max="14085" width="17.140625" style="8" customWidth="1"/>
    <col min="14086" max="14086" width="18.5703125" style="8" customWidth="1"/>
    <col min="14087" max="14087" width="18.85546875" style="8" customWidth="1"/>
    <col min="14088" max="14089" width="11.42578125" style="8"/>
    <col min="14090" max="14090" width="14.28515625" style="8" customWidth="1"/>
    <col min="14091" max="14091" width="11.140625" style="8" customWidth="1"/>
    <col min="14092" max="14336" width="11.42578125" style="8"/>
    <col min="14337" max="14337" width="10.42578125" style="8" customWidth="1"/>
    <col min="14338" max="14338" width="17.140625" style="8" customWidth="1"/>
    <col min="14339" max="14339" width="18.7109375" style="8" customWidth="1"/>
    <col min="14340" max="14341" width="17.140625" style="8" customWidth="1"/>
    <col min="14342" max="14342" width="18.5703125" style="8" customWidth="1"/>
    <col min="14343" max="14343" width="18.85546875" style="8" customWidth="1"/>
    <col min="14344" max="14345" width="11.42578125" style="8"/>
    <col min="14346" max="14346" width="14.28515625" style="8" customWidth="1"/>
    <col min="14347" max="14347" width="11.140625" style="8" customWidth="1"/>
    <col min="14348" max="14592" width="11.42578125" style="8"/>
    <col min="14593" max="14593" width="10.42578125" style="8" customWidth="1"/>
    <col min="14594" max="14594" width="17.140625" style="8" customWidth="1"/>
    <col min="14595" max="14595" width="18.7109375" style="8" customWidth="1"/>
    <col min="14596" max="14597" width="17.140625" style="8" customWidth="1"/>
    <col min="14598" max="14598" width="18.5703125" style="8" customWidth="1"/>
    <col min="14599" max="14599" width="18.85546875" style="8" customWidth="1"/>
    <col min="14600" max="14601" width="11.42578125" style="8"/>
    <col min="14602" max="14602" width="14.28515625" style="8" customWidth="1"/>
    <col min="14603" max="14603" width="11.140625" style="8" customWidth="1"/>
    <col min="14604" max="14848" width="11.42578125" style="8"/>
    <col min="14849" max="14849" width="10.42578125" style="8" customWidth="1"/>
    <col min="14850" max="14850" width="17.140625" style="8" customWidth="1"/>
    <col min="14851" max="14851" width="18.7109375" style="8" customWidth="1"/>
    <col min="14852" max="14853" width="17.140625" style="8" customWidth="1"/>
    <col min="14854" max="14854" width="18.5703125" style="8" customWidth="1"/>
    <col min="14855" max="14855" width="18.85546875" style="8" customWidth="1"/>
    <col min="14856" max="14857" width="11.42578125" style="8"/>
    <col min="14858" max="14858" width="14.28515625" style="8" customWidth="1"/>
    <col min="14859" max="14859" width="11.140625" style="8" customWidth="1"/>
    <col min="14860" max="15104" width="11.42578125" style="8"/>
    <col min="15105" max="15105" width="10.42578125" style="8" customWidth="1"/>
    <col min="15106" max="15106" width="17.140625" style="8" customWidth="1"/>
    <col min="15107" max="15107" width="18.7109375" style="8" customWidth="1"/>
    <col min="15108" max="15109" width="17.140625" style="8" customWidth="1"/>
    <col min="15110" max="15110" width="18.5703125" style="8" customWidth="1"/>
    <col min="15111" max="15111" width="18.85546875" style="8" customWidth="1"/>
    <col min="15112" max="15113" width="11.42578125" style="8"/>
    <col min="15114" max="15114" width="14.28515625" style="8" customWidth="1"/>
    <col min="15115" max="15115" width="11.140625" style="8" customWidth="1"/>
    <col min="15116" max="15360" width="11.42578125" style="8"/>
    <col min="15361" max="15361" width="10.42578125" style="8" customWidth="1"/>
    <col min="15362" max="15362" width="17.140625" style="8" customWidth="1"/>
    <col min="15363" max="15363" width="18.7109375" style="8" customWidth="1"/>
    <col min="15364" max="15365" width="17.140625" style="8" customWidth="1"/>
    <col min="15366" max="15366" width="18.5703125" style="8" customWidth="1"/>
    <col min="15367" max="15367" width="18.85546875" style="8" customWidth="1"/>
    <col min="15368" max="15369" width="11.42578125" style="8"/>
    <col min="15370" max="15370" width="14.28515625" style="8" customWidth="1"/>
    <col min="15371" max="15371" width="11.140625" style="8" customWidth="1"/>
    <col min="15372" max="15616" width="11.42578125" style="8"/>
    <col min="15617" max="15617" width="10.42578125" style="8" customWidth="1"/>
    <col min="15618" max="15618" width="17.140625" style="8" customWidth="1"/>
    <col min="15619" max="15619" width="18.7109375" style="8" customWidth="1"/>
    <col min="15620" max="15621" width="17.140625" style="8" customWidth="1"/>
    <col min="15622" max="15622" width="18.5703125" style="8" customWidth="1"/>
    <col min="15623" max="15623" width="18.85546875" style="8" customWidth="1"/>
    <col min="15624" max="15625" width="11.42578125" style="8"/>
    <col min="15626" max="15626" width="14.28515625" style="8" customWidth="1"/>
    <col min="15627" max="15627" width="11.140625" style="8" customWidth="1"/>
    <col min="15628" max="15872" width="11.42578125" style="8"/>
    <col min="15873" max="15873" width="10.42578125" style="8" customWidth="1"/>
    <col min="15874" max="15874" width="17.140625" style="8" customWidth="1"/>
    <col min="15875" max="15875" width="18.7109375" style="8" customWidth="1"/>
    <col min="15876" max="15877" width="17.140625" style="8" customWidth="1"/>
    <col min="15878" max="15878" width="18.5703125" style="8" customWidth="1"/>
    <col min="15879" max="15879" width="18.85546875" style="8" customWidth="1"/>
    <col min="15880" max="15881" width="11.42578125" style="8"/>
    <col min="15882" max="15882" width="14.28515625" style="8" customWidth="1"/>
    <col min="15883" max="15883" width="11.140625" style="8" customWidth="1"/>
    <col min="15884" max="16128" width="11.42578125" style="8"/>
    <col min="16129" max="16129" width="10.42578125" style="8" customWidth="1"/>
    <col min="16130" max="16130" width="17.140625" style="8" customWidth="1"/>
    <col min="16131" max="16131" width="18.7109375" style="8" customWidth="1"/>
    <col min="16132" max="16133" width="17.140625" style="8" customWidth="1"/>
    <col min="16134" max="16134" width="18.5703125" style="8" customWidth="1"/>
    <col min="16135" max="16135" width="18.85546875" style="8" customWidth="1"/>
    <col min="16136" max="16137" width="11.42578125" style="8"/>
    <col min="16138" max="16138" width="14.28515625" style="8" customWidth="1"/>
    <col min="16139" max="16139" width="11.140625" style="8" customWidth="1"/>
    <col min="16140" max="16384" width="11.42578125" style="8"/>
  </cols>
  <sheetData>
    <row r="2" spans="1:11" ht="18" customHeight="1">
      <c r="A2" s="7" t="s">
        <v>857</v>
      </c>
      <c r="B2" s="7"/>
      <c r="C2" s="7"/>
      <c r="D2" s="7"/>
      <c r="E2" s="7"/>
      <c r="F2" s="7"/>
      <c r="G2" s="7"/>
    </row>
    <row r="3" spans="1:11" ht="18" customHeight="1">
      <c r="A3" s="38" t="s">
        <v>858</v>
      </c>
      <c r="B3" s="38"/>
      <c r="C3" s="38"/>
      <c r="D3" s="38"/>
      <c r="E3" s="38"/>
      <c r="F3" s="38"/>
      <c r="G3" s="38"/>
    </row>
    <row r="4" spans="1:11" ht="18" customHeight="1">
      <c r="A4" s="38" t="s">
        <v>810</v>
      </c>
      <c r="B4" s="38"/>
      <c r="C4" s="38"/>
      <c r="D4" s="38"/>
      <c r="E4" s="38"/>
      <c r="F4" s="38"/>
      <c r="G4" s="38"/>
    </row>
    <row r="5" spans="1:11" ht="7.5" customHeight="1">
      <c r="A5" s="301"/>
      <c r="B5" s="301"/>
      <c r="C5" s="301"/>
      <c r="D5" s="301"/>
      <c r="E5" s="301"/>
      <c r="F5" s="301"/>
      <c r="G5" s="301"/>
    </row>
    <row r="6" spans="1:11" ht="19.5" customHeight="1">
      <c r="A6" s="343" t="s">
        <v>788</v>
      </c>
      <c r="B6" s="344" t="s">
        <v>859</v>
      </c>
      <c r="C6" s="345"/>
      <c r="D6" s="345"/>
      <c r="E6" s="345"/>
      <c r="F6" s="345"/>
      <c r="G6" s="345"/>
    </row>
    <row r="7" spans="1:11" ht="42" customHeight="1">
      <c r="A7" s="343"/>
      <c r="B7" s="346" t="s">
        <v>860</v>
      </c>
      <c r="C7" s="346" t="s">
        <v>861</v>
      </c>
      <c r="D7" s="347" t="s">
        <v>862</v>
      </c>
      <c r="E7" s="347" t="s">
        <v>863</v>
      </c>
      <c r="F7" s="347" t="s">
        <v>864</v>
      </c>
      <c r="G7" s="347" t="s">
        <v>1105</v>
      </c>
    </row>
    <row r="8" spans="1:11" ht="8.25" customHeight="1">
      <c r="D8" s="19"/>
    </row>
    <row r="9" spans="1:11" s="348" customFormat="1" ht="16.5" customHeight="1">
      <c r="A9" s="348" t="s">
        <v>34</v>
      </c>
      <c r="B9" s="349">
        <f>SUM(B11:B16)</f>
        <v>313680</v>
      </c>
      <c r="C9" s="349">
        <f>SUM(C11:C16)</f>
        <v>57058</v>
      </c>
      <c r="D9" s="349">
        <f>SUM(D11:D16)</f>
        <v>421626</v>
      </c>
      <c r="E9" s="349">
        <f>SUM(E11:E16)</f>
        <v>2719</v>
      </c>
      <c r="F9" s="349">
        <f>SUM(F11:F16)</f>
        <v>217</v>
      </c>
      <c r="G9" s="349">
        <f>SUM(G11:G16)</f>
        <v>343644</v>
      </c>
      <c r="H9" s="8"/>
      <c r="I9" s="8"/>
      <c r="J9" s="8"/>
      <c r="K9" s="8"/>
    </row>
    <row r="10" spans="1:11" s="37" customFormat="1" ht="8.25" customHeight="1">
      <c r="B10" s="350"/>
      <c r="C10" s="350"/>
      <c r="D10" s="350"/>
      <c r="E10" s="350"/>
      <c r="F10" s="350"/>
      <c r="G10" s="350"/>
      <c r="H10" s="8"/>
      <c r="I10" s="8"/>
      <c r="J10" s="8"/>
      <c r="K10" s="8"/>
    </row>
    <row r="11" spans="1:11" s="37" customFormat="1" ht="16.5" customHeight="1">
      <c r="A11" s="128" t="s">
        <v>799</v>
      </c>
      <c r="B11" s="351">
        <v>69248</v>
      </c>
      <c r="C11" s="351">
        <v>14536</v>
      </c>
      <c r="D11" s="351">
        <v>81636</v>
      </c>
      <c r="E11" s="351">
        <v>150</v>
      </c>
      <c r="F11" s="351">
        <v>38</v>
      </c>
      <c r="G11" s="351">
        <v>79833</v>
      </c>
      <c r="H11" s="8"/>
      <c r="I11" s="8"/>
      <c r="J11" s="8"/>
      <c r="K11" s="8"/>
    </row>
    <row r="12" spans="1:11" s="37" customFormat="1" ht="16.5" customHeight="1">
      <c r="A12" s="128" t="s">
        <v>801</v>
      </c>
      <c r="B12" s="351">
        <v>51584</v>
      </c>
      <c r="C12" s="351">
        <v>11562</v>
      </c>
      <c r="D12" s="351">
        <v>76198</v>
      </c>
      <c r="E12" s="351">
        <v>183</v>
      </c>
      <c r="F12" s="351">
        <v>60</v>
      </c>
      <c r="G12" s="351">
        <v>53224</v>
      </c>
      <c r="H12" s="8"/>
      <c r="I12" s="8"/>
      <c r="J12" s="8"/>
      <c r="K12" s="8"/>
    </row>
    <row r="13" spans="1:11" s="37" customFormat="1" ht="16.5" customHeight="1">
      <c r="A13" s="128" t="s">
        <v>802</v>
      </c>
      <c r="B13" s="351">
        <v>50139</v>
      </c>
      <c r="C13" s="351">
        <v>8112</v>
      </c>
      <c r="D13" s="351">
        <v>71527</v>
      </c>
      <c r="E13" s="351">
        <v>254</v>
      </c>
      <c r="F13" s="351">
        <v>33</v>
      </c>
      <c r="G13" s="351">
        <v>58855</v>
      </c>
      <c r="H13" s="8"/>
      <c r="I13" s="8"/>
      <c r="J13" s="8"/>
      <c r="K13" s="8"/>
    </row>
    <row r="14" spans="1:11" s="37" customFormat="1" ht="16.5" customHeight="1">
      <c r="A14" s="128" t="s">
        <v>803</v>
      </c>
      <c r="B14" s="351">
        <v>42518</v>
      </c>
      <c r="C14" s="351">
        <v>6292</v>
      </c>
      <c r="D14" s="351">
        <v>56713</v>
      </c>
      <c r="E14" s="351">
        <v>1178</v>
      </c>
      <c r="F14" s="351">
        <v>31</v>
      </c>
      <c r="G14" s="351">
        <v>45482</v>
      </c>
      <c r="H14" s="8"/>
      <c r="I14" s="8"/>
      <c r="J14" s="8"/>
      <c r="K14" s="8"/>
    </row>
    <row r="15" spans="1:11" s="37" customFormat="1" ht="16.5" customHeight="1">
      <c r="A15" s="128" t="s">
        <v>804</v>
      </c>
      <c r="B15" s="351">
        <v>50853</v>
      </c>
      <c r="C15" s="351">
        <v>8468</v>
      </c>
      <c r="D15" s="351">
        <v>67982</v>
      </c>
      <c r="E15" s="351">
        <v>364</v>
      </c>
      <c r="F15" s="351">
        <v>26</v>
      </c>
      <c r="G15" s="351">
        <v>54298</v>
      </c>
      <c r="H15" s="8"/>
      <c r="I15" s="8"/>
      <c r="J15" s="8"/>
      <c r="K15" s="8"/>
    </row>
    <row r="16" spans="1:11" s="37" customFormat="1" ht="16.5" customHeight="1">
      <c r="A16" s="128" t="s">
        <v>805</v>
      </c>
      <c r="B16" s="351">
        <v>49338</v>
      </c>
      <c r="C16" s="351">
        <v>8088</v>
      </c>
      <c r="D16" s="351">
        <v>67570</v>
      </c>
      <c r="E16" s="351">
        <v>590</v>
      </c>
      <c r="F16" s="351">
        <v>29</v>
      </c>
      <c r="G16" s="351">
        <v>51952</v>
      </c>
      <c r="H16" s="8"/>
      <c r="I16" s="8"/>
      <c r="J16" s="8"/>
      <c r="K16" s="8"/>
    </row>
    <row r="17" spans="1:7" ht="8.25" customHeight="1">
      <c r="A17" s="31"/>
      <c r="B17" s="31"/>
      <c r="C17" s="31"/>
      <c r="D17" s="31"/>
      <c r="E17" s="31"/>
      <c r="F17" s="31"/>
      <c r="G17" s="31"/>
    </row>
    <row r="18" spans="1:7" ht="6" customHeight="1"/>
    <row r="19" spans="1:7" ht="13.5">
      <c r="A19" s="313" t="s">
        <v>865</v>
      </c>
      <c r="B19" s="37"/>
      <c r="C19" s="37"/>
      <c r="D19" s="37"/>
      <c r="E19" s="37"/>
      <c r="F19" s="37"/>
      <c r="G19" s="37"/>
    </row>
    <row r="20" spans="1:7" ht="18.75" customHeight="1">
      <c r="A20" s="575" t="s">
        <v>866</v>
      </c>
      <c r="B20" s="575"/>
      <c r="C20" s="575"/>
      <c r="D20" s="575"/>
      <c r="E20" s="575"/>
      <c r="F20" s="575"/>
      <c r="G20" s="575"/>
    </row>
    <row r="21" spans="1:7">
      <c r="A21" s="37"/>
      <c r="B21" s="37"/>
      <c r="C21" s="37"/>
      <c r="D21" s="37"/>
      <c r="E21" s="37"/>
      <c r="F21" s="37"/>
      <c r="G21" s="37"/>
    </row>
    <row r="23" spans="1:7">
      <c r="B23" s="33"/>
      <c r="C23" s="33"/>
      <c r="D23" s="33"/>
      <c r="E23" s="33"/>
      <c r="F23" s="33"/>
      <c r="G23" s="33"/>
    </row>
  </sheetData>
  <mergeCells count="2">
    <mergeCell ref="A6:A7"/>
    <mergeCell ref="A20:G20"/>
  </mergeCells>
  <printOptions horizontalCentered="1" verticalCentered="1"/>
  <pageMargins left="0.39370078740157483" right="0.39370078740157483" top="0.78740157480314965" bottom="0.78740157480314965" header="0" footer="0.19685039370078741"/>
  <pageSetup scale="95" firstPageNumber="25" orientation="landscape" useFirstPageNumber="1" verticalDpi="599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C0925-331F-4236-8C6F-6F554C3203DC}">
  <sheetPr>
    <pageSetUpPr fitToPage="1"/>
  </sheetPr>
  <dimension ref="A2:H39"/>
  <sheetViews>
    <sheetView showGridLines="0" zoomScale="90" zoomScaleNormal="90" workbookViewId="0">
      <selection activeCell="A27" sqref="A27"/>
    </sheetView>
  </sheetViews>
  <sheetFormatPr baseColWidth="10" defaultRowHeight="12.75"/>
  <cols>
    <col min="1" max="1" width="34.7109375" style="8" customWidth="1"/>
    <col min="2" max="2" width="11" style="8" customWidth="1"/>
    <col min="3" max="5" width="10.7109375" style="8" customWidth="1"/>
    <col min="6" max="250" width="11.42578125" style="8"/>
    <col min="251" max="251" width="34.7109375" style="8" customWidth="1"/>
    <col min="252" max="252" width="11" style="8" customWidth="1"/>
    <col min="253" max="255" width="10.7109375" style="8" customWidth="1"/>
    <col min="256" max="506" width="11.42578125" style="8"/>
    <col min="507" max="507" width="34.7109375" style="8" customWidth="1"/>
    <col min="508" max="508" width="11" style="8" customWidth="1"/>
    <col min="509" max="511" width="10.7109375" style="8" customWidth="1"/>
    <col min="512" max="762" width="11.42578125" style="8"/>
    <col min="763" max="763" width="34.7109375" style="8" customWidth="1"/>
    <col min="764" max="764" width="11" style="8" customWidth="1"/>
    <col min="765" max="767" width="10.7109375" style="8" customWidth="1"/>
    <col min="768" max="1018" width="11.42578125" style="8"/>
    <col min="1019" max="1019" width="34.7109375" style="8" customWidth="1"/>
    <col min="1020" max="1020" width="11" style="8" customWidth="1"/>
    <col min="1021" max="1023" width="10.7109375" style="8" customWidth="1"/>
    <col min="1024" max="1274" width="11.42578125" style="8"/>
    <col min="1275" max="1275" width="34.7109375" style="8" customWidth="1"/>
    <col min="1276" max="1276" width="11" style="8" customWidth="1"/>
    <col min="1277" max="1279" width="10.7109375" style="8" customWidth="1"/>
    <col min="1280" max="1530" width="11.42578125" style="8"/>
    <col min="1531" max="1531" width="34.7109375" style="8" customWidth="1"/>
    <col min="1532" max="1532" width="11" style="8" customWidth="1"/>
    <col min="1533" max="1535" width="10.7109375" style="8" customWidth="1"/>
    <col min="1536" max="1786" width="11.42578125" style="8"/>
    <col min="1787" max="1787" width="34.7109375" style="8" customWidth="1"/>
    <col min="1788" max="1788" width="11" style="8" customWidth="1"/>
    <col min="1789" max="1791" width="10.7109375" style="8" customWidth="1"/>
    <col min="1792" max="2042" width="11.42578125" style="8"/>
    <col min="2043" max="2043" width="34.7109375" style="8" customWidth="1"/>
    <col min="2044" max="2044" width="11" style="8" customWidth="1"/>
    <col min="2045" max="2047" width="10.7109375" style="8" customWidth="1"/>
    <col min="2048" max="2298" width="11.42578125" style="8"/>
    <col min="2299" max="2299" width="34.7109375" style="8" customWidth="1"/>
    <col min="2300" max="2300" width="11" style="8" customWidth="1"/>
    <col min="2301" max="2303" width="10.7109375" style="8" customWidth="1"/>
    <col min="2304" max="2554" width="11.42578125" style="8"/>
    <col min="2555" max="2555" width="34.7109375" style="8" customWidth="1"/>
    <col min="2556" max="2556" width="11" style="8" customWidth="1"/>
    <col min="2557" max="2559" width="10.7109375" style="8" customWidth="1"/>
    <col min="2560" max="2810" width="11.42578125" style="8"/>
    <col min="2811" max="2811" width="34.7109375" style="8" customWidth="1"/>
    <col min="2812" max="2812" width="11" style="8" customWidth="1"/>
    <col min="2813" max="2815" width="10.7109375" style="8" customWidth="1"/>
    <col min="2816" max="3066" width="11.42578125" style="8"/>
    <col min="3067" max="3067" width="34.7109375" style="8" customWidth="1"/>
    <col min="3068" max="3068" width="11" style="8" customWidth="1"/>
    <col min="3069" max="3071" width="10.7109375" style="8" customWidth="1"/>
    <col min="3072" max="3322" width="11.42578125" style="8"/>
    <col min="3323" max="3323" width="34.7109375" style="8" customWidth="1"/>
    <col min="3324" max="3324" width="11" style="8" customWidth="1"/>
    <col min="3325" max="3327" width="10.7109375" style="8" customWidth="1"/>
    <col min="3328" max="3578" width="11.42578125" style="8"/>
    <col min="3579" max="3579" width="34.7109375" style="8" customWidth="1"/>
    <col min="3580" max="3580" width="11" style="8" customWidth="1"/>
    <col min="3581" max="3583" width="10.7109375" style="8" customWidth="1"/>
    <col min="3584" max="3834" width="11.42578125" style="8"/>
    <col min="3835" max="3835" width="34.7109375" style="8" customWidth="1"/>
    <col min="3836" max="3836" width="11" style="8" customWidth="1"/>
    <col min="3837" max="3839" width="10.7109375" style="8" customWidth="1"/>
    <col min="3840" max="4090" width="11.42578125" style="8"/>
    <col min="4091" max="4091" width="34.7109375" style="8" customWidth="1"/>
    <col min="4092" max="4092" width="11" style="8" customWidth="1"/>
    <col min="4093" max="4095" width="10.7109375" style="8" customWidth="1"/>
    <col min="4096" max="4346" width="11.42578125" style="8"/>
    <col min="4347" max="4347" width="34.7109375" style="8" customWidth="1"/>
    <col min="4348" max="4348" width="11" style="8" customWidth="1"/>
    <col min="4349" max="4351" width="10.7109375" style="8" customWidth="1"/>
    <col min="4352" max="4602" width="11.42578125" style="8"/>
    <col min="4603" max="4603" width="34.7109375" style="8" customWidth="1"/>
    <col min="4604" max="4604" width="11" style="8" customWidth="1"/>
    <col min="4605" max="4607" width="10.7109375" style="8" customWidth="1"/>
    <col min="4608" max="4858" width="11.42578125" style="8"/>
    <col min="4859" max="4859" width="34.7109375" style="8" customWidth="1"/>
    <col min="4860" max="4860" width="11" style="8" customWidth="1"/>
    <col min="4861" max="4863" width="10.7109375" style="8" customWidth="1"/>
    <col min="4864" max="5114" width="11.42578125" style="8"/>
    <col min="5115" max="5115" width="34.7109375" style="8" customWidth="1"/>
    <col min="5116" max="5116" width="11" style="8" customWidth="1"/>
    <col min="5117" max="5119" width="10.7109375" style="8" customWidth="1"/>
    <col min="5120" max="5370" width="11.42578125" style="8"/>
    <col min="5371" max="5371" width="34.7109375" style="8" customWidth="1"/>
    <col min="5372" max="5372" width="11" style="8" customWidth="1"/>
    <col min="5373" max="5375" width="10.7109375" style="8" customWidth="1"/>
    <col min="5376" max="5626" width="11.42578125" style="8"/>
    <col min="5627" max="5627" width="34.7109375" style="8" customWidth="1"/>
    <col min="5628" max="5628" width="11" style="8" customWidth="1"/>
    <col min="5629" max="5631" width="10.7109375" style="8" customWidth="1"/>
    <col min="5632" max="5882" width="11.42578125" style="8"/>
    <col min="5883" max="5883" width="34.7109375" style="8" customWidth="1"/>
    <col min="5884" max="5884" width="11" style="8" customWidth="1"/>
    <col min="5885" max="5887" width="10.7109375" style="8" customWidth="1"/>
    <col min="5888" max="6138" width="11.42578125" style="8"/>
    <col min="6139" max="6139" width="34.7109375" style="8" customWidth="1"/>
    <col min="6140" max="6140" width="11" style="8" customWidth="1"/>
    <col min="6141" max="6143" width="10.7109375" style="8" customWidth="1"/>
    <col min="6144" max="6394" width="11.42578125" style="8"/>
    <col min="6395" max="6395" width="34.7109375" style="8" customWidth="1"/>
    <col min="6396" max="6396" width="11" style="8" customWidth="1"/>
    <col min="6397" max="6399" width="10.7109375" style="8" customWidth="1"/>
    <col min="6400" max="6650" width="11.42578125" style="8"/>
    <col min="6651" max="6651" width="34.7109375" style="8" customWidth="1"/>
    <col min="6652" max="6652" width="11" style="8" customWidth="1"/>
    <col min="6653" max="6655" width="10.7109375" style="8" customWidth="1"/>
    <col min="6656" max="6906" width="11.42578125" style="8"/>
    <col min="6907" max="6907" width="34.7109375" style="8" customWidth="1"/>
    <col min="6908" max="6908" width="11" style="8" customWidth="1"/>
    <col min="6909" max="6911" width="10.7109375" style="8" customWidth="1"/>
    <col min="6912" max="7162" width="11.42578125" style="8"/>
    <col min="7163" max="7163" width="34.7109375" style="8" customWidth="1"/>
    <col min="7164" max="7164" width="11" style="8" customWidth="1"/>
    <col min="7165" max="7167" width="10.7109375" style="8" customWidth="1"/>
    <col min="7168" max="7418" width="11.42578125" style="8"/>
    <col min="7419" max="7419" width="34.7109375" style="8" customWidth="1"/>
    <col min="7420" max="7420" width="11" style="8" customWidth="1"/>
    <col min="7421" max="7423" width="10.7109375" style="8" customWidth="1"/>
    <col min="7424" max="7674" width="11.42578125" style="8"/>
    <col min="7675" max="7675" width="34.7109375" style="8" customWidth="1"/>
    <col min="7676" max="7676" width="11" style="8" customWidth="1"/>
    <col min="7677" max="7679" width="10.7109375" style="8" customWidth="1"/>
    <col min="7680" max="7930" width="11.42578125" style="8"/>
    <col min="7931" max="7931" width="34.7109375" style="8" customWidth="1"/>
    <col min="7932" max="7932" width="11" style="8" customWidth="1"/>
    <col min="7933" max="7935" width="10.7109375" style="8" customWidth="1"/>
    <col min="7936" max="8186" width="11.42578125" style="8"/>
    <col min="8187" max="8187" width="34.7109375" style="8" customWidth="1"/>
    <col min="8188" max="8188" width="11" style="8" customWidth="1"/>
    <col min="8189" max="8191" width="10.7109375" style="8" customWidth="1"/>
    <col min="8192" max="8442" width="11.42578125" style="8"/>
    <col min="8443" max="8443" width="34.7109375" style="8" customWidth="1"/>
    <col min="8444" max="8444" width="11" style="8" customWidth="1"/>
    <col min="8445" max="8447" width="10.7109375" style="8" customWidth="1"/>
    <col min="8448" max="8698" width="11.42578125" style="8"/>
    <col min="8699" max="8699" width="34.7109375" style="8" customWidth="1"/>
    <col min="8700" max="8700" width="11" style="8" customWidth="1"/>
    <col min="8701" max="8703" width="10.7109375" style="8" customWidth="1"/>
    <col min="8704" max="8954" width="11.42578125" style="8"/>
    <col min="8955" max="8955" width="34.7109375" style="8" customWidth="1"/>
    <col min="8956" max="8956" width="11" style="8" customWidth="1"/>
    <col min="8957" max="8959" width="10.7109375" style="8" customWidth="1"/>
    <col min="8960" max="9210" width="11.42578125" style="8"/>
    <col min="9211" max="9211" width="34.7109375" style="8" customWidth="1"/>
    <col min="9212" max="9212" width="11" style="8" customWidth="1"/>
    <col min="9213" max="9215" width="10.7109375" style="8" customWidth="1"/>
    <col min="9216" max="9466" width="11.42578125" style="8"/>
    <col min="9467" max="9467" width="34.7109375" style="8" customWidth="1"/>
    <col min="9468" max="9468" width="11" style="8" customWidth="1"/>
    <col min="9469" max="9471" width="10.7109375" style="8" customWidth="1"/>
    <col min="9472" max="9722" width="11.42578125" style="8"/>
    <col min="9723" max="9723" width="34.7109375" style="8" customWidth="1"/>
    <col min="9724" max="9724" width="11" style="8" customWidth="1"/>
    <col min="9725" max="9727" width="10.7109375" style="8" customWidth="1"/>
    <col min="9728" max="9978" width="11.42578125" style="8"/>
    <col min="9979" max="9979" width="34.7109375" style="8" customWidth="1"/>
    <col min="9980" max="9980" width="11" style="8" customWidth="1"/>
    <col min="9981" max="9983" width="10.7109375" style="8" customWidth="1"/>
    <col min="9984" max="10234" width="11.42578125" style="8"/>
    <col min="10235" max="10235" width="34.7109375" style="8" customWidth="1"/>
    <col min="10236" max="10236" width="11" style="8" customWidth="1"/>
    <col min="10237" max="10239" width="10.7109375" style="8" customWidth="1"/>
    <col min="10240" max="10490" width="11.42578125" style="8"/>
    <col min="10491" max="10491" width="34.7109375" style="8" customWidth="1"/>
    <col min="10492" max="10492" width="11" style="8" customWidth="1"/>
    <col min="10493" max="10495" width="10.7109375" style="8" customWidth="1"/>
    <col min="10496" max="10746" width="11.42578125" style="8"/>
    <col min="10747" max="10747" width="34.7109375" style="8" customWidth="1"/>
    <col min="10748" max="10748" width="11" style="8" customWidth="1"/>
    <col min="10749" max="10751" width="10.7109375" style="8" customWidth="1"/>
    <col min="10752" max="11002" width="11.42578125" style="8"/>
    <col min="11003" max="11003" width="34.7109375" style="8" customWidth="1"/>
    <col min="11004" max="11004" width="11" style="8" customWidth="1"/>
    <col min="11005" max="11007" width="10.7109375" style="8" customWidth="1"/>
    <col min="11008" max="11258" width="11.42578125" style="8"/>
    <col min="11259" max="11259" width="34.7109375" style="8" customWidth="1"/>
    <col min="11260" max="11260" width="11" style="8" customWidth="1"/>
    <col min="11261" max="11263" width="10.7109375" style="8" customWidth="1"/>
    <col min="11264" max="11514" width="11.42578125" style="8"/>
    <col min="11515" max="11515" width="34.7109375" style="8" customWidth="1"/>
    <col min="11516" max="11516" width="11" style="8" customWidth="1"/>
    <col min="11517" max="11519" width="10.7109375" style="8" customWidth="1"/>
    <col min="11520" max="11770" width="11.42578125" style="8"/>
    <col min="11771" max="11771" width="34.7109375" style="8" customWidth="1"/>
    <col min="11772" max="11772" width="11" style="8" customWidth="1"/>
    <col min="11773" max="11775" width="10.7109375" style="8" customWidth="1"/>
    <col min="11776" max="12026" width="11.42578125" style="8"/>
    <col min="12027" max="12027" width="34.7109375" style="8" customWidth="1"/>
    <col min="12028" max="12028" width="11" style="8" customWidth="1"/>
    <col min="12029" max="12031" width="10.7109375" style="8" customWidth="1"/>
    <col min="12032" max="12282" width="11.42578125" style="8"/>
    <col min="12283" max="12283" width="34.7109375" style="8" customWidth="1"/>
    <col min="12284" max="12284" width="11" style="8" customWidth="1"/>
    <col min="12285" max="12287" width="10.7109375" style="8" customWidth="1"/>
    <col min="12288" max="12538" width="11.42578125" style="8"/>
    <col min="12539" max="12539" width="34.7109375" style="8" customWidth="1"/>
    <col min="12540" max="12540" width="11" style="8" customWidth="1"/>
    <col min="12541" max="12543" width="10.7109375" style="8" customWidth="1"/>
    <col min="12544" max="12794" width="11.42578125" style="8"/>
    <col min="12795" max="12795" width="34.7109375" style="8" customWidth="1"/>
    <col min="12796" max="12796" width="11" style="8" customWidth="1"/>
    <col min="12797" max="12799" width="10.7109375" style="8" customWidth="1"/>
    <col min="12800" max="13050" width="11.42578125" style="8"/>
    <col min="13051" max="13051" width="34.7109375" style="8" customWidth="1"/>
    <col min="13052" max="13052" width="11" style="8" customWidth="1"/>
    <col min="13053" max="13055" width="10.7109375" style="8" customWidth="1"/>
    <col min="13056" max="13306" width="11.42578125" style="8"/>
    <col min="13307" max="13307" width="34.7109375" style="8" customWidth="1"/>
    <col min="13308" max="13308" width="11" style="8" customWidth="1"/>
    <col min="13309" max="13311" width="10.7109375" style="8" customWidth="1"/>
    <col min="13312" max="13562" width="11.42578125" style="8"/>
    <col min="13563" max="13563" width="34.7109375" style="8" customWidth="1"/>
    <col min="13564" max="13564" width="11" style="8" customWidth="1"/>
    <col min="13565" max="13567" width="10.7109375" style="8" customWidth="1"/>
    <col min="13568" max="13818" width="11.42578125" style="8"/>
    <col min="13819" max="13819" width="34.7109375" style="8" customWidth="1"/>
    <col min="13820" max="13820" width="11" style="8" customWidth="1"/>
    <col min="13821" max="13823" width="10.7109375" style="8" customWidth="1"/>
    <col min="13824" max="14074" width="11.42578125" style="8"/>
    <col min="14075" max="14075" width="34.7109375" style="8" customWidth="1"/>
    <col min="14076" max="14076" width="11" style="8" customWidth="1"/>
    <col min="14077" max="14079" width="10.7109375" style="8" customWidth="1"/>
    <col min="14080" max="14330" width="11.42578125" style="8"/>
    <col min="14331" max="14331" width="34.7109375" style="8" customWidth="1"/>
    <col min="14332" max="14332" width="11" style="8" customWidth="1"/>
    <col min="14333" max="14335" width="10.7109375" style="8" customWidth="1"/>
    <col min="14336" max="14586" width="11.42578125" style="8"/>
    <col min="14587" max="14587" width="34.7109375" style="8" customWidth="1"/>
    <col min="14588" max="14588" width="11" style="8" customWidth="1"/>
    <col min="14589" max="14591" width="10.7109375" style="8" customWidth="1"/>
    <col min="14592" max="14842" width="11.42578125" style="8"/>
    <col min="14843" max="14843" width="34.7109375" style="8" customWidth="1"/>
    <col min="14844" max="14844" width="11" style="8" customWidth="1"/>
    <col min="14845" max="14847" width="10.7109375" style="8" customWidth="1"/>
    <col min="14848" max="15098" width="11.42578125" style="8"/>
    <col min="15099" max="15099" width="34.7109375" style="8" customWidth="1"/>
    <col min="15100" max="15100" width="11" style="8" customWidth="1"/>
    <col min="15101" max="15103" width="10.7109375" style="8" customWidth="1"/>
    <col min="15104" max="15354" width="11.42578125" style="8"/>
    <col min="15355" max="15355" width="34.7109375" style="8" customWidth="1"/>
    <col min="15356" max="15356" width="11" style="8" customWidth="1"/>
    <col min="15357" max="15359" width="10.7109375" style="8" customWidth="1"/>
    <col min="15360" max="15610" width="11.42578125" style="8"/>
    <col min="15611" max="15611" width="34.7109375" style="8" customWidth="1"/>
    <col min="15612" max="15612" width="11" style="8" customWidth="1"/>
    <col min="15613" max="15615" width="10.7109375" style="8" customWidth="1"/>
    <col min="15616" max="15866" width="11.42578125" style="8"/>
    <col min="15867" max="15867" width="34.7109375" style="8" customWidth="1"/>
    <col min="15868" max="15868" width="11" style="8" customWidth="1"/>
    <col min="15869" max="15871" width="10.7109375" style="8" customWidth="1"/>
    <col min="15872" max="16122" width="11.42578125" style="8"/>
    <col min="16123" max="16123" width="34.7109375" style="8" customWidth="1"/>
    <col min="16124" max="16124" width="11" style="8" customWidth="1"/>
    <col min="16125" max="16127" width="10.7109375" style="8" customWidth="1"/>
    <col min="16128" max="16384" width="11.42578125" style="8"/>
  </cols>
  <sheetData>
    <row r="2" spans="1:8" ht="14.25">
      <c r="A2" s="110" t="s">
        <v>867</v>
      </c>
      <c r="B2" s="110"/>
      <c r="C2" s="110"/>
      <c r="D2" s="110"/>
      <c r="E2" s="110"/>
      <c r="F2" s="110"/>
      <c r="G2" s="110"/>
      <c r="H2" s="110"/>
    </row>
    <row r="3" spans="1:8" ht="14.25" customHeight="1">
      <c r="A3" s="110" t="s">
        <v>868</v>
      </c>
      <c r="B3" s="110"/>
      <c r="C3" s="110"/>
      <c r="D3" s="110"/>
      <c r="E3" s="110"/>
      <c r="F3" s="110"/>
      <c r="G3" s="110"/>
      <c r="H3" s="110"/>
    </row>
    <row r="4" spans="1:8" ht="14.25" customHeight="1">
      <c r="A4" s="110" t="s">
        <v>810</v>
      </c>
      <c r="B4" s="110"/>
      <c r="C4" s="110"/>
      <c r="D4" s="110"/>
      <c r="E4" s="110"/>
      <c r="F4" s="110"/>
      <c r="G4" s="110"/>
      <c r="H4" s="110"/>
    </row>
    <row r="5" spans="1:8" ht="7.5" customHeight="1"/>
    <row r="6" spans="1:8" ht="27.75" customHeight="1">
      <c r="A6" s="333" t="s">
        <v>869</v>
      </c>
      <c r="B6" s="354" t="s">
        <v>34</v>
      </c>
      <c r="C6" s="335" t="s">
        <v>799</v>
      </c>
      <c r="D6" s="335" t="s">
        <v>801</v>
      </c>
      <c r="E6" s="335" t="s">
        <v>802</v>
      </c>
      <c r="F6" s="335" t="s">
        <v>803</v>
      </c>
      <c r="G6" s="335" t="s">
        <v>804</v>
      </c>
      <c r="H6" s="335" t="s">
        <v>805</v>
      </c>
    </row>
    <row r="8" spans="1:8">
      <c r="A8" s="355" t="s">
        <v>870</v>
      </c>
      <c r="B8" s="356">
        <f>SUM(C8:H8)</f>
        <v>421626</v>
      </c>
      <c r="C8" s="356">
        <f>C9+C10+C11</f>
        <v>81636</v>
      </c>
      <c r="D8" s="356">
        <f t="shared" ref="D8:H8" si="0">D9+D10+D11</f>
        <v>76198</v>
      </c>
      <c r="E8" s="356">
        <f t="shared" si="0"/>
        <v>71527</v>
      </c>
      <c r="F8" s="356">
        <f t="shared" si="0"/>
        <v>56713</v>
      </c>
      <c r="G8" s="356">
        <f t="shared" si="0"/>
        <v>67982</v>
      </c>
      <c r="H8" s="356">
        <f t="shared" si="0"/>
        <v>67570</v>
      </c>
    </row>
    <row r="9" spans="1:8" ht="15" customHeight="1">
      <c r="A9" s="270" t="s">
        <v>871</v>
      </c>
      <c r="B9" s="307">
        <f>SUM(C9:H9)</f>
        <v>108472</v>
      </c>
      <c r="C9" s="307">
        <v>21556</v>
      </c>
      <c r="D9" s="307">
        <v>18853</v>
      </c>
      <c r="E9" s="307">
        <v>19097</v>
      </c>
      <c r="F9" s="307">
        <v>14623</v>
      </c>
      <c r="G9" s="307">
        <v>17397</v>
      </c>
      <c r="H9" s="307">
        <v>16946</v>
      </c>
    </row>
    <row r="10" spans="1:8" ht="15" customHeight="1">
      <c r="A10" s="270" t="s">
        <v>849</v>
      </c>
      <c r="B10" s="307">
        <f>SUM(C10:H10)</f>
        <v>179983</v>
      </c>
      <c r="C10" s="307">
        <v>33504</v>
      </c>
      <c r="D10" s="307">
        <v>32591</v>
      </c>
      <c r="E10" s="307">
        <v>30738</v>
      </c>
      <c r="F10" s="307">
        <v>23877</v>
      </c>
      <c r="G10" s="307">
        <v>29350</v>
      </c>
      <c r="H10" s="307">
        <v>29923</v>
      </c>
    </row>
    <row r="11" spans="1:8" ht="15" customHeight="1">
      <c r="A11" s="270" t="s">
        <v>872</v>
      </c>
      <c r="B11" s="307">
        <f>SUM(C11:H11)</f>
        <v>133171</v>
      </c>
      <c r="C11" s="307">
        <v>26576</v>
      </c>
      <c r="D11" s="307">
        <v>24754</v>
      </c>
      <c r="E11" s="307">
        <v>21692</v>
      </c>
      <c r="F11" s="307">
        <v>18213</v>
      </c>
      <c r="G11" s="307">
        <v>21235</v>
      </c>
      <c r="H11" s="307">
        <v>20701</v>
      </c>
    </row>
    <row r="12" spans="1:8" ht="15" customHeight="1">
      <c r="A12" s="357"/>
      <c r="B12" s="358"/>
      <c r="C12" s="358"/>
      <c r="D12" s="358"/>
      <c r="E12" s="358"/>
    </row>
    <row r="13" spans="1:8" s="19" customFormat="1" ht="15" customHeight="1">
      <c r="A13" s="260" t="s">
        <v>873</v>
      </c>
      <c r="B13" s="356">
        <f>SUM(C13:H13)</f>
        <v>57058</v>
      </c>
      <c r="C13" s="356">
        <f>C14+C18+C22</f>
        <v>14536</v>
      </c>
      <c r="D13" s="356">
        <f t="shared" ref="D13:H13" si="1">D14+D18+D22</f>
        <v>11562</v>
      </c>
      <c r="E13" s="356">
        <f t="shared" si="1"/>
        <v>8112</v>
      </c>
      <c r="F13" s="356">
        <f t="shared" si="1"/>
        <v>6292</v>
      </c>
      <c r="G13" s="356">
        <f t="shared" si="1"/>
        <v>8468</v>
      </c>
      <c r="H13" s="356">
        <f t="shared" si="1"/>
        <v>8088</v>
      </c>
    </row>
    <row r="14" spans="1:8" ht="15" customHeight="1">
      <c r="A14" s="359" t="s">
        <v>874</v>
      </c>
      <c r="B14" s="307">
        <f>SUM(C14:H14)</f>
        <v>13986</v>
      </c>
      <c r="C14" s="307">
        <f t="shared" ref="C14:H14" si="2">SUM(C15:C17)</f>
        <v>3714</v>
      </c>
      <c r="D14" s="307">
        <f t="shared" si="2"/>
        <v>2628</v>
      </c>
      <c r="E14" s="307">
        <f t="shared" si="2"/>
        <v>1934</v>
      </c>
      <c r="F14" s="307">
        <f t="shared" si="2"/>
        <v>1600</v>
      </c>
      <c r="G14" s="307">
        <f t="shared" si="2"/>
        <v>2070</v>
      </c>
      <c r="H14" s="307">
        <f t="shared" si="2"/>
        <v>2040</v>
      </c>
    </row>
    <row r="15" spans="1:8" ht="15" customHeight="1">
      <c r="A15" s="357" t="s">
        <v>875</v>
      </c>
      <c r="B15" s="307">
        <f>SUM(C15:H15)</f>
        <v>7892</v>
      </c>
      <c r="C15" s="307">
        <v>2089</v>
      </c>
      <c r="D15" s="307">
        <v>1409</v>
      </c>
      <c r="E15" s="307">
        <v>1030</v>
      </c>
      <c r="F15" s="307">
        <v>937</v>
      </c>
      <c r="G15" s="307">
        <v>1245</v>
      </c>
      <c r="H15" s="307">
        <v>1182</v>
      </c>
    </row>
    <row r="16" spans="1:8" ht="15" customHeight="1">
      <c r="A16" s="357" t="s">
        <v>876</v>
      </c>
      <c r="B16" s="307">
        <f>SUM(C16:H16)</f>
        <v>6029</v>
      </c>
      <c r="C16" s="307">
        <v>1609</v>
      </c>
      <c r="D16" s="307">
        <v>1210</v>
      </c>
      <c r="E16" s="307">
        <v>900</v>
      </c>
      <c r="F16" s="307">
        <v>649</v>
      </c>
      <c r="G16" s="307">
        <v>817</v>
      </c>
      <c r="H16" s="307">
        <v>844</v>
      </c>
    </row>
    <row r="17" spans="1:8" ht="15" customHeight="1">
      <c r="A17" s="357" t="s">
        <v>877</v>
      </c>
      <c r="B17" s="307">
        <f>SUM(C17:H17)</f>
        <v>65</v>
      </c>
      <c r="C17" s="307">
        <v>16</v>
      </c>
      <c r="D17" s="307">
        <v>9</v>
      </c>
      <c r="E17" s="307">
        <v>4</v>
      </c>
      <c r="F17" s="307">
        <v>14</v>
      </c>
      <c r="G17" s="307">
        <v>8</v>
      </c>
      <c r="H17" s="307">
        <v>14</v>
      </c>
    </row>
    <row r="18" spans="1:8" ht="15" customHeight="1">
      <c r="A18" s="359" t="s">
        <v>849</v>
      </c>
      <c r="B18" s="307">
        <f>SUM(C18:H18)</f>
        <v>41900</v>
      </c>
      <c r="C18" s="307">
        <f t="shared" ref="C18:H18" si="3">SUM(C19:C21)</f>
        <v>10772</v>
      </c>
      <c r="D18" s="307">
        <f t="shared" si="3"/>
        <v>8548</v>
      </c>
      <c r="E18" s="307">
        <f t="shared" si="3"/>
        <v>5942</v>
      </c>
      <c r="F18" s="307">
        <f t="shared" si="3"/>
        <v>4662</v>
      </c>
      <c r="G18" s="307">
        <f t="shared" si="3"/>
        <v>6227</v>
      </c>
      <c r="H18" s="307">
        <f t="shared" si="3"/>
        <v>5749</v>
      </c>
    </row>
    <row r="19" spans="1:8" ht="15" customHeight="1">
      <c r="A19" s="357" t="s">
        <v>875</v>
      </c>
      <c r="B19" s="307">
        <f>SUM(C19:H19)</f>
        <v>23499</v>
      </c>
      <c r="C19" s="307">
        <v>6149</v>
      </c>
      <c r="D19" s="307">
        <v>4512</v>
      </c>
      <c r="E19" s="307">
        <v>3193</v>
      </c>
      <c r="F19" s="307">
        <v>2732</v>
      </c>
      <c r="G19" s="307">
        <v>3665</v>
      </c>
      <c r="H19" s="307">
        <v>3248</v>
      </c>
    </row>
    <row r="20" spans="1:8" ht="15" customHeight="1">
      <c r="A20" s="357" t="s">
        <v>876</v>
      </c>
      <c r="B20" s="307">
        <f>SUM(C20:H20)</f>
        <v>17553</v>
      </c>
      <c r="C20" s="307">
        <v>4425</v>
      </c>
      <c r="D20" s="307">
        <v>3890</v>
      </c>
      <c r="E20" s="307">
        <v>2623</v>
      </c>
      <c r="F20" s="307">
        <v>1810</v>
      </c>
      <c r="G20" s="307">
        <v>2430</v>
      </c>
      <c r="H20" s="307">
        <v>2375</v>
      </c>
    </row>
    <row r="21" spans="1:8" ht="15" customHeight="1">
      <c r="A21" s="357" t="s">
        <v>877</v>
      </c>
      <c r="B21" s="307">
        <f>SUM(C21:H21)</f>
        <v>848</v>
      </c>
      <c r="C21" s="307">
        <v>198</v>
      </c>
      <c r="D21" s="307">
        <v>146</v>
      </c>
      <c r="E21" s="307">
        <v>126</v>
      </c>
      <c r="F21" s="307">
        <v>120</v>
      </c>
      <c r="G21" s="307">
        <v>132</v>
      </c>
      <c r="H21" s="307">
        <v>126</v>
      </c>
    </row>
    <row r="22" spans="1:8" ht="15" customHeight="1">
      <c r="A22" s="359" t="s">
        <v>878</v>
      </c>
      <c r="B22" s="307">
        <f>SUM(C22:H22)</f>
        <v>1172</v>
      </c>
      <c r="C22" s="307">
        <f t="shared" ref="C22:H22" si="4">SUM(C23:C24)</f>
        <v>50</v>
      </c>
      <c r="D22" s="307">
        <f t="shared" si="4"/>
        <v>386</v>
      </c>
      <c r="E22" s="307">
        <f t="shared" si="4"/>
        <v>236</v>
      </c>
      <c r="F22" s="307">
        <f t="shared" si="4"/>
        <v>30</v>
      </c>
      <c r="G22" s="307">
        <f t="shared" si="4"/>
        <v>171</v>
      </c>
      <c r="H22" s="307">
        <f t="shared" si="4"/>
        <v>299</v>
      </c>
    </row>
    <row r="23" spans="1:8" ht="15" customHeight="1">
      <c r="A23" s="357" t="s">
        <v>875</v>
      </c>
      <c r="B23" s="307">
        <f>SUM(C23:H23)</f>
        <v>488</v>
      </c>
      <c r="C23" s="307">
        <v>22</v>
      </c>
      <c r="D23" s="307">
        <v>152</v>
      </c>
      <c r="E23" s="307">
        <v>73</v>
      </c>
      <c r="F23" s="307">
        <v>14</v>
      </c>
      <c r="G23" s="307">
        <v>106</v>
      </c>
      <c r="H23" s="307">
        <v>121</v>
      </c>
    </row>
    <row r="24" spans="1:8" ht="15" customHeight="1">
      <c r="A24" s="357" t="s">
        <v>876</v>
      </c>
      <c r="B24" s="307">
        <f>SUM(C24:H24)</f>
        <v>684</v>
      </c>
      <c r="C24" s="307">
        <v>28</v>
      </c>
      <c r="D24" s="307">
        <v>234</v>
      </c>
      <c r="E24" s="307">
        <v>163</v>
      </c>
      <c r="F24" s="307">
        <v>16</v>
      </c>
      <c r="G24" s="307">
        <v>65</v>
      </c>
      <c r="H24" s="307">
        <v>178</v>
      </c>
    </row>
    <row r="25" spans="1:8" ht="8.25" customHeight="1">
      <c r="A25" s="31"/>
      <c r="B25" s="360"/>
      <c r="C25" s="361"/>
      <c r="D25" s="361"/>
      <c r="E25" s="307"/>
      <c r="H25" s="31"/>
    </row>
    <row r="26" spans="1:8" ht="6.75" customHeight="1">
      <c r="B26" s="270"/>
      <c r="E26" s="362"/>
      <c r="F26" s="362"/>
      <c r="G26" s="362"/>
    </row>
    <row r="27" spans="1:8" s="37" customFormat="1" ht="15" customHeight="1">
      <c r="A27" s="37" t="s">
        <v>879</v>
      </c>
      <c r="B27" s="296"/>
    </row>
    <row r="28" spans="1:8" ht="13.5" customHeight="1">
      <c r="A28" s="37" t="s">
        <v>880</v>
      </c>
      <c r="B28" s="36"/>
      <c r="C28" s="36"/>
      <c r="D28" s="36"/>
      <c r="E28" s="36"/>
      <c r="F28" s="36"/>
      <c r="G28" s="36"/>
      <c r="H28" s="36"/>
    </row>
    <row r="29" spans="1:8">
      <c r="B29" s="33"/>
    </row>
    <row r="39" spans="7:7">
      <c r="G39" s="8">
        <f ca="1">_xlfn.SHEETS()</f>
        <v>43</v>
      </c>
    </row>
  </sheetData>
  <printOptions horizontalCentered="1" verticalCentered="1"/>
  <pageMargins left="0.39370078740157483" right="0.39370078740157483" top="0.39370078740157483" bottom="0.39370078740157483" header="0" footer="0"/>
  <pageSetup paperSize="149" scale="88" orientation="landscape" verticalDpi="599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AA8C5-8217-4B34-BA2B-7F8D682C8E20}">
  <dimension ref="A1:H27"/>
  <sheetViews>
    <sheetView showGridLines="0" zoomScale="90" zoomScaleNormal="90" workbookViewId="0"/>
  </sheetViews>
  <sheetFormatPr baseColWidth="10" defaultRowHeight="12.75"/>
  <cols>
    <col min="1" max="1" width="22.5703125" style="8" customWidth="1"/>
    <col min="2" max="2" width="8.5703125" style="8" customWidth="1"/>
    <col min="3" max="3" width="10.42578125" style="8" customWidth="1"/>
    <col min="4" max="8" width="8.85546875" style="8" customWidth="1"/>
    <col min="9" max="250" width="11.42578125" style="8"/>
    <col min="251" max="251" width="22.5703125" style="8" customWidth="1"/>
    <col min="252" max="252" width="8.5703125" style="8" customWidth="1"/>
    <col min="253" max="253" width="10.42578125" style="8" customWidth="1"/>
    <col min="254" max="258" width="8.85546875" style="8" customWidth="1"/>
    <col min="259" max="506" width="11.42578125" style="8"/>
    <col min="507" max="507" width="22.5703125" style="8" customWidth="1"/>
    <col min="508" max="508" width="8.5703125" style="8" customWidth="1"/>
    <col min="509" max="509" width="10.42578125" style="8" customWidth="1"/>
    <col min="510" max="514" width="8.85546875" style="8" customWidth="1"/>
    <col min="515" max="762" width="11.42578125" style="8"/>
    <col min="763" max="763" width="22.5703125" style="8" customWidth="1"/>
    <col min="764" max="764" width="8.5703125" style="8" customWidth="1"/>
    <col min="765" max="765" width="10.42578125" style="8" customWidth="1"/>
    <col min="766" max="770" width="8.85546875" style="8" customWidth="1"/>
    <col min="771" max="1018" width="11.42578125" style="8"/>
    <col min="1019" max="1019" width="22.5703125" style="8" customWidth="1"/>
    <col min="1020" max="1020" width="8.5703125" style="8" customWidth="1"/>
    <col min="1021" max="1021" width="10.42578125" style="8" customWidth="1"/>
    <col min="1022" max="1026" width="8.85546875" style="8" customWidth="1"/>
    <col min="1027" max="1274" width="11.42578125" style="8"/>
    <col min="1275" max="1275" width="22.5703125" style="8" customWidth="1"/>
    <col min="1276" max="1276" width="8.5703125" style="8" customWidth="1"/>
    <col min="1277" max="1277" width="10.42578125" style="8" customWidth="1"/>
    <col min="1278" max="1282" width="8.85546875" style="8" customWidth="1"/>
    <col min="1283" max="1530" width="11.42578125" style="8"/>
    <col min="1531" max="1531" width="22.5703125" style="8" customWidth="1"/>
    <col min="1532" max="1532" width="8.5703125" style="8" customWidth="1"/>
    <col min="1533" max="1533" width="10.42578125" style="8" customWidth="1"/>
    <col min="1534" max="1538" width="8.85546875" style="8" customWidth="1"/>
    <col min="1539" max="1786" width="11.42578125" style="8"/>
    <col min="1787" max="1787" width="22.5703125" style="8" customWidth="1"/>
    <col min="1788" max="1788" width="8.5703125" style="8" customWidth="1"/>
    <col min="1789" max="1789" width="10.42578125" style="8" customWidth="1"/>
    <col min="1790" max="1794" width="8.85546875" style="8" customWidth="1"/>
    <col min="1795" max="2042" width="11.42578125" style="8"/>
    <col min="2043" max="2043" width="22.5703125" style="8" customWidth="1"/>
    <col min="2044" max="2044" width="8.5703125" style="8" customWidth="1"/>
    <col min="2045" max="2045" width="10.42578125" style="8" customWidth="1"/>
    <col min="2046" max="2050" width="8.85546875" style="8" customWidth="1"/>
    <col min="2051" max="2298" width="11.42578125" style="8"/>
    <col min="2299" max="2299" width="22.5703125" style="8" customWidth="1"/>
    <col min="2300" max="2300" width="8.5703125" style="8" customWidth="1"/>
    <col min="2301" max="2301" width="10.42578125" style="8" customWidth="1"/>
    <col min="2302" max="2306" width="8.85546875" style="8" customWidth="1"/>
    <col min="2307" max="2554" width="11.42578125" style="8"/>
    <col min="2555" max="2555" width="22.5703125" style="8" customWidth="1"/>
    <col min="2556" max="2556" width="8.5703125" style="8" customWidth="1"/>
    <col min="2557" max="2557" width="10.42578125" style="8" customWidth="1"/>
    <col min="2558" max="2562" width="8.85546875" style="8" customWidth="1"/>
    <col min="2563" max="2810" width="11.42578125" style="8"/>
    <col min="2811" max="2811" width="22.5703125" style="8" customWidth="1"/>
    <col min="2812" max="2812" width="8.5703125" style="8" customWidth="1"/>
    <col min="2813" max="2813" width="10.42578125" style="8" customWidth="1"/>
    <col min="2814" max="2818" width="8.85546875" style="8" customWidth="1"/>
    <col min="2819" max="3066" width="11.42578125" style="8"/>
    <col min="3067" max="3067" width="22.5703125" style="8" customWidth="1"/>
    <col min="3068" max="3068" width="8.5703125" style="8" customWidth="1"/>
    <col min="3069" max="3069" width="10.42578125" style="8" customWidth="1"/>
    <col min="3070" max="3074" width="8.85546875" style="8" customWidth="1"/>
    <col min="3075" max="3322" width="11.42578125" style="8"/>
    <col min="3323" max="3323" width="22.5703125" style="8" customWidth="1"/>
    <col min="3324" max="3324" width="8.5703125" style="8" customWidth="1"/>
    <col min="3325" max="3325" width="10.42578125" style="8" customWidth="1"/>
    <col min="3326" max="3330" width="8.85546875" style="8" customWidth="1"/>
    <col min="3331" max="3578" width="11.42578125" style="8"/>
    <col min="3579" max="3579" width="22.5703125" style="8" customWidth="1"/>
    <col min="3580" max="3580" width="8.5703125" style="8" customWidth="1"/>
    <col min="3581" max="3581" width="10.42578125" style="8" customWidth="1"/>
    <col min="3582" max="3586" width="8.85546875" style="8" customWidth="1"/>
    <col min="3587" max="3834" width="11.42578125" style="8"/>
    <col min="3835" max="3835" width="22.5703125" style="8" customWidth="1"/>
    <col min="3836" max="3836" width="8.5703125" style="8" customWidth="1"/>
    <col min="3837" max="3837" width="10.42578125" style="8" customWidth="1"/>
    <col min="3838" max="3842" width="8.85546875" style="8" customWidth="1"/>
    <col min="3843" max="4090" width="11.42578125" style="8"/>
    <col min="4091" max="4091" width="22.5703125" style="8" customWidth="1"/>
    <col min="4092" max="4092" width="8.5703125" style="8" customWidth="1"/>
    <col min="4093" max="4093" width="10.42578125" style="8" customWidth="1"/>
    <col min="4094" max="4098" width="8.85546875" style="8" customWidth="1"/>
    <col min="4099" max="4346" width="11.42578125" style="8"/>
    <col min="4347" max="4347" width="22.5703125" style="8" customWidth="1"/>
    <col min="4348" max="4348" width="8.5703125" style="8" customWidth="1"/>
    <col min="4349" max="4349" width="10.42578125" style="8" customWidth="1"/>
    <col min="4350" max="4354" width="8.85546875" style="8" customWidth="1"/>
    <col min="4355" max="4602" width="11.42578125" style="8"/>
    <col min="4603" max="4603" width="22.5703125" style="8" customWidth="1"/>
    <col min="4604" max="4604" width="8.5703125" style="8" customWidth="1"/>
    <col min="4605" max="4605" width="10.42578125" style="8" customWidth="1"/>
    <col min="4606" max="4610" width="8.85546875" style="8" customWidth="1"/>
    <col min="4611" max="4858" width="11.42578125" style="8"/>
    <col min="4859" max="4859" width="22.5703125" style="8" customWidth="1"/>
    <col min="4860" max="4860" width="8.5703125" style="8" customWidth="1"/>
    <col min="4861" max="4861" width="10.42578125" style="8" customWidth="1"/>
    <col min="4862" max="4866" width="8.85546875" style="8" customWidth="1"/>
    <col min="4867" max="5114" width="11.42578125" style="8"/>
    <col min="5115" max="5115" width="22.5703125" style="8" customWidth="1"/>
    <col min="5116" max="5116" width="8.5703125" style="8" customWidth="1"/>
    <col min="5117" max="5117" width="10.42578125" style="8" customWidth="1"/>
    <col min="5118" max="5122" width="8.85546875" style="8" customWidth="1"/>
    <col min="5123" max="5370" width="11.42578125" style="8"/>
    <col min="5371" max="5371" width="22.5703125" style="8" customWidth="1"/>
    <col min="5372" max="5372" width="8.5703125" style="8" customWidth="1"/>
    <col min="5373" max="5373" width="10.42578125" style="8" customWidth="1"/>
    <col min="5374" max="5378" width="8.85546875" style="8" customWidth="1"/>
    <col min="5379" max="5626" width="11.42578125" style="8"/>
    <col min="5627" max="5627" width="22.5703125" style="8" customWidth="1"/>
    <col min="5628" max="5628" width="8.5703125" style="8" customWidth="1"/>
    <col min="5629" max="5629" width="10.42578125" style="8" customWidth="1"/>
    <col min="5630" max="5634" width="8.85546875" style="8" customWidth="1"/>
    <col min="5635" max="5882" width="11.42578125" style="8"/>
    <col min="5883" max="5883" width="22.5703125" style="8" customWidth="1"/>
    <col min="5884" max="5884" width="8.5703125" style="8" customWidth="1"/>
    <col min="5885" max="5885" width="10.42578125" style="8" customWidth="1"/>
    <col min="5886" max="5890" width="8.85546875" style="8" customWidth="1"/>
    <col min="5891" max="6138" width="11.42578125" style="8"/>
    <col min="6139" max="6139" width="22.5703125" style="8" customWidth="1"/>
    <col min="6140" max="6140" width="8.5703125" style="8" customWidth="1"/>
    <col min="6141" max="6141" width="10.42578125" style="8" customWidth="1"/>
    <col min="6142" max="6146" width="8.85546875" style="8" customWidth="1"/>
    <col min="6147" max="6394" width="11.42578125" style="8"/>
    <col min="6395" max="6395" width="22.5703125" style="8" customWidth="1"/>
    <col min="6396" max="6396" width="8.5703125" style="8" customWidth="1"/>
    <col min="6397" max="6397" width="10.42578125" style="8" customWidth="1"/>
    <col min="6398" max="6402" width="8.85546875" style="8" customWidth="1"/>
    <col min="6403" max="6650" width="11.42578125" style="8"/>
    <col min="6651" max="6651" width="22.5703125" style="8" customWidth="1"/>
    <col min="6652" max="6652" width="8.5703125" style="8" customWidth="1"/>
    <col min="6653" max="6653" width="10.42578125" style="8" customWidth="1"/>
    <col min="6654" max="6658" width="8.85546875" style="8" customWidth="1"/>
    <col min="6659" max="6906" width="11.42578125" style="8"/>
    <col min="6907" max="6907" width="22.5703125" style="8" customWidth="1"/>
    <col min="6908" max="6908" width="8.5703125" style="8" customWidth="1"/>
    <col min="6909" max="6909" width="10.42578125" style="8" customWidth="1"/>
    <col min="6910" max="6914" width="8.85546875" style="8" customWidth="1"/>
    <col min="6915" max="7162" width="11.42578125" style="8"/>
    <col min="7163" max="7163" width="22.5703125" style="8" customWidth="1"/>
    <col min="7164" max="7164" width="8.5703125" style="8" customWidth="1"/>
    <col min="7165" max="7165" width="10.42578125" style="8" customWidth="1"/>
    <col min="7166" max="7170" width="8.85546875" style="8" customWidth="1"/>
    <col min="7171" max="7418" width="11.42578125" style="8"/>
    <col min="7419" max="7419" width="22.5703125" style="8" customWidth="1"/>
    <col min="7420" max="7420" width="8.5703125" style="8" customWidth="1"/>
    <col min="7421" max="7421" width="10.42578125" style="8" customWidth="1"/>
    <col min="7422" max="7426" width="8.85546875" style="8" customWidth="1"/>
    <col min="7427" max="7674" width="11.42578125" style="8"/>
    <col min="7675" max="7675" width="22.5703125" style="8" customWidth="1"/>
    <col min="7676" max="7676" width="8.5703125" style="8" customWidth="1"/>
    <col min="7677" max="7677" width="10.42578125" style="8" customWidth="1"/>
    <col min="7678" max="7682" width="8.85546875" style="8" customWidth="1"/>
    <col min="7683" max="7930" width="11.42578125" style="8"/>
    <col min="7931" max="7931" width="22.5703125" style="8" customWidth="1"/>
    <col min="7932" max="7932" width="8.5703125" style="8" customWidth="1"/>
    <col min="7933" max="7933" width="10.42578125" style="8" customWidth="1"/>
    <col min="7934" max="7938" width="8.85546875" style="8" customWidth="1"/>
    <col min="7939" max="8186" width="11.42578125" style="8"/>
    <col min="8187" max="8187" width="22.5703125" style="8" customWidth="1"/>
    <col min="8188" max="8188" width="8.5703125" style="8" customWidth="1"/>
    <col min="8189" max="8189" width="10.42578125" style="8" customWidth="1"/>
    <col min="8190" max="8194" width="8.85546875" style="8" customWidth="1"/>
    <col min="8195" max="8442" width="11.42578125" style="8"/>
    <col min="8443" max="8443" width="22.5703125" style="8" customWidth="1"/>
    <col min="8444" max="8444" width="8.5703125" style="8" customWidth="1"/>
    <col min="8445" max="8445" width="10.42578125" style="8" customWidth="1"/>
    <col min="8446" max="8450" width="8.85546875" style="8" customWidth="1"/>
    <col min="8451" max="8698" width="11.42578125" style="8"/>
    <col min="8699" max="8699" width="22.5703125" style="8" customWidth="1"/>
    <col min="8700" max="8700" width="8.5703125" style="8" customWidth="1"/>
    <col min="8701" max="8701" width="10.42578125" style="8" customWidth="1"/>
    <col min="8702" max="8706" width="8.85546875" style="8" customWidth="1"/>
    <col min="8707" max="8954" width="11.42578125" style="8"/>
    <col min="8955" max="8955" width="22.5703125" style="8" customWidth="1"/>
    <col min="8956" max="8956" width="8.5703125" style="8" customWidth="1"/>
    <col min="8957" max="8957" width="10.42578125" style="8" customWidth="1"/>
    <col min="8958" max="8962" width="8.85546875" style="8" customWidth="1"/>
    <col min="8963" max="9210" width="11.42578125" style="8"/>
    <col min="9211" max="9211" width="22.5703125" style="8" customWidth="1"/>
    <col min="9212" max="9212" width="8.5703125" style="8" customWidth="1"/>
    <col min="9213" max="9213" width="10.42578125" style="8" customWidth="1"/>
    <col min="9214" max="9218" width="8.85546875" style="8" customWidth="1"/>
    <col min="9219" max="9466" width="11.42578125" style="8"/>
    <col min="9467" max="9467" width="22.5703125" style="8" customWidth="1"/>
    <col min="9468" max="9468" width="8.5703125" style="8" customWidth="1"/>
    <col min="9469" max="9469" width="10.42578125" style="8" customWidth="1"/>
    <col min="9470" max="9474" width="8.85546875" style="8" customWidth="1"/>
    <col min="9475" max="9722" width="11.42578125" style="8"/>
    <col min="9723" max="9723" width="22.5703125" style="8" customWidth="1"/>
    <col min="9724" max="9724" width="8.5703125" style="8" customWidth="1"/>
    <col min="9725" max="9725" width="10.42578125" style="8" customWidth="1"/>
    <col min="9726" max="9730" width="8.85546875" style="8" customWidth="1"/>
    <col min="9731" max="9978" width="11.42578125" style="8"/>
    <col min="9979" max="9979" width="22.5703125" style="8" customWidth="1"/>
    <col min="9980" max="9980" width="8.5703125" style="8" customWidth="1"/>
    <col min="9981" max="9981" width="10.42578125" style="8" customWidth="1"/>
    <col min="9982" max="9986" width="8.85546875" style="8" customWidth="1"/>
    <col min="9987" max="10234" width="11.42578125" style="8"/>
    <col min="10235" max="10235" width="22.5703125" style="8" customWidth="1"/>
    <col min="10236" max="10236" width="8.5703125" style="8" customWidth="1"/>
    <col min="10237" max="10237" width="10.42578125" style="8" customWidth="1"/>
    <col min="10238" max="10242" width="8.85546875" style="8" customWidth="1"/>
    <col min="10243" max="10490" width="11.42578125" style="8"/>
    <col min="10491" max="10491" width="22.5703125" style="8" customWidth="1"/>
    <col min="10492" max="10492" width="8.5703125" style="8" customWidth="1"/>
    <col min="10493" max="10493" width="10.42578125" style="8" customWidth="1"/>
    <col min="10494" max="10498" width="8.85546875" style="8" customWidth="1"/>
    <col min="10499" max="10746" width="11.42578125" style="8"/>
    <col min="10747" max="10747" width="22.5703125" style="8" customWidth="1"/>
    <col min="10748" max="10748" width="8.5703125" style="8" customWidth="1"/>
    <col min="10749" max="10749" width="10.42578125" style="8" customWidth="1"/>
    <col min="10750" max="10754" width="8.85546875" style="8" customWidth="1"/>
    <col min="10755" max="11002" width="11.42578125" style="8"/>
    <col min="11003" max="11003" width="22.5703125" style="8" customWidth="1"/>
    <col min="11004" max="11004" width="8.5703125" style="8" customWidth="1"/>
    <col min="11005" max="11005" width="10.42578125" style="8" customWidth="1"/>
    <col min="11006" max="11010" width="8.85546875" style="8" customWidth="1"/>
    <col min="11011" max="11258" width="11.42578125" style="8"/>
    <col min="11259" max="11259" width="22.5703125" style="8" customWidth="1"/>
    <col min="11260" max="11260" width="8.5703125" style="8" customWidth="1"/>
    <col min="11261" max="11261" width="10.42578125" style="8" customWidth="1"/>
    <col min="11262" max="11266" width="8.85546875" style="8" customWidth="1"/>
    <col min="11267" max="11514" width="11.42578125" style="8"/>
    <col min="11515" max="11515" width="22.5703125" style="8" customWidth="1"/>
    <col min="11516" max="11516" width="8.5703125" style="8" customWidth="1"/>
    <col min="11517" max="11517" width="10.42578125" style="8" customWidth="1"/>
    <col min="11518" max="11522" width="8.85546875" style="8" customWidth="1"/>
    <col min="11523" max="11770" width="11.42578125" style="8"/>
    <col min="11771" max="11771" width="22.5703125" style="8" customWidth="1"/>
    <col min="11772" max="11772" width="8.5703125" style="8" customWidth="1"/>
    <col min="11773" max="11773" width="10.42578125" style="8" customWidth="1"/>
    <col min="11774" max="11778" width="8.85546875" style="8" customWidth="1"/>
    <col min="11779" max="12026" width="11.42578125" style="8"/>
    <col min="12027" max="12027" width="22.5703125" style="8" customWidth="1"/>
    <col min="12028" max="12028" width="8.5703125" style="8" customWidth="1"/>
    <col min="12029" max="12029" width="10.42578125" style="8" customWidth="1"/>
    <col min="12030" max="12034" width="8.85546875" style="8" customWidth="1"/>
    <col min="12035" max="12282" width="11.42578125" style="8"/>
    <col min="12283" max="12283" width="22.5703125" style="8" customWidth="1"/>
    <col min="12284" max="12284" width="8.5703125" style="8" customWidth="1"/>
    <col min="12285" max="12285" width="10.42578125" style="8" customWidth="1"/>
    <col min="12286" max="12290" width="8.85546875" style="8" customWidth="1"/>
    <col min="12291" max="12538" width="11.42578125" style="8"/>
    <col min="12539" max="12539" width="22.5703125" style="8" customWidth="1"/>
    <col min="12540" max="12540" width="8.5703125" style="8" customWidth="1"/>
    <col min="12541" max="12541" width="10.42578125" style="8" customWidth="1"/>
    <col min="12542" max="12546" width="8.85546875" style="8" customWidth="1"/>
    <col min="12547" max="12794" width="11.42578125" style="8"/>
    <col min="12795" max="12795" width="22.5703125" style="8" customWidth="1"/>
    <col min="12796" max="12796" width="8.5703125" style="8" customWidth="1"/>
    <col min="12797" max="12797" width="10.42578125" style="8" customWidth="1"/>
    <col min="12798" max="12802" width="8.85546875" style="8" customWidth="1"/>
    <col min="12803" max="13050" width="11.42578125" style="8"/>
    <col min="13051" max="13051" width="22.5703125" style="8" customWidth="1"/>
    <col min="13052" max="13052" width="8.5703125" style="8" customWidth="1"/>
    <col min="13053" max="13053" width="10.42578125" style="8" customWidth="1"/>
    <col min="13054" max="13058" width="8.85546875" style="8" customWidth="1"/>
    <col min="13059" max="13306" width="11.42578125" style="8"/>
    <col min="13307" max="13307" width="22.5703125" style="8" customWidth="1"/>
    <col min="13308" max="13308" width="8.5703125" style="8" customWidth="1"/>
    <col min="13309" max="13309" width="10.42578125" style="8" customWidth="1"/>
    <col min="13310" max="13314" width="8.85546875" style="8" customWidth="1"/>
    <col min="13315" max="13562" width="11.42578125" style="8"/>
    <col min="13563" max="13563" width="22.5703125" style="8" customWidth="1"/>
    <col min="13564" max="13564" width="8.5703125" style="8" customWidth="1"/>
    <col min="13565" max="13565" width="10.42578125" style="8" customWidth="1"/>
    <col min="13566" max="13570" width="8.85546875" style="8" customWidth="1"/>
    <col min="13571" max="13818" width="11.42578125" style="8"/>
    <col min="13819" max="13819" width="22.5703125" style="8" customWidth="1"/>
    <col min="13820" max="13820" width="8.5703125" style="8" customWidth="1"/>
    <col min="13821" max="13821" width="10.42578125" style="8" customWidth="1"/>
    <col min="13822" max="13826" width="8.85546875" style="8" customWidth="1"/>
    <col min="13827" max="14074" width="11.42578125" style="8"/>
    <col min="14075" max="14075" width="22.5703125" style="8" customWidth="1"/>
    <col min="14076" max="14076" width="8.5703125" style="8" customWidth="1"/>
    <col min="14077" max="14077" width="10.42578125" style="8" customWidth="1"/>
    <col min="14078" max="14082" width="8.85546875" style="8" customWidth="1"/>
    <col min="14083" max="14330" width="11.42578125" style="8"/>
    <col min="14331" max="14331" width="22.5703125" style="8" customWidth="1"/>
    <col min="14332" max="14332" width="8.5703125" style="8" customWidth="1"/>
    <col min="14333" max="14333" width="10.42578125" style="8" customWidth="1"/>
    <col min="14334" max="14338" width="8.85546875" style="8" customWidth="1"/>
    <col min="14339" max="14586" width="11.42578125" style="8"/>
    <col min="14587" max="14587" width="22.5703125" style="8" customWidth="1"/>
    <col min="14588" max="14588" width="8.5703125" style="8" customWidth="1"/>
    <col min="14589" max="14589" width="10.42578125" style="8" customWidth="1"/>
    <col min="14590" max="14594" width="8.85546875" style="8" customWidth="1"/>
    <col min="14595" max="14842" width="11.42578125" style="8"/>
    <col min="14843" max="14843" width="22.5703125" style="8" customWidth="1"/>
    <col min="14844" max="14844" width="8.5703125" style="8" customWidth="1"/>
    <col min="14845" max="14845" width="10.42578125" style="8" customWidth="1"/>
    <col min="14846" max="14850" width="8.85546875" style="8" customWidth="1"/>
    <col min="14851" max="15098" width="11.42578125" style="8"/>
    <col min="15099" max="15099" width="22.5703125" style="8" customWidth="1"/>
    <col min="15100" max="15100" width="8.5703125" style="8" customWidth="1"/>
    <col min="15101" max="15101" width="10.42578125" style="8" customWidth="1"/>
    <col min="15102" max="15106" width="8.85546875" style="8" customWidth="1"/>
    <col min="15107" max="15354" width="11.42578125" style="8"/>
    <col min="15355" max="15355" width="22.5703125" style="8" customWidth="1"/>
    <col min="15356" max="15356" width="8.5703125" style="8" customWidth="1"/>
    <col min="15357" max="15357" width="10.42578125" style="8" customWidth="1"/>
    <col min="15358" max="15362" width="8.85546875" style="8" customWidth="1"/>
    <col min="15363" max="15610" width="11.42578125" style="8"/>
    <col min="15611" max="15611" width="22.5703125" style="8" customWidth="1"/>
    <col min="15612" max="15612" width="8.5703125" style="8" customWidth="1"/>
    <col min="15613" max="15613" width="10.42578125" style="8" customWidth="1"/>
    <col min="15614" max="15618" width="8.85546875" style="8" customWidth="1"/>
    <col min="15619" max="15866" width="11.42578125" style="8"/>
    <col min="15867" max="15867" width="22.5703125" style="8" customWidth="1"/>
    <col min="15868" max="15868" width="8.5703125" style="8" customWidth="1"/>
    <col min="15869" max="15869" width="10.42578125" style="8" customWidth="1"/>
    <col min="15870" max="15874" width="8.85546875" style="8" customWidth="1"/>
    <col min="15875" max="16122" width="11.42578125" style="8"/>
    <col min="16123" max="16123" width="22.5703125" style="8" customWidth="1"/>
    <col min="16124" max="16124" width="8.5703125" style="8" customWidth="1"/>
    <col min="16125" max="16125" width="10.42578125" style="8" customWidth="1"/>
    <col min="16126" max="16130" width="8.85546875" style="8" customWidth="1"/>
    <col min="16131" max="16384" width="11.42578125" style="8"/>
  </cols>
  <sheetData>
    <row r="1" spans="1:8" ht="16.5" customHeight="1"/>
    <row r="2" spans="1:8" ht="18" customHeight="1">
      <c r="A2" s="7" t="s">
        <v>881</v>
      </c>
      <c r="B2" s="7"/>
      <c r="C2" s="7"/>
      <c r="D2" s="7"/>
      <c r="E2" s="7"/>
      <c r="F2" s="7"/>
      <c r="G2" s="7"/>
      <c r="H2" s="7"/>
    </row>
    <row r="3" spans="1:8" ht="14.25" customHeight="1">
      <c r="A3" s="38" t="s">
        <v>882</v>
      </c>
      <c r="B3" s="38"/>
      <c r="C3" s="38"/>
      <c r="D3" s="38"/>
      <c r="E3" s="38"/>
      <c r="F3" s="38"/>
      <c r="G3" s="38"/>
      <c r="H3" s="38"/>
    </row>
    <row r="4" spans="1:8" ht="16.5" customHeight="1">
      <c r="A4" s="363" t="s">
        <v>597</v>
      </c>
      <c r="B4" s="363"/>
      <c r="C4" s="363"/>
      <c r="D4" s="363"/>
      <c r="E4" s="363"/>
      <c r="F4" s="363"/>
      <c r="G4" s="363"/>
      <c r="H4" s="363"/>
    </row>
    <row r="5" spans="1:8" s="13" customFormat="1" ht="8.25" customHeight="1">
      <c r="A5" s="186"/>
      <c r="B5" s="186"/>
      <c r="C5" s="186"/>
      <c r="D5" s="186"/>
      <c r="E5" s="186"/>
      <c r="F5" s="8"/>
      <c r="G5" s="247"/>
      <c r="H5" s="8"/>
    </row>
    <row r="6" spans="1:8" s="13" customFormat="1">
      <c r="A6" s="364" t="s">
        <v>883</v>
      </c>
      <c r="B6" s="365" t="s">
        <v>34</v>
      </c>
      <c r="C6" s="288" t="s">
        <v>788</v>
      </c>
      <c r="D6" s="288"/>
      <c r="E6" s="288"/>
      <c r="F6" s="288"/>
      <c r="G6" s="288"/>
      <c r="H6" s="288"/>
    </row>
    <row r="7" spans="1:8">
      <c r="A7" s="366"/>
      <c r="B7" s="367"/>
      <c r="C7" s="368" t="s">
        <v>799</v>
      </c>
      <c r="D7" s="368" t="s">
        <v>801</v>
      </c>
      <c r="E7" s="368" t="s">
        <v>802</v>
      </c>
      <c r="F7" s="368" t="s">
        <v>803</v>
      </c>
      <c r="G7" s="368" t="s">
        <v>804</v>
      </c>
      <c r="H7" s="368" t="s">
        <v>805</v>
      </c>
    </row>
    <row r="8" spans="1:8" ht="9" customHeight="1">
      <c r="A8" s="369"/>
      <c r="B8" s="369"/>
      <c r="C8" s="369"/>
      <c r="D8" s="369"/>
      <c r="E8" s="370"/>
      <c r="F8" s="369"/>
      <c r="G8" s="369"/>
      <c r="H8" s="369"/>
    </row>
    <row r="9" spans="1:8" ht="17.25" customHeight="1">
      <c r="A9" s="371" t="s">
        <v>884</v>
      </c>
      <c r="B9" s="372">
        <f>SUM(C9:H9)</f>
        <v>24344</v>
      </c>
      <c r="C9" s="373">
        <v>5170</v>
      </c>
      <c r="D9" s="373">
        <v>3573</v>
      </c>
      <c r="E9" s="373">
        <v>3780</v>
      </c>
      <c r="F9" s="373">
        <v>3902</v>
      </c>
      <c r="G9" s="373">
        <v>3876</v>
      </c>
      <c r="H9" s="373">
        <v>4043</v>
      </c>
    </row>
    <row r="10" spans="1:8" ht="7.5" customHeight="1">
      <c r="A10" s="371"/>
      <c r="B10" s="372"/>
      <c r="C10" s="373"/>
      <c r="D10" s="373"/>
      <c r="E10" s="373"/>
      <c r="F10" s="373"/>
      <c r="G10" s="373"/>
      <c r="H10" s="373"/>
    </row>
    <row r="11" spans="1:8" ht="17.25" customHeight="1">
      <c r="A11" s="371" t="s">
        <v>885</v>
      </c>
      <c r="B11" s="372">
        <f>SUM(C11:H11)</f>
        <v>16320</v>
      </c>
      <c r="C11" s="373">
        <v>3038</v>
      </c>
      <c r="D11" s="373">
        <v>2520</v>
      </c>
      <c r="E11" s="373">
        <v>2705</v>
      </c>
      <c r="F11" s="373">
        <v>2681</v>
      </c>
      <c r="G11" s="373">
        <v>2664</v>
      </c>
      <c r="H11" s="373">
        <v>2712</v>
      </c>
    </row>
    <row r="12" spans="1:8" ht="8.25" customHeight="1">
      <c r="A12" s="371"/>
      <c r="B12" s="372"/>
      <c r="C12" s="373"/>
      <c r="D12" s="373"/>
      <c r="E12" s="373"/>
      <c r="F12" s="373"/>
      <c r="G12" s="373"/>
      <c r="H12" s="373"/>
    </row>
    <row r="13" spans="1:8" ht="17.25" customHeight="1">
      <c r="A13" s="374" t="s">
        <v>886</v>
      </c>
      <c r="B13" s="372">
        <f>SUM(C13:H13)</f>
        <v>14180</v>
      </c>
      <c r="C13" s="373">
        <f t="shared" ref="C13:H13" si="0">SUM(C14:C16)</f>
        <v>2551</v>
      </c>
      <c r="D13" s="373">
        <f t="shared" si="0"/>
        <v>3048</v>
      </c>
      <c r="E13" s="373">
        <f t="shared" si="0"/>
        <v>2361</v>
      </c>
      <c r="F13" s="373">
        <f t="shared" si="0"/>
        <v>2057</v>
      </c>
      <c r="G13" s="373">
        <f t="shared" si="0"/>
        <v>2405</v>
      </c>
      <c r="H13" s="373">
        <f t="shared" si="0"/>
        <v>1758</v>
      </c>
    </row>
    <row r="14" spans="1:8" ht="17.25" customHeight="1">
      <c r="A14" s="375" t="s">
        <v>887</v>
      </c>
      <c r="B14" s="373">
        <f>SUM(C14:H14)</f>
        <v>11012</v>
      </c>
      <c r="C14" s="373">
        <v>1562</v>
      </c>
      <c r="D14" s="373">
        <v>2525</v>
      </c>
      <c r="E14" s="373">
        <v>1884</v>
      </c>
      <c r="F14" s="373">
        <v>1695</v>
      </c>
      <c r="G14" s="373">
        <v>1947</v>
      </c>
      <c r="H14" s="373">
        <v>1399</v>
      </c>
    </row>
    <row r="15" spans="1:8" ht="17.25" customHeight="1">
      <c r="A15" s="375" t="s">
        <v>888</v>
      </c>
      <c r="B15" s="373">
        <f>SUM(C15:H15)</f>
        <v>2676</v>
      </c>
      <c r="C15" s="373">
        <v>902</v>
      </c>
      <c r="D15" s="373">
        <v>410</v>
      </c>
      <c r="E15" s="373">
        <v>400</v>
      </c>
      <c r="F15" s="373">
        <v>303</v>
      </c>
      <c r="G15" s="373">
        <v>371</v>
      </c>
      <c r="H15" s="373">
        <v>290</v>
      </c>
    </row>
    <row r="16" spans="1:8" ht="15" customHeight="1">
      <c r="A16" s="375" t="s">
        <v>889</v>
      </c>
      <c r="B16" s="373">
        <f>SUM(C16:H16)</f>
        <v>492</v>
      </c>
      <c r="C16" s="373">
        <v>87</v>
      </c>
      <c r="D16" s="373">
        <v>113</v>
      </c>
      <c r="E16" s="373">
        <v>77</v>
      </c>
      <c r="F16" s="373">
        <v>59</v>
      </c>
      <c r="G16" s="373">
        <v>87</v>
      </c>
      <c r="H16" s="373">
        <v>69</v>
      </c>
    </row>
    <row r="17" spans="1:8" ht="6.75" customHeight="1">
      <c r="A17" s="31"/>
      <c r="B17" s="295"/>
      <c r="C17" s="295"/>
      <c r="D17" s="295"/>
      <c r="E17" s="295"/>
      <c r="F17" s="295"/>
      <c r="G17" s="295"/>
      <c r="H17" s="295"/>
    </row>
    <row r="18" spans="1:8" ht="8.25" customHeight="1">
      <c r="B18" s="270"/>
      <c r="C18" s="270"/>
      <c r="D18" s="270"/>
      <c r="E18" s="270"/>
      <c r="F18" s="270"/>
      <c r="G18" s="270"/>
      <c r="H18" s="270"/>
    </row>
    <row r="19" spans="1:8" ht="15" customHeight="1">
      <c r="A19" s="352" t="s">
        <v>890</v>
      </c>
      <c r="B19" s="353"/>
      <c r="C19" s="353"/>
      <c r="D19" s="353"/>
      <c r="E19" s="353"/>
      <c r="F19" s="353"/>
      <c r="G19" s="353"/>
      <c r="H19" s="353"/>
    </row>
    <row r="20" spans="1:8" ht="16.5" customHeight="1">
      <c r="A20" s="313" t="s">
        <v>891</v>
      </c>
      <c r="B20" s="37"/>
      <c r="C20" s="37"/>
      <c r="D20" s="37"/>
      <c r="E20" s="37"/>
      <c r="F20" s="37"/>
      <c r="G20" s="37"/>
      <c r="H20" s="376"/>
    </row>
    <row r="21" spans="1:8" ht="17.25" customHeight="1">
      <c r="A21" s="37" t="s">
        <v>892</v>
      </c>
      <c r="B21" s="37"/>
      <c r="C21" s="37"/>
      <c r="D21" s="37"/>
      <c r="E21" s="37"/>
      <c r="F21" s="37"/>
      <c r="G21" s="37"/>
      <c r="H21" s="37"/>
    </row>
    <row r="22" spans="1:8">
      <c r="D22" s="33"/>
    </row>
    <row r="24" spans="1:8">
      <c r="B24" s="33"/>
    </row>
    <row r="25" spans="1:8">
      <c r="B25" s="33"/>
    </row>
    <row r="26" spans="1:8">
      <c r="B26" s="33"/>
    </row>
    <row r="27" spans="1:8">
      <c r="B27" s="33"/>
    </row>
  </sheetData>
  <mergeCells count="4">
    <mergeCell ref="A6:A7"/>
    <mergeCell ref="B6:B7"/>
    <mergeCell ref="C6:H6"/>
    <mergeCell ref="A19:H19"/>
  </mergeCells>
  <printOptions horizontalCentered="1" verticalCentered="1"/>
  <pageMargins left="0.39370078740157483" right="0.39370078740157483" top="0.59055118110236227" bottom="0.59055118110236227" header="0" footer="0.19685039370078741"/>
  <pageSetup scale="85" firstPageNumber="26" orientation="landscape" useFirstPageNumber="1" horizontalDpi="120" verticalDpi="144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30EF1-20B4-40BA-911D-9DEFCD3BC01E}">
  <dimension ref="A2:L29"/>
  <sheetViews>
    <sheetView showGridLines="0" zoomScale="90" zoomScaleNormal="90" workbookViewId="0">
      <selection activeCell="I9" sqref="I9"/>
    </sheetView>
  </sheetViews>
  <sheetFormatPr baseColWidth="10" defaultRowHeight="12.75"/>
  <cols>
    <col min="1" max="7" width="11.42578125" style="198"/>
    <col min="8" max="8" width="11.42578125" style="280"/>
    <col min="9" max="9" width="24.5703125" style="198" bestFit="1" customWidth="1"/>
    <col min="10" max="11" width="9.5703125" style="198" customWidth="1"/>
    <col min="12" max="12" width="9.5703125" style="197" customWidth="1"/>
    <col min="13" max="15" width="9.5703125" style="198" customWidth="1"/>
    <col min="16" max="264" width="11.42578125" style="198"/>
    <col min="265" max="265" width="24.5703125" style="198" bestFit="1" customWidth="1"/>
    <col min="266" max="271" width="9.5703125" style="198" customWidth="1"/>
    <col min="272" max="520" width="11.42578125" style="198"/>
    <col min="521" max="521" width="24.5703125" style="198" bestFit="1" customWidth="1"/>
    <col min="522" max="527" width="9.5703125" style="198" customWidth="1"/>
    <col min="528" max="776" width="11.42578125" style="198"/>
    <col min="777" max="777" width="24.5703125" style="198" bestFit="1" customWidth="1"/>
    <col min="778" max="783" width="9.5703125" style="198" customWidth="1"/>
    <col min="784" max="1032" width="11.42578125" style="198"/>
    <col min="1033" max="1033" width="24.5703125" style="198" bestFit="1" customWidth="1"/>
    <col min="1034" max="1039" width="9.5703125" style="198" customWidth="1"/>
    <col min="1040" max="1288" width="11.42578125" style="198"/>
    <col min="1289" max="1289" width="24.5703125" style="198" bestFit="1" customWidth="1"/>
    <col min="1290" max="1295" width="9.5703125" style="198" customWidth="1"/>
    <col min="1296" max="1544" width="11.42578125" style="198"/>
    <col min="1545" max="1545" width="24.5703125" style="198" bestFit="1" customWidth="1"/>
    <col min="1546" max="1551" width="9.5703125" style="198" customWidth="1"/>
    <col min="1552" max="1800" width="11.42578125" style="198"/>
    <col min="1801" max="1801" width="24.5703125" style="198" bestFit="1" customWidth="1"/>
    <col min="1802" max="1807" width="9.5703125" style="198" customWidth="1"/>
    <col min="1808" max="2056" width="11.42578125" style="198"/>
    <col min="2057" max="2057" width="24.5703125" style="198" bestFit="1" customWidth="1"/>
    <col min="2058" max="2063" width="9.5703125" style="198" customWidth="1"/>
    <col min="2064" max="2312" width="11.42578125" style="198"/>
    <col min="2313" max="2313" width="24.5703125" style="198" bestFit="1" customWidth="1"/>
    <col min="2314" max="2319" width="9.5703125" style="198" customWidth="1"/>
    <col min="2320" max="2568" width="11.42578125" style="198"/>
    <col min="2569" max="2569" width="24.5703125" style="198" bestFit="1" customWidth="1"/>
    <col min="2570" max="2575" width="9.5703125" style="198" customWidth="1"/>
    <col min="2576" max="2824" width="11.42578125" style="198"/>
    <col min="2825" max="2825" width="24.5703125" style="198" bestFit="1" customWidth="1"/>
    <col min="2826" max="2831" width="9.5703125" style="198" customWidth="1"/>
    <col min="2832" max="3080" width="11.42578125" style="198"/>
    <col min="3081" max="3081" width="24.5703125" style="198" bestFit="1" customWidth="1"/>
    <col min="3082" max="3087" width="9.5703125" style="198" customWidth="1"/>
    <col min="3088" max="3336" width="11.42578125" style="198"/>
    <col min="3337" max="3337" width="24.5703125" style="198" bestFit="1" customWidth="1"/>
    <col min="3338" max="3343" width="9.5703125" style="198" customWidth="1"/>
    <col min="3344" max="3592" width="11.42578125" style="198"/>
    <col min="3593" max="3593" width="24.5703125" style="198" bestFit="1" customWidth="1"/>
    <col min="3594" max="3599" width="9.5703125" style="198" customWidth="1"/>
    <col min="3600" max="3848" width="11.42578125" style="198"/>
    <col min="3849" max="3849" width="24.5703125" style="198" bestFit="1" customWidth="1"/>
    <col min="3850" max="3855" width="9.5703125" style="198" customWidth="1"/>
    <col min="3856" max="4104" width="11.42578125" style="198"/>
    <col min="4105" max="4105" width="24.5703125" style="198" bestFit="1" customWidth="1"/>
    <col min="4106" max="4111" width="9.5703125" style="198" customWidth="1"/>
    <col min="4112" max="4360" width="11.42578125" style="198"/>
    <col min="4361" max="4361" width="24.5703125" style="198" bestFit="1" customWidth="1"/>
    <col min="4362" max="4367" width="9.5703125" style="198" customWidth="1"/>
    <col min="4368" max="4616" width="11.42578125" style="198"/>
    <col min="4617" max="4617" width="24.5703125" style="198" bestFit="1" customWidth="1"/>
    <col min="4618" max="4623" width="9.5703125" style="198" customWidth="1"/>
    <col min="4624" max="4872" width="11.42578125" style="198"/>
    <col min="4873" max="4873" width="24.5703125" style="198" bestFit="1" customWidth="1"/>
    <col min="4874" max="4879" width="9.5703125" style="198" customWidth="1"/>
    <col min="4880" max="5128" width="11.42578125" style="198"/>
    <col min="5129" max="5129" width="24.5703125" style="198" bestFit="1" customWidth="1"/>
    <col min="5130" max="5135" width="9.5703125" style="198" customWidth="1"/>
    <col min="5136" max="5384" width="11.42578125" style="198"/>
    <col min="5385" max="5385" width="24.5703125" style="198" bestFit="1" customWidth="1"/>
    <col min="5386" max="5391" width="9.5703125" style="198" customWidth="1"/>
    <col min="5392" max="5640" width="11.42578125" style="198"/>
    <col min="5641" max="5641" width="24.5703125" style="198" bestFit="1" customWidth="1"/>
    <col min="5642" max="5647" width="9.5703125" style="198" customWidth="1"/>
    <col min="5648" max="5896" width="11.42578125" style="198"/>
    <col min="5897" max="5897" width="24.5703125" style="198" bestFit="1" customWidth="1"/>
    <col min="5898" max="5903" width="9.5703125" style="198" customWidth="1"/>
    <col min="5904" max="6152" width="11.42578125" style="198"/>
    <col min="6153" max="6153" width="24.5703125" style="198" bestFit="1" customWidth="1"/>
    <col min="6154" max="6159" width="9.5703125" style="198" customWidth="1"/>
    <col min="6160" max="6408" width="11.42578125" style="198"/>
    <col min="6409" max="6409" width="24.5703125" style="198" bestFit="1" customWidth="1"/>
    <col min="6410" max="6415" width="9.5703125" style="198" customWidth="1"/>
    <col min="6416" max="6664" width="11.42578125" style="198"/>
    <col min="6665" max="6665" width="24.5703125" style="198" bestFit="1" customWidth="1"/>
    <col min="6666" max="6671" width="9.5703125" style="198" customWidth="1"/>
    <col min="6672" max="6920" width="11.42578125" style="198"/>
    <col min="6921" max="6921" width="24.5703125" style="198" bestFit="1" customWidth="1"/>
    <col min="6922" max="6927" width="9.5703125" style="198" customWidth="1"/>
    <col min="6928" max="7176" width="11.42578125" style="198"/>
    <col min="7177" max="7177" width="24.5703125" style="198" bestFit="1" customWidth="1"/>
    <col min="7178" max="7183" width="9.5703125" style="198" customWidth="1"/>
    <col min="7184" max="7432" width="11.42578125" style="198"/>
    <col min="7433" max="7433" width="24.5703125" style="198" bestFit="1" customWidth="1"/>
    <col min="7434" max="7439" width="9.5703125" style="198" customWidth="1"/>
    <col min="7440" max="7688" width="11.42578125" style="198"/>
    <col min="7689" max="7689" width="24.5703125" style="198" bestFit="1" customWidth="1"/>
    <col min="7690" max="7695" width="9.5703125" style="198" customWidth="1"/>
    <col min="7696" max="7944" width="11.42578125" style="198"/>
    <col min="7945" max="7945" width="24.5703125" style="198" bestFit="1" customWidth="1"/>
    <col min="7946" max="7951" width="9.5703125" style="198" customWidth="1"/>
    <col min="7952" max="8200" width="11.42578125" style="198"/>
    <col min="8201" max="8201" width="24.5703125" style="198" bestFit="1" customWidth="1"/>
    <col min="8202" max="8207" width="9.5703125" style="198" customWidth="1"/>
    <col min="8208" max="8456" width="11.42578125" style="198"/>
    <col min="8457" max="8457" width="24.5703125" style="198" bestFit="1" customWidth="1"/>
    <col min="8458" max="8463" width="9.5703125" style="198" customWidth="1"/>
    <col min="8464" max="8712" width="11.42578125" style="198"/>
    <col min="8713" max="8713" width="24.5703125" style="198" bestFit="1" customWidth="1"/>
    <col min="8714" max="8719" width="9.5703125" style="198" customWidth="1"/>
    <col min="8720" max="8968" width="11.42578125" style="198"/>
    <col min="8969" max="8969" width="24.5703125" style="198" bestFit="1" customWidth="1"/>
    <col min="8970" max="8975" width="9.5703125" style="198" customWidth="1"/>
    <col min="8976" max="9224" width="11.42578125" style="198"/>
    <col min="9225" max="9225" width="24.5703125" style="198" bestFit="1" customWidth="1"/>
    <col min="9226" max="9231" width="9.5703125" style="198" customWidth="1"/>
    <col min="9232" max="9480" width="11.42578125" style="198"/>
    <col min="9481" max="9481" width="24.5703125" style="198" bestFit="1" customWidth="1"/>
    <col min="9482" max="9487" width="9.5703125" style="198" customWidth="1"/>
    <col min="9488" max="9736" width="11.42578125" style="198"/>
    <col min="9737" max="9737" width="24.5703125" style="198" bestFit="1" customWidth="1"/>
    <col min="9738" max="9743" width="9.5703125" style="198" customWidth="1"/>
    <col min="9744" max="9992" width="11.42578125" style="198"/>
    <col min="9993" max="9993" width="24.5703125" style="198" bestFit="1" customWidth="1"/>
    <col min="9994" max="9999" width="9.5703125" style="198" customWidth="1"/>
    <col min="10000" max="10248" width="11.42578125" style="198"/>
    <col min="10249" max="10249" width="24.5703125" style="198" bestFit="1" customWidth="1"/>
    <col min="10250" max="10255" width="9.5703125" style="198" customWidth="1"/>
    <col min="10256" max="10504" width="11.42578125" style="198"/>
    <col min="10505" max="10505" width="24.5703125" style="198" bestFit="1" customWidth="1"/>
    <col min="10506" max="10511" width="9.5703125" style="198" customWidth="1"/>
    <col min="10512" max="10760" width="11.42578125" style="198"/>
    <col min="10761" max="10761" width="24.5703125" style="198" bestFit="1" customWidth="1"/>
    <col min="10762" max="10767" width="9.5703125" style="198" customWidth="1"/>
    <col min="10768" max="11016" width="11.42578125" style="198"/>
    <col min="11017" max="11017" width="24.5703125" style="198" bestFit="1" customWidth="1"/>
    <col min="11018" max="11023" width="9.5703125" style="198" customWidth="1"/>
    <col min="11024" max="11272" width="11.42578125" style="198"/>
    <col min="11273" max="11273" width="24.5703125" style="198" bestFit="1" customWidth="1"/>
    <col min="11274" max="11279" width="9.5703125" style="198" customWidth="1"/>
    <col min="11280" max="11528" width="11.42578125" style="198"/>
    <col min="11529" max="11529" width="24.5703125" style="198" bestFit="1" customWidth="1"/>
    <col min="11530" max="11535" width="9.5703125" style="198" customWidth="1"/>
    <col min="11536" max="11784" width="11.42578125" style="198"/>
    <col min="11785" max="11785" width="24.5703125" style="198" bestFit="1" customWidth="1"/>
    <col min="11786" max="11791" width="9.5703125" style="198" customWidth="1"/>
    <col min="11792" max="12040" width="11.42578125" style="198"/>
    <col min="12041" max="12041" width="24.5703125" style="198" bestFit="1" customWidth="1"/>
    <col min="12042" max="12047" width="9.5703125" style="198" customWidth="1"/>
    <col min="12048" max="12296" width="11.42578125" style="198"/>
    <col min="12297" max="12297" width="24.5703125" style="198" bestFit="1" customWidth="1"/>
    <col min="12298" max="12303" width="9.5703125" style="198" customWidth="1"/>
    <col min="12304" max="12552" width="11.42578125" style="198"/>
    <col min="12553" max="12553" width="24.5703125" style="198" bestFit="1" customWidth="1"/>
    <col min="12554" max="12559" width="9.5703125" style="198" customWidth="1"/>
    <col min="12560" max="12808" width="11.42578125" style="198"/>
    <col min="12809" max="12809" width="24.5703125" style="198" bestFit="1" customWidth="1"/>
    <col min="12810" max="12815" width="9.5703125" style="198" customWidth="1"/>
    <col min="12816" max="13064" width="11.42578125" style="198"/>
    <col min="13065" max="13065" width="24.5703125" style="198" bestFit="1" customWidth="1"/>
    <col min="13066" max="13071" width="9.5703125" style="198" customWidth="1"/>
    <col min="13072" max="13320" width="11.42578125" style="198"/>
    <col min="13321" max="13321" width="24.5703125" style="198" bestFit="1" customWidth="1"/>
    <col min="13322" max="13327" width="9.5703125" style="198" customWidth="1"/>
    <col min="13328" max="13576" width="11.42578125" style="198"/>
    <col min="13577" max="13577" width="24.5703125" style="198" bestFit="1" customWidth="1"/>
    <col min="13578" max="13583" width="9.5703125" style="198" customWidth="1"/>
    <col min="13584" max="13832" width="11.42578125" style="198"/>
    <col min="13833" max="13833" width="24.5703125" style="198" bestFit="1" customWidth="1"/>
    <col min="13834" max="13839" width="9.5703125" style="198" customWidth="1"/>
    <col min="13840" max="14088" width="11.42578125" style="198"/>
    <col min="14089" max="14089" width="24.5703125" style="198" bestFit="1" customWidth="1"/>
    <col min="14090" max="14095" width="9.5703125" style="198" customWidth="1"/>
    <col min="14096" max="14344" width="11.42578125" style="198"/>
    <col min="14345" max="14345" width="24.5703125" style="198" bestFit="1" customWidth="1"/>
    <col min="14346" max="14351" width="9.5703125" style="198" customWidth="1"/>
    <col min="14352" max="14600" width="11.42578125" style="198"/>
    <col min="14601" max="14601" width="24.5703125" style="198" bestFit="1" customWidth="1"/>
    <col min="14602" max="14607" width="9.5703125" style="198" customWidth="1"/>
    <col min="14608" max="14856" width="11.42578125" style="198"/>
    <col min="14857" max="14857" width="24.5703125" style="198" bestFit="1" customWidth="1"/>
    <col min="14858" max="14863" width="9.5703125" style="198" customWidth="1"/>
    <col min="14864" max="15112" width="11.42578125" style="198"/>
    <col min="15113" max="15113" width="24.5703125" style="198" bestFit="1" customWidth="1"/>
    <col min="15114" max="15119" width="9.5703125" style="198" customWidth="1"/>
    <col min="15120" max="15368" width="11.42578125" style="198"/>
    <col min="15369" max="15369" width="24.5703125" style="198" bestFit="1" customWidth="1"/>
    <col min="15370" max="15375" width="9.5703125" style="198" customWidth="1"/>
    <col min="15376" max="15624" width="11.42578125" style="198"/>
    <col min="15625" max="15625" width="24.5703125" style="198" bestFit="1" customWidth="1"/>
    <col min="15626" max="15631" width="9.5703125" style="198" customWidth="1"/>
    <col min="15632" max="15880" width="11.42578125" style="198"/>
    <col min="15881" max="15881" width="24.5703125" style="198" bestFit="1" customWidth="1"/>
    <col min="15882" max="15887" width="9.5703125" style="198" customWidth="1"/>
    <col min="15888" max="16136" width="11.42578125" style="198"/>
    <col min="16137" max="16137" width="24.5703125" style="198" bestFit="1" customWidth="1"/>
    <col min="16138" max="16143" width="9.5703125" style="198" customWidth="1"/>
    <col min="16144" max="16384" width="11.42578125" style="198"/>
  </cols>
  <sheetData>
    <row r="2" spans="1:12">
      <c r="A2" s="201" t="s">
        <v>893</v>
      </c>
      <c r="B2" s="201"/>
      <c r="C2" s="201"/>
      <c r="D2" s="201"/>
      <c r="E2" s="201"/>
      <c r="F2" s="201"/>
      <c r="G2" s="201"/>
      <c r="H2" s="298"/>
      <c r="I2" s="274"/>
      <c r="K2" s="198" t="s">
        <v>819</v>
      </c>
    </row>
    <row r="3" spans="1:12">
      <c r="A3" s="201" t="s">
        <v>894</v>
      </c>
      <c r="B3" s="201"/>
      <c r="C3" s="201"/>
      <c r="D3" s="201"/>
      <c r="E3" s="201"/>
      <c r="F3" s="201"/>
      <c r="G3" s="201"/>
      <c r="H3" s="298"/>
      <c r="I3" s="543" t="s">
        <v>895</v>
      </c>
      <c r="J3" s="544"/>
      <c r="K3" s="544"/>
    </row>
    <row r="4" spans="1:12">
      <c r="A4" s="201" t="s">
        <v>597</v>
      </c>
      <c r="B4" s="201"/>
      <c r="C4" s="201"/>
      <c r="D4" s="201"/>
      <c r="E4" s="201"/>
      <c r="F4" s="201"/>
      <c r="G4" s="201"/>
      <c r="H4" s="298"/>
      <c r="I4" s="545" t="s">
        <v>887</v>
      </c>
      <c r="J4" s="546">
        <v>11012</v>
      </c>
      <c r="K4" s="547">
        <f>+J4/$J$7*100</f>
        <v>77.658674188998589</v>
      </c>
    </row>
    <row r="5" spans="1:12">
      <c r="I5" s="545" t="s">
        <v>888</v>
      </c>
      <c r="J5" s="546">
        <v>2676</v>
      </c>
      <c r="K5" s="547">
        <f>+J5/$J$7*100</f>
        <v>18.871650211565587</v>
      </c>
      <c r="L5" s="377"/>
    </row>
    <row r="6" spans="1:12">
      <c r="I6" s="545" t="s">
        <v>896</v>
      </c>
      <c r="J6" s="546">
        <v>492</v>
      </c>
      <c r="K6" s="547">
        <f>+J6/$J$7*100</f>
        <v>3.469675599435825</v>
      </c>
      <c r="L6" s="377"/>
    </row>
    <row r="7" spans="1:12">
      <c r="E7" s="275" t="s">
        <v>823</v>
      </c>
      <c r="I7" s="545" t="s">
        <v>34</v>
      </c>
      <c r="J7" s="546">
        <f>SUM(J4:J6)</f>
        <v>14180</v>
      </c>
      <c r="K7" s="547">
        <f>SUM(K4:K6)</f>
        <v>100.00000000000001</v>
      </c>
      <c r="L7" s="377"/>
    </row>
    <row r="8" spans="1:12">
      <c r="I8" s="371"/>
      <c r="J8" s="378"/>
    </row>
    <row r="9" spans="1:12">
      <c r="I9" s="371"/>
      <c r="J9" s="378"/>
    </row>
    <row r="29" spans="1:10">
      <c r="A29" s="379" t="s">
        <v>897</v>
      </c>
      <c r="I29" s="274"/>
      <c r="J29" s="378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15" firstPageNumber="27" orientation="landscape" useFirstPageNumber="1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CEF73-FA94-44CD-97FD-BF273068403E}">
  <sheetPr>
    <pageSetUpPr fitToPage="1"/>
  </sheetPr>
  <dimension ref="A2:L22"/>
  <sheetViews>
    <sheetView showGridLines="0" zoomScale="90" zoomScaleNormal="90" workbookViewId="0"/>
  </sheetViews>
  <sheetFormatPr baseColWidth="10" defaultRowHeight="12"/>
  <cols>
    <col min="1" max="6" width="11.7109375" style="383" customWidth="1"/>
    <col min="7" max="7" width="12.28515625" style="383" customWidth="1"/>
    <col min="8" max="8" width="13.85546875" style="383" customWidth="1"/>
    <col min="9" max="10" width="11.7109375" style="383" customWidth="1"/>
    <col min="11" max="256" width="11.42578125" style="383"/>
    <col min="257" max="262" width="11.7109375" style="383" customWidth="1"/>
    <col min="263" max="263" width="12.28515625" style="383" customWidth="1"/>
    <col min="264" max="264" width="13.85546875" style="383" customWidth="1"/>
    <col min="265" max="266" width="11.7109375" style="383" customWidth="1"/>
    <col min="267" max="512" width="11.42578125" style="383"/>
    <col min="513" max="518" width="11.7109375" style="383" customWidth="1"/>
    <col min="519" max="519" width="12.28515625" style="383" customWidth="1"/>
    <col min="520" max="520" width="13.85546875" style="383" customWidth="1"/>
    <col min="521" max="522" width="11.7109375" style="383" customWidth="1"/>
    <col min="523" max="768" width="11.42578125" style="383"/>
    <col min="769" max="774" width="11.7109375" style="383" customWidth="1"/>
    <col min="775" max="775" width="12.28515625" style="383" customWidth="1"/>
    <col min="776" max="776" width="13.85546875" style="383" customWidth="1"/>
    <col min="777" max="778" width="11.7109375" style="383" customWidth="1"/>
    <col min="779" max="1024" width="11.42578125" style="383"/>
    <col min="1025" max="1030" width="11.7109375" style="383" customWidth="1"/>
    <col min="1031" max="1031" width="12.28515625" style="383" customWidth="1"/>
    <col min="1032" max="1032" width="13.85546875" style="383" customWidth="1"/>
    <col min="1033" max="1034" width="11.7109375" style="383" customWidth="1"/>
    <col min="1035" max="1280" width="11.42578125" style="383"/>
    <col min="1281" max="1286" width="11.7109375" style="383" customWidth="1"/>
    <col min="1287" max="1287" width="12.28515625" style="383" customWidth="1"/>
    <col min="1288" max="1288" width="13.85546875" style="383" customWidth="1"/>
    <col min="1289" max="1290" width="11.7109375" style="383" customWidth="1"/>
    <col min="1291" max="1536" width="11.42578125" style="383"/>
    <col min="1537" max="1542" width="11.7109375" style="383" customWidth="1"/>
    <col min="1543" max="1543" width="12.28515625" style="383" customWidth="1"/>
    <col min="1544" max="1544" width="13.85546875" style="383" customWidth="1"/>
    <col min="1545" max="1546" width="11.7109375" style="383" customWidth="1"/>
    <col min="1547" max="1792" width="11.42578125" style="383"/>
    <col min="1793" max="1798" width="11.7109375" style="383" customWidth="1"/>
    <col min="1799" max="1799" width="12.28515625" style="383" customWidth="1"/>
    <col min="1800" max="1800" width="13.85546875" style="383" customWidth="1"/>
    <col min="1801" max="1802" width="11.7109375" style="383" customWidth="1"/>
    <col min="1803" max="2048" width="11.42578125" style="383"/>
    <col min="2049" max="2054" width="11.7109375" style="383" customWidth="1"/>
    <col min="2055" max="2055" width="12.28515625" style="383" customWidth="1"/>
    <col min="2056" max="2056" width="13.85546875" style="383" customWidth="1"/>
    <col min="2057" max="2058" width="11.7109375" style="383" customWidth="1"/>
    <col min="2059" max="2304" width="11.42578125" style="383"/>
    <col min="2305" max="2310" width="11.7109375" style="383" customWidth="1"/>
    <col min="2311" max="2311" width="12.28515625" style="383" customWidth="1"/>
    <col min="2312" max="2312" width="13.85546875" style="383" customWidth="1"/>
    <col min="2313" max="2314" width="11.7109375" style="383" customWidth="1"/>
    <col min="2315" max="2560" width="11.42578125" style="383"/>
    <col min="2561" max="2566" width="11.7109375" style="383" customWidth="1"/>
    <col min="2567" max="2567" width="12.28515625" style="383" customWidth="1"/>
    <col min="2568" max="2568" width="13.85546875" style="383" customWidth="1"/>
    <col min="2569" max="2570" width="11.7109375" style="383" customWidth="1"/>
    <col min="2571" max="2816" width="11.42578125" style="383"/>
    <col min="2817" max="2822" width="11.7109375" style="383" customWidth="1"/>
    <col min="2823" max="2823" width="12.28515625" style="383" customWidth="1"/>
    <col min="2824" max="2824" width="13.85546875" style="383" customWidth="1"/>
    <col min="2825" max="2826" width="11.7109375" style="383" customWidth="1"/>
    <col min="2827" max="3072" width="11.42578125" style="383"/>
    <col min="3073" max="3078" width="11.7109375" style="383" customWidth="1"/>
    <col min="3079" max="3079" width="12.28515625" style="383" customWidth="1"/>
    <col min="3080" max="3080" width="13.85546875" style="383" customWidth="1"/>
    <col min="3081" max="3082" width="11.7109375" style="383" customWidth="1"/>
    <col min="3083" max="3328" width="11.42578125" style="383"/>
    <col min="3329" max="3334" width="11.7109375" style="383" customWidth="1"/>
    <col min="3335" max="3335" width="12.28515625" style="383" customWidth="1"/>
    <col min="3336" max="3336" width="13.85546875" style="383" customWidth="1"/>
    <col min="3337" max="3338" width="11.7109375" style="383" customWidth="1"/>
    <col min="3339" max="3584" width="11.42578125" style="383"/>
    <col min="3585" max="3590" width="11.7109375" style="383" customWidth="1"/>
    <col min="3591" max="3591" width="12.28515625" style="383" customWidth="1"/>
    <col min="3592" max="3592" width="13.85546875" style="383" customWidth="1"/>
    <col min="3593" max="3594" width="11.7109375" style="383" customWidth="1"/>
    <col min="3595" max="3840" width="11.42578125" style="383"/>
    <col min="3841" max="3846" width="11.7109375" style="383" customWidth="1"/>
    <col min="3847" max="3847" width="12.28515625" style="383" customWidth="1"/>
    <col min="3848" max="3848" width="13.85546875" style="383" customWidth="1"/>
    <col min="3849" max="3850" width="11.7109375" style="383" customWidth="1"/>
    <col min="3851" max="4096" width="11.42578125" style="383"/>
    <col min="4097" max="4102" width="11.7109375" style="383" customWidth="1"/>
    <col min="4103" max="4103" width="12.28515625" style="383" customWidth="1"/>
    <col min="4104" max="4104" width="13.85546875" style="383" customWidth="1"/>
    <col min="4105" max="4106" width="11.7109375" style="383" customWidth="1"/>
    <col min="4107" max="4352" width="11.42578125" style="383"/>
    <col min="4353" max="4358" width="11.7109375" style="383" customWidth="1"/>
    <col min="4359" max="4359" width="12.28515625" style="383" customWidth="1"/>
    <col min="4360" max="4360" width="13.85546875" style="383" customWidth="1"/>
    <col min="4361" max="4362" width="11.7109375" style="383" customWidth="1"/>
    <col min="4363" max="4608" width="11.42578125" style="383"/>
    <col min="4609" max="4614" width="11.7109375" style="383" customWidth="1"/>
    <col min="4615" max="4615" width="12.28515625" style="383" customWidth="1"/>
    <col min="4616" max="4616" width="13.85546875" style="383" customWidth="1"/>
    <col min="4617" max="4618" width="11.7109375" style="383" customWidth="1"/>
    <col min="4619" max="4864" width="11.42578125" style="383"/>
    <col min="4865" max="4870" width="11.7109375" style="383" customWidth="1"/>
    <col min="4871" max="4871" width="12.28515625" style="383" customWidth="1"/>
    <col min="4872" max="4872" width="13.85546875" style="383" customWidth="1"/>
    <col min="4873" max="4874" width="11.7109375" style="383" customWidth="1"/>
    <col min="4875" max="5120" width="11.42578125" style="383"/>
    <col min="5121" max="5126" width="11.7109375" style="383" customWidth="1"/>
    <col min="5127" max="5127" width="12.28515625" style="383" customWidth="1"/>
    <col min="5128" max="5128" width="13.85546875" style="383" customWidth="1"/>
    <col min="5129" max="5130" width="11.7109375" style="383" customWidth="1"/>
    <col min="5131" max="5376" width="11.42578125" style="383"/>
    <col min="5377" max="5382" width="11.7109375" style="383" customWidth="1"/>
    <col min="5383" max="5383" width="12.28515625" style="383" customWidth="1"/>
    <col min="5384" max="5384" width="13.85546875" style="383" customWidth="1"/>
    <col min="5385" max="5386" width="11.7109375" style="383" customWidth="1"/>
    <col min="5387" max="5632" width="11.42578125" style="383"/>
    <col min="5633" max="5638" width="11.7109375" style="383" customWidth="1"/>
    <col min="5639" max="5639" width="12.28515625" style="383" customWidth="1"/>
    <col min="5640" max="5640" width="13.85546875" style="383" customWidth="1"/>
    <col min="5641" max="5642" width="11.7109375" style="383" customWidth="1"/>
    <col min="5643" max="5888" width="11.42578125" style="383"/>
    <col min="5889" max="5894" width="11.7109375" style="383" customWidth="1"/>
    <col min="5895" max="5895" width="12.28515625" style="383" customWidth="1"/>
    <col min="5896" max="5896" width="13.85546875" style="383" customWidth="1"/>
    <col min="5897" max="5898" width="11.7109375" style="383" customWidth="1"/>
    <col min="5899" max="6144" width="11.42578125" style="383"/>
    <col min="6145" max="6150" width="11.7109375" style="383" customWidth="1"/>
    <col min="6151" max="6151" width="12.28515625" style="383" customWidth="1"/>
    <col min="6152" max="6152" width="13.85546875" style="383" customWidth="1"/>
    <col min="6153" max="6154" width="11.7109375" style="383" customWidth="1"/>
    <col min="6155" max="6400" width="11.42578125" style="383"/>
    <col min="6401" max="6406" width="11.7109375" style="383" customWidth="1"/>
    <col min="6407" max="6407" width="12.28515625" style="383" customWidth="1"/>
    <col min="6408" max="6408" width="13.85546875" style="383" customWidth="1"/>
    <col min="6409" max="6410" width="11.7109375" style="383" customWidth="1"/>
    <col min="6411" max="6656" width="11.42578125" style="383"/>
    <col min="6657" max="6662" width="11.7109375" style="383" customWidth="1"/>
    <col min="6663" max="6663" width="12.28515625" style="383" customWidth="1"/>
    <col min="6664" max="6664" width="13.85546875" style="383" customWidth="1"/>
    <col min="6665" max="6666" width="11.7109375" style="383" customWidth="1"/>
    <col min="6667" max="6912" width="11.42578125" style="383"/>
    <col min="6913" max="6918" width="11.7109375" style="383" customWidth="1"/>
    <col min="6919" max="6919" width="12.28515625" style="383" customWidth="1"/>
    <col min="6920" max="6920" width="13.85546875" style="383" customWidth="1"/>
    <col min="6921" max="6922" width="11.7109375" style="383" customWidth="1"/>
    <col min="6923" max="7168" width="11.42578125" style="383"/>
    <col min="7169" max="7174" width="11.7109375" style="383" customWidth="1"/>
    <col min="7175" max="7175" width="12.28515625" style="383" customWidth="1"/>
    <col min="7176" max="7176" width="13.85546875" style="383" customWidth="1"/>
    <col min="7177" max="7178" width="11.7109375" style="383" customWidth="1"/>
    <col min="7179" max="7424" width="11.42578125" style="383"/>
    <col min="7425" max="7430" width="11.7109375" style="383" customWidth="1"/>
    <col min="7431" max="7431" width="12.28515625" style="383" customWidth="1"/>
    <col min="7432" max="7432" width="13.85546875" style="383" customWidth="1"/>
    <col min="7433" max="7434" width="11.7109375" style="383" customWidth="1"/>
    <col min="7435" max="7680" width="11.42578125" style="383"/>
    <col min="7681" max="7686" width="11.7109375" style="383" customWidth="1"/>
    <col min="7687" max="7687" width="12.28515625" style="383" customWidth="1"/>
    <col min="7688" max="7688" width="13.85546875" style="383" customWidth="1"/>
    <col min="7689" max="7690" width="11.7109375" style="383" customWidth="1"/>
    <col min="7691" max="7936" width="11.42578125" style="383"/>
    <col min="7937" max="7942" width="11.7109375" style="383" customWidth="1"/>
    <col min="7943" max="7943" width="12.28515625" style="383" customWidth="1"/>
    <col min="7944" max="7944" width="13.85546875" style="383" customWidth="1"/>
    <col min="7945" max="7946" width="11.7109375" style="383" customWidth="1"/>
    <col min="7947" max="8192" width="11.42578125" style="383"/>
    <col min="8193" max="8198" width="11.7109375" style="383" customWidth="1"/>
    <col min="8199" max="8199" width="12.28515625" style="383" customWidth="1"/>
    <col min="8200" max="8200" width="13.85546875" style="383" customWidth="1"/>
    <col min="8201" max="8202" width="11.7109375" style="383" customWidth="1"/>
    <col min="8203" max="8448" width="11.42578125" style="383"/>
    <col min="8449" max="8454" width="11.7109375" style="383" customWidth="1"/>
    <col min="8455" max="8455" width="12.28515625" style="383" customWidth="1"/>
    <col min="8456" max="8456" width="13.85546875" style="383" customWidth="1"/>
    <col min="8457" max="8458" width="11.7109375" style="383" customWidth="1"/>
    <col min="8459" max="8704" width="11.42578125" style="383"/>
    <col min="8705" max="8710" width="11.7109375" style="383" customWidth="1"/>
    <col min="8711" max="8711" width="12.28515625" style="383" customWidth="1"/>
    <col min="8712" max="8712" width="13.85546875" style="383" customWidth="1"/>
    <col min="8713" max="8714" width="11.7109375" style="383" customWidth="1"/>
    <col min="8715" max="8960" width="11.42578125" style="383"/>
    <col min="8961" max="8966" width="11.7109375" style="383" customWidth="1"/>
    <col min="8967" max="8967" width="12.28515625" style="383" customWidth="1"/>
    <col min="8968" max="8968" width="13.85546875" style="383" customWidth="1"/>
    <col min="8969" max="8970" width="11.7109375" style="383" customWidth="1"/>
    <col min="8971" max="9216" width="11.42578125" style="383"/>
    <col min="9217" max="9222" width="11.7109375" style="383" customWidth="1"/>
    <col min="9223" max="9223" width="12.28515625" style="383" customWidth="1"/>
    <col min="9224" max="9224" width="13.85546875" style="383" customWidth="1"/>
    <col min="9225" max="9226" width="11.7109375" style="383" customWidth="1"/>
    <col min="9227" max="9472" width="11.42578125" style="383"/>
    <col min="9473" max="9478" width="11.7109375" style="383" customWidth="1"/>
    <col min="9479" max="9479" width="12.28515625" style="383" customWidth="1"/>
    <col min="9480" max="9480" width="13.85546875" style="383" customWidth="1"/>
    <col min="9481" max="9482" width="11.7109375" style="383" customWidth="1"/>
    <col min="9483" max="9728" width="11.42578125" style="383"/>
    <col min="9729" max="9734" width="11.7109375" style="383" customWidth="1"/>
    <col min="9735" max="9735" width="12.28515625" style="383" customWidth="1"/>
    <col min="9736" max="9736" width="13.85546875" style="383" customWidth="1"/>
    <col min="9737" max="9738" width="11.7109375" style="383" customWidth="1"/>
    <col min="9739" max="9984" width="11.42578125" style="383"/>
    <col min="9985" max="9990" width="11.7109375" style="383" customWidth="1"/>
    <col min="9991" max="9991" width="12.28515625" style="383" customWidth="1"/>
    <col min="9992" max="9992" width="13.85546875" style="383" customWidth="1"/>
    <col min="9993" max="9994" width="11.7109375" style="383" customWidth="1"/>
    <col min="9995" max="10240" width="11.42578125" style="383"/>
    <col min="10241" max="10246" width="11.7109375" style="383" customWidth="1"/>
    <col min="10247" max="10247" width="12.28515625" style="383" customWidth="1"/>
    <col min="10248" max="10248" width="13.85546875" style="383" customWidth="1"/>
    <col min="10249" max="10250" width="11.7109375" style="383" customWidth="1"/>
    <col min="10251" max="10496" width="11.42578125" style="383"/>
    <col min="10497" max="10502" width="11.7109375" style="383" customWidth="1"/>
    <col min="10503" max="10503" width="12.28515625" style="383" customWidth="1"/>
    <col min="10504" max="10504" width="13.85546875" style="383" customWidth="1"/>
    <col min="10505" max="10506" width="11.7109375" style="383" customWidth="1"/>
    <col min="10507" max="10752" width="11.42578125" style="383"/>
    <col min="10753" max="10758" width="11.7109375" style="383" customWidth="1"/>
    <col min="10759" max="10759" width="12.28515625" style="383" customWidth="1"/>
    <col min="10760" max="10760" width="13.85546875" style="383" customWidth="1"/>
    <col min="10761" max="10762" width="11.7109375" style="383" customWidth="1"/>
    <col min="10763" max="11008" width="11.42578125" style="383"/>
    <col min="11009" max="11014" width="11.7109375" style="383" customWidth="1"/>
    <col min="11015" max="11015" width="12.28515625" style="383" customWidth="1"/>
    <col min="11016" max="11016" width="13.85546875" style="383" customWidth="1"/>
    <col min="11017" max="11018" width="11.7109375" style="383" customWidth="1"/>
    <col min="11019" max="11264" width="11.42578125" style="383"/>
    <col min="11265" max="11270" width="11.7109375" style="383" customWidth="1"/>
    <col min="11271" max="11271" width="12.28515625" style="383" customWidth="1"/>
    <col min="11272" max="11272" width="13.85546875" style="383" customWidth="1"/>
    <col min="11273" max="11274" width="11.7109375" style="383" customWidth="1"/>
    <col min="11275" max="11520" width="11.42578125" style="383"/>
    <col min="11521" max="11526" width="11.7109375" style="383" customWidth="1"/>
    <col min="11527" max="11527" width="12.28515625" style="383" customWidth="1"/>
    <col min="11528" max="11528" width="13.85546875" style="383" customWidth="1"/>
    <col min="11529" max="11530" width="11.7109375" style="383" customWidth="1"/>
    <col min="11531" max="11776" width="11.42578125" style="383"/>
    <col min="11777" max="11782" width="11.7109375" style="383" customWidth="1"/>
    <col min="11783" max="11783" width="12.28515625" style="383" customWidth="1"/>
    <col min="11784" max="11784" width="13.85546875" style="383" customWidth="1"/>
    <col min="11785" max="11786" width="11.7109375" style="383" customWidth="1"/>
    <col min="11787" max="12032" width="11.42578125" style="383"/>
    <col min="12033" max="12038" width="11.7109375" style="383" customWidth="1"/>
    <col min="12039" max="12039" width="12.28515625" style="383" customWidth="1"/>
    <col min="12040" max="12040" width="13.85546875" style="383" customWidth="1"/>
    <col min="12041" max="12042" width="11.7109375" style="383" customWidth="1"/>
    <col min="12043" max="12288" width="11.42578125" style="383"/>
    <col min="12289" max="12294" width="11.7109375" style="383" customWidth="1"/>
    <col min="12295" max="12295" width="12.28515625" style="383" customWidth="1"/>
    <col min="12296" max="12296" width="13.85546875" style="383" customWidth="1"/>
    <col min="12297" max="12298" width="11.7109375" style="383" customWidth="1"/>
    <col min="12299" max="12544" width="11.42578125" style="383"/>
    <col min="12545" max="12550" width="11.7109375" style="383" customWidth="1"/>
    <col min="12551" max="12551" width="12.28515625" style="383" customWidth="1"/>
    <col min="12552" max="12552" width="13.85546875" style="383" customWidth="1"/>
    <col min="12553" max="12554" width="11.7109375" style="383" customWidth="1"/>
    <col min="12555" max="12800" width="11.42578125" style="383"/>
    <col min="12801" max="12806" width="11.7109375" style="383" customWidth="1"/>
    <col min="12807" max="12807" width="12.28515625" style="383" customWidth="1"/>
    <col min="12808" max="12808" width="13.85546875" style="383" customWidth="1"/>
    <col min="12809" max="12810" width="11.7109375" style="383" customWidth="1"/>
    <col min="12811" max="13056" width="11.42578125" style="383"/>
    <col min="13057" max="13062" width="11.7109375" style="383" customWidth="1"/>
    <col min="13063" max="13063" width="12.28515625" style="383" customWidth="1"/>
    <col min="13064" max="13064" width="13.85546875" style="383" customWidth="1"/>
    <col min="13065" max="13066" width="11.7109375" style="383" customWidth="1"/>
    <col min="13067" max="13312" width="11.42578125" style="383"/>
    <col min="13313" max="13318" width="11.7109375" style="383" customWidth="1"/>
    <col min="13319" max="13319" width="12.28515625" style="383" customWidth="1"/>
    <col min="13320" max="13320" width="13.85546875" style="383" customWidth="1"/>
    <col min="13321" max="13322" width="11.7109375" style="383" customWidth="1"/>
    <col min="13323" max="13568" width="11.42578125" style="383"/>
    <col min="13569" max="13574" width="11.7109375" style="383" customWidth="1"/>
    <col min="13575" max="13575" width="12.28515625" style="383" customWidth="1"/>
    <col min="13576" max="13576" width="13.85546875" style="383" customWidth="1"/>
    <col min="13577" max="13578" width="11.7109375" style="383" customWidth="1"/>
    <col min="13579" max="13824" width="11.42578125" style="383"/>
    <col min="13825" max="13830" width="11.7109375" style="383" customWidth="1"/>
    <col min="13831" max="13831" width="12.28515625" style="383" customWidth="1"/>
    <col min="13832" max="13832" width="13.85546875" style="383" customWidth="1"/>
    <col min="13833" max="13834" width="11.7109375" style="383" customWidth="1"/>
    <col min="13835" max="14080" width="11.42578125" style="383"/>
    <col min="14081" max="14086" width="11.7109375" style="383" customWidth="1"/>
    <col min="14087" max="14087" width="12.28515625" style="383" customWidth="1"/>
    <col min="14088" max="14088" width="13.85546875" style="383" customWidth="1"/>
    <col min="14089" max="14090" width="11.7109375" style="383" customWidth="1"/>
    <col min="14091" max="14336" width="11.42578125" style="383"/>
    <col min="14337" max="14342" width="11.7109375" style="383" customWidth="1"/>
    <col min="14343" max="14343" width="12.28515625" style="383" customWidth="1"/>
    <col min="14344" max="14344" width="13.85546875" style="383" customWidth="1"/>
    <col min="14345" max="14346" width="11.7109375" style="383" customWidth="1"/>
    <col min="14347" max="14592" width="11.42578125" style="383"/>
    <col min="14593" max="14598" width="11.7109375" style="383" customWidth="1"/>
    <col min="14599" max="14599" width="12.28515625" style="383" customWidth="1"/>
    <col min="14600" max="14600" width="13.85546875" style="383" customWidth="1"/>
    <col min="14601" max="14602" width="11.7109375" style="383" customWidth="1"/>
    <col min="14603" max="14848" width="11.42578125" style="383"/>
    <col min="14849" max="14854" width="11.7109375" style="383" customWidth="1"/>
    <col min="14855" max="14855" width="12.28515625" style="383" customWidth="1"/>
    <col min="14856" max="14856" width="13.85546875" style="383" customWidth="1"/>
    <col min="14857" max="14858" width="11.7109375" style="383" customWidth="1"/>
    <col min="14859" max="15104" width="11.42578125" style="383"/>
    <col min="15105" max="15110" width="11.7109375" style="383" customWidth="1"/>
    <col min="15111" max="15111" width="12.28515625" style="383" customWidth="1"/>
    <col min="15112" max="15112" width="13.85546875" style="383" customWidth="1"/>
    <col min="15113" max="15114" width="11.7109375" style="383" customWidth="1"/>
    <col min="15115" max="15360" width="11.42578125" style="383"/>
    <col min="15361" max="15366" width="11.7109375" style="383" customWidth="1"/>
    <col min="15367" max="15367" width="12.28515625" style="383" customWidth="1"/>
    <col min="15368" max="15368" width="13.85546875" style="383" customWidth="1"/>
    <col min="15369" max="15370" width="11.7109375" style="383" customWidth="1"/>
    <col min="15371" max="15616" width="11.42578125" style="383"/>
    <col min="15617" max="15622" width="11.7109375" style="383" customWidth="1"/>
    <col min="15623" max="15623" width="12.28515625" style="383" customWidth="1"/>
    <col min="15624" max="15624" width="13.85546875" style="383" customWidth="1"/>
    <col min="15625" max="15626" width="11.7109375" style="383" customWidth="1"/>
    <col min="15627" max="15872" width="11.42578125" style="383"/>
    <col min="15873" max="15878" width="11.7109375" style="383" customWidth="1"/>
    <col min="15879" max="15879" width="12.28515625" style="383" customWidth="1"/>
    <col min="15880" max="15880" width="13.85546875" style="383" customWidth="1"/>
    <col min="15881" max="15882" width="11.7109375" style="383" customWidth="1"/>
    <col min="15883" max="16128" width="11.42578125" style="383"/>
    <col min="16129" max="16134" width="11.7109375" style="383" customWidth="1"/>
    <col min="16135" max="16135" width="12.28515625" style="383" customWidth="1"/>
    <col min="16136" max="16136" width="13.85546875" style="383" customWidth="1"/>
    <col min="16137" max="16138" width="11.7109375" style="383" customWidth="1"/>
    <col min="16139" max="16384" width="11.42578125" style="383"/>
  </cols>
  <sheetData>
    <row r="2" spans="1:12" s="8" customFormat="1" ht="18" customHeight="1">
      <c r="A2" s="380" t="s">
        <v>898</v>
      </c>
      <c r="B2" s="380"/>
      <c r="C2" s="380"/>
      <c r="D2" s="380"/>
      <c r="E2" s="380"/>
      <c r="F2" s="380"/>
      <c r="G2" s="380"/>
      <c r="H2" s="380"/>
      <c r="I2" s="380"/>
      <c r="J2" s="380"/>
    </row>
    <row r="3" spans="1:12" s="8" customFormat="1" ht="18" customHeight="1">
      <c r="A3" s="185" t="s">
        <v>899</v>
      </c>
      <c r="B3" s="185"/>
      <c r="C3" s="185"/>
      <c r="D3" s="185"/>
      <c r="E3" s="185"/>
      <c r="F3" s="185"/>
      <c r="G3" s="185"/>
      <c r="H3" s="185"/>
      <c r="I3" s="185"/>
      <c r="J3" s="185"/>
    </row>
    <row r="4" spans="1:12" s="8" customFormat="1" ht="18" customHeight="1">
      <c r="A4" s="185" t="s">
        <v>810</v>
      </c>
      <c r="B4" s="185"/>
      <c r="C4" s="185"/>
      <c r="D4" s="185"/>
      <c r="E4" s="185"/>
      <c r="F4" s="185"/>
      <c r="G4" s="185"/>
      <c r="H4" s="185"/>
      <c r="I4" s="185"/>
      <c r="J4" s="185"/>
    </row>
    <row r="5" spans="1:12" s="8" customFormat="1" ht="8.25" customHeight="1">
      <c r="A5" s="301"/>
      <c r="B5" s="301"/>
      <c r="C5" s="301"/>
      <c r="D5" s="301"/>
      <c r="E5" s="301"/>
      <c r="F5" s="301"/>
      <c r="G5" s="301"/>
      <c r="H5" s="301"/>
      <c r="I5" s="301"/>
      <c r="J5" s="301"/>
    </row>
    <row r="6" spans="1:12" s="382" customFormat="1" ht="27.75" customHeight="1">
      <c r="A6" s="381" t="s">
        <v>788</v>
      </c>
      <c r="B6" s="116" t="s">
        <v>34</v>
      </c>
      <c r="C6" s="116" t="s">
        <v>19</v>
      </c>
      <c r="D6" s="116" t="s">
        <v>20</v>
      </c>
      <c r="E6" s="116" t="s">
        <v>21</v>
      </c>
      <c r="F6" s="116" t="s">
        <v>22</v>
      </c>
      <c r="G6" s="116" t="s">
        <v>23</v>
      </c>
      <c r="H6" s="116" t="s">
        <v>24</v>
      </c>
      <c r="I6" s="116" t="s">
        <v>25</v>
      </c>
      <c r="J6" s="116" t="s">
        <v>900</v>
      </c>
    </row>
    <row r="7" spans="1:12" ht="8.25" customHeight="1">
      <c r="K7" s="382"/>
      <c r="L7" s="382"/>
    </row>
    <row r="8" spans="1:12" s="385" customFormat="1" ht="16.5" customHeight="1">
      <c r="A8" s="121" t="s">
        <v>16</v>
      </c>
      <c r="B8" s="384">
        <f>SUM(B10:B15)</f>
        <v>24344</v>
      </c>
      <c r="C8" s="384">
        <f>SUM(C10:C15)</f>
        <v>9027</v>
      </c>
      <c r="D8" s="384">
        <f>SUM(D10:D15)</f>
        <v>4157</v>
      </c>
      <c r="E8" s="384">
        <f>SUM(E10:E15)</f>
        <v>2143</v>
      </c>
      <c r="F8" s="384">
        <f>SUM(F10:F15)</f>
        <v>1618</v>
      </c>
      <c r="G8" s="384">
        <f>SUM(G10:G15)</f>
        <v>2076</v>
      </c>
      <c r="H8" s="384">
        <f>SUM(H10:H15)</f>
        <v>1982</v>
      </c>
      <c r="I8" s="384">
        <f>SUM(I10:I15)</f>
        <v>2078</v>
      </c>
      <c r="J8" s="384">
        <f>SUM(J10:J15)</f>
        <v>1263</v>
      </c>
      <c r="K8" s="382"/>
      <c r="L8" s="382"/>
    </row>
    <row r="9" spans="1:12" ht="8.25" customHeight="1">
      <c r="A9" s="123"/>
      <c r="B9" s="372"/>
      <c r="C9" s="372"/>
      <c r="D9" s="372"/>
      <c r="E9" s="372"/>
      <c r="F9" s="372"/>
      <c r="G9" s="372"/>
      <c r="H9" s="372"/>
      <c r="I9" s="372"/>
      <c r="J9" s="372"/>
      <c r="K9" s="382"/>
      <c r="L9" s="382"/>
    </row>
    <row r="10" spans="1:12" ht="16.5" customHeight="1">
      <c r="A10" s="123" t="s">
        <v>799</v>
      </c>
      <c r="B10" s="372">
        <f>SUM(C10:J10)</f>
        <v>5170</v>
      </c>
      <c r="C10" s="372">
        <v>2001</v>
      </c>
      <c r="D10" s="372">
        <v>854</v>
      </c>
      <c r="E10" s="372">
        <v>481</v>
      </c>
      <c r="F10" s="372">
        <v>331</v>
      </c>
      <c r="G10" s="372">
        <v>445</v>
      </c>
      <c r="H10" s="372">
        <v>391</v>
      </c>
      <c r="I10" s="372">
        <v>475</v>
      </c>
      <c r="J10" s="372">
        <v>192</v>
      </c>
      <c r="K10" s="382"/>
      <c r="L10" s="382"/>
    </row>
    <row r="11" spans="1:12" ht="16.5" customHeight="1">
      <c r="A11" s="123" t="s">
        <v>801</v>
      </c>
      <c r="B11" s="372">
        <f t="shared" ref="B11:B15" si="0">SUM(C11:J11)</f>
        <v>3573</v>
      </c>
      <c r="C11" s="372">
        <v>1339</v>
      </c>
      <c r="D11" s="372">
        <v>556</v>
      </c>
      <c r="E11" s="372">
        <v>326</v>
      </c>
      <c r="F11" s="372">
        <v>244</v>
      </c>
      <c r="G11" s="372">
        <v>270</v>
      </c>
      <c r="H11" s="372">
        <v>292</v>
      </c>
      <c r="I11" s="372">
        <v>273</v>
      </c>
      <c r="J11" s="372">
        <v>273</v>
      </c>
      <c r="K11" s="382"/>
      <c r="L11" s="382"/>
    </row>
    <row r="12" spans="1:12" ht="16.5" customHeight="1">
      <c r="A12" s="123" t="s">
        <v>802</v>
      </c>
      <c r="B12" s="372">
        <f t="shared" si="0"/>
        <v>3780</v>
      </c>
      <c r="C12" s="372">
        <v>1446</v>
      </c>
      <c r="D12" s="372">
        <v>584</v>
      </c>
      <c r="E12" s="372">
        <v>343</v>
      </c>
      <c r="F12" s="372">
        <v>265</v>
      </c>
      <c r="G12" s="372">
        <v>354</v>
      </c>
      <c r="H12" s="372">
        <v>254</v>
      </c>
      <c r="I12" s="372">
        <v>309</v>
      </c>
      <c r="J12" s="372">
        <v>225</v>
      </c>
    </row>
    <row r="13" spans="1:12" ht="16.5" customHeight="1">
      <c r="A13" s="123" t="s">
        <v>803</v>
      </c>
      <c r="B13" s="372">
        <f t="shared" si="0"/>
        <v>3902</v>
      </c>
      <c r="C13" s="372">
        <v>1420</v>
      </c>
      <c r="D13" s="372">
        <v>725</v>
      </c>
      <c r="E13" s="372">
        <v>355</v>
      </c>
      <c r="F13" s="372">
        <v>198</v>
      </c>
      <c r="G13" s="372">
        <v>370</v>
      </c>
      <c r="H13" s="372">
        <v>400</v>
      </c>
      <c r="I13" s="372">
        <v>351</v>
      </c>
      <c r="J13" s="372">
        <v>83</v>
      </c>
    </row>
    <row r="14" spans="1:12" ht="16.5" customHeight="1">
      <c r="A14" s="123" t="s">
        <v>804</v>
      </c>
      <c r="B14" s="372">
        <f t="shared" si="0"/>
        <v>3876</v>
      </c>
      <c r="C14" s="372">
        <v>1350</v>
      </c>
      <c r="D14" s="372">
        <v>738</v>
      </c>
      <c r="E14" s="372">
        <v>317</v>
      </c>
      <c r="F14" s="372">
        <v>310</v>
      </c>
      <c r="G14" s="372">
        <v>340</v>
      </c>
      <c r="H14" s="372">
        <v>318</v>
      </c>
      <c r="I14" s="372">
        <v>317</v>
      </c>
      <c r="J14" s="372">
        <v>186</v>
      </c>
    </row>
    <row r="15" spans="1:12" ht="16.5" customHeight="1">
      <c r="A15" s="123" t="s">
        <v>805</v>
      </c>
      <c r="B15" s="372">
        <f t="shared" si="0"/>
        <v>4043</v>
      </c>
      <c r="C15" s="372">
        <v>1471</v>
      </c>
      <c r="D15" s="372">
        <v>700</v>
      </c>
      <c r="E15" s="372">
        <v>321</v>
      </c>
      <c r="F15" s="372">
        <v>270</v>
      </c>
      <c r="G15" s="372">
        <v>297</v>
      </c>
      <c r="H15" s="372">
        <v>327</v>
      </c>
      <c r="I15" s="372">
        <v>353</v>
      </c>
      <c r="J15" s="372">
        <v>304</v>
      </c>
    </row>
    <row r="16" spans="1:12" ht="8.25" customHeight="1">
      <c r="A16" s="386"/>
      <c r="B16" s="387"/>
      <c r="C16" s="387"/>
      <c r="D16" s="387"/>
      <c r="E16" s="387"/>
      <c r="F16" s="387"/>
      <c r="G16" s="387"/>
      <c r="H16" s="387"/>
      <c r="I16" s="387"/>
      <c r="J16" s="387"/>
    </row>
    <row r="17" spans="1:10" ht="8.25" customHeight="1">
      <c r="B17" s="372"/>
      <c r="C17" s="372"/>
      <c r="D17" s="372"/>
      <c r="E17" s="372"/>
      <c r="F17" s="372"/>
      <c r="G17" s="372"/>
      <c r="H17" s="372"/>
      <c r="I17" s="372"/>
      <c r="J17" s="372"/>
    </row>
    <row r="18" spans="1:10" ht="13.5">
      <c r="A18" s="313" t="s">
        <v>901</v>
      </c>
    </row>
    <row r="19" spans="1:10" ht="14.25" customHeight="1">
      <c r="A19" s="37" t="s">
        <v>902</v>
      </c>
    </row>
    <row r="22" spans="1:10">
      <c r="B22" s="388"/>
    </row>
  </sheetData>
  <mergeCells count="3">
    <mergeCell ref="A2:J2"/>
    <mergeCell ref="A3:J3"/>
    <mergeCell ref="A4:J4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9" orientation="landscape" useFirstPageNumber="1" horizontalDpi="120" verticalDpi="144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EF149-DDB8-4D26-9CA1-B1380481EA8A}">
  <dimension ref="A2:L21"/>
  <sheetViews>
    <sheetView showGridLines="0" zoomScale="90" zoomScaleNormal="90" workbookViewId="0"/>
  </sheetViews>
  <sheetFormatPr baseColWidth="10" defaultRowHeight="12"/>
  <cols>
    <col min="1" max="6" width="11.7109375" style="383" customWidth="1"/>
    <col min="7" max="7" width="12.28515625" style="383" customWidth="1"/>
    <col min="8" max="8" width="14.7109375" style="383" customWidth="1"/>
    <col min="9" max="9" width="11.7109375" style="383" customWidth="1"/>
    <col min="10" max="256" width="11.42578125" style="383"/>
    <col min="257" max="262" width="11.7109375" style="383" customWidth="1"/>
    <col min="263" max="263" width="12.28515625" style="383" customWidth="1"/>
    <col min="264" max="264" width="14.7109375" style="383" customWidth="1"/>
    <col min="265" max="265" width="11.7109375" style="383" customWidth="1"/>
    <col min="266" max="512" width="11.42578125" style="383"/>
    <col min="513" max="518" width="11.7109375" style="383" customWidth="1"/>
    <col min="519" max="519" width="12.28515625" style="383" customWidth="1"/>
    <col min="520" max="520" width="14.7109375" style="383" customWidth="1"/>
    <col min="521" max="521" width="11.7109375" style="383" customWidth="1"/>
    <col min="522" max="768" width="11.42578125" style="383"/>
    <col min="769" max="774" width="11.7109375" style="383" customWidth="1"/>
    <col min="775" max="775" width="12.28515625" style="383" customWidth="1"/>
    <col min="776" max="776" width="14.7109375" style="383" customWidth="1"/>
    <col min="777" max="777" width="11.7109375" style="383" customWidth="1"/>
    <col min="778" max="1024" width="11.42578125" style="383"/>
    <col min="1025" max="1030" width="11.7109375" style="383" customWidth="1"/>
    <col min="1031" max="1031" width="12.28515625" style="383" customWidth="1"/>
    <col min="1032" max="1032" width="14.7109375" style="383" customWidth="1"/>
    <col min="1033" max="1033" width="11.7109375" style="383" customWidth="1"/>
    <col min="1034" max="1280" width="11.42578125" style="383"/>
    <col min="1281" max="1286" width="11.7109375" style="383" customWidth="1"/>
    <col min="1287" max="1287" width="12.28515625" style="383" customWidth="1"/>
    <col min="1288" max="1288" width="14.7109375" style="383" customWidth="1"/>
    <col min="1289" max="1289" width="11.7109375" style="383" customWidth="1"/>
    <col min="1290" max="1536" width="11.42578125" style="383"/>
    <col min="1537" max="1542" width="11.7109375" style="383" customWidth="1"/>
    <col min="1543" max="1543" width="12.28515625" style="383" customWidth="1"/>
    <col min="1544" max="1544" width="14.7109375" style="383" customWidth="1"/>
    <col min="1545" max="1545" width="11.7109375" style="383" customWidth="1"/>
    <col min="1546" max="1792" width="11.42578125" style="383"/>
    <col min="1793" max="1798" width="11.7109375" style="383" customWidth="1"/>
    <col min="1799" max="1799" width="12.28515625" style="383" customWidth="1"/>
    <col min="1800" max="1800" width="14.7109375" style="383" customWidth="1"/>
    <col min="1801" max="1801" width="11.7109375" style="383" customWidth="1"/>
    <col min="1802" max="2048" width="11.42578125" style="383"/>
    <col min="2049" max="2054" width="11.7109375" style="383" customWidth="1"/>
    <col min="2055" max="2055" width="12.28515625" style="383" customWidth="1"/>
    <col min="2056" max="2056" width="14.7109375" style="383" customWidth="1"/>
    <col min="2057" max="2057" width="11.7109375" style="383" customWidth="1"/>
    <col min="2058" max="2304" width="11.42578125" style="383"/>
    <col min="2305" max="2310" width="11.7109375" style="383" customWidth="1"/>
    <col min="2311" max="2311" width="12.28515625" style="383" customWidth="1"/>
    <col min="2312" max="2312" width="14.7109375" style="383" customWidth="1"/>
    <col min="2313" max="2313" width="11.7109375" style="383" customWidth="1"/>
    <col min="2314" max="2560" width="11.42578125" style="383"/>
    <col min="2561" max="2566" width="11.7109375" style="383" customWidth="1"/>
    <col min="2567" max="2567" width="12.28515625" style="383" customWidth="1"/>
    <col min="2568" max="2568" width="14.7109375" style="383" customWidth="1"/>
    <col min="2569" max="2569" width="11.7109375" style="383" customWidth="1"/>
    <col min="2570" max="2816" width="11.42578125" style="383"/>
    <col min="2817" max="2822" width="11.7109375" style="383" customWidth="1"/>
    <col min="2823" max="2823" width="12.28515625" style="383" customWidth="1"/>
    <col min="2824" max="2824" width="14.7109375" style="383" customWidth="1"/>
    <col min="2825" max="2825" width="11.7109375" style="383" customWidth="1"/>
    <col min="2826" max="3072" width="11.42578125" style="383"/>
    <col min="3073" max="3078" width="11.7109375" style="383" customWidth="1"/>
    <col min="3079" max="3079" width="12.28515625" style="383" customWidth="1"/>
    <col min="3080" max="3080" width="14.7109375" style="383" customWidth="1"/>
    <col min="3081" max="3081" width="11.7109375" style="383" customWidth="1"/>
    <col min="3082" max="3328" width="11.42578125" style="383"/>
    <col min="3329" max="3334" width="11.7109375" style="383" customWidth="1"/>
    <col min="3335" max="3335" width="12.28515625" style="383" customWidth="1"/>
    <col min="3336" max="3336" width="14.7109375" style="383" customWidth="1"/>
    <col min="3337" max="3337" width="11.7109375" style="383" customWidth="1"/>
    <col min="3338" max="3584" width="11.42578125" style="383"/>
    <col min="3585" max="3590" width="11.7109375" style="383" customWidth="1"/>
    <col min="3591" max="3591" width="12.28515625" style="383" customWidth="1"/>
    <col min="3592" max="3592" width="14.7109375" style="383" customWidth="1"/>
    <col min="3593" max="3593" width="11.7109375" style="383" customWidth="1"/>
    <col min="3594" max="3840" width="11.42578125" style="383"/>
    <col min="3841" max="3846" width="11.7109375" style="383" customWidth="1"/>
    <col min="3847" max="3847" width="12.28515625" style="383" customWidth="1"/>
    <col min="3848" max="3848" width="14.7109375" style="383" customWidth="1"/>
    <col min="3849" max="3849" width="11.7109375" style="383" customWidth="1"/>
    <col min="3850" max="4096" width="11.42578125" style="383"/>
    <col min="4097" max="4102" width="11.7109375" style="383" customWidth="1"/>
    <col min="4103" max="4103" width="12.28515625" style="383" customWidth="1"/>
    <col min="4104" max="4104" width="14.7109375" style="383" customWidth="1"/>
    <col min="4105" max="4105" width="11.7109375" style="383" customWidth="1"/>
    <col min="4106" max="4352" width="11.42578125" style="383"/>
    <col min="4353" max="4358" width="11.7109375" style="383" customWidth="1"/>
    <col min="4359" max="4359" width="12.28515625" style="383" customWidth="1"/>
    <col min="4360" max="4360" width="14.7109375" style="383" customWidth="1"/>
    <col min="4361" max="4361" width="11.7109375" style="383" customWidth="1"/>
    <col min="4362" max="4608" width="11.42578125" style="383"/>
    <col min="4609" max="4614" width="11.7109375" style="383" customWidth="1"/>
    <col min="4615" max="4615" width="12.28515625" style="383" customWidth="1"/>
    <col min="4616" max="4616" width="14.7109375" style="383" customWidth="1"/>
    <col min="4617" max="4617" width="11.7109375" style="383" customWidth="1"/>
    <col min="4618" max="4864" width="11.42578125" style="383"/>
    <col min="4865" max="4870" width="11.7109375" style="383" customWidth="1"/>
    <col min="4871" max="4871" width="12.28515625" style="383" customWidth="1"/>
    <col min="4872" max="4872" width="14.7109375" style="383" customWidth="1"/>
    <col min="4873" max="4873" width="11.7109375" style="383" customWidth="1"/>
    <col min="4874" max="5120" width="11.42578125" style="383"/>
    <col min="5121" max="5126" width="11.7109375" style="383" customWidth="1"/>
    <col min="5127" max="5127" width="12.28515625" style="383" customWidth="1"/>
    <col min="5128" max="5128" width="14.7109375" style="383" customWidth="1"/>
    <col min="5129" max="5129" width="11.7109375" style="383" customWidth="1"/>
    <col min="5130" max="5376" width="11.42578125" style="383"/>
    <col min="5377" max="5382" width="11.7109375" style="383" customWidth="1"/>
    <col min="5383" max="5383" width="12.28515625" style="383" customWidth="1"/>
    <col min="5384" max="5384" width="14.7109375" style="383" customWidth="1"/>
    <col min="5385" max="5385" width="11.7109375" style="383" customWidth="1"/>
    <col min="5386" max="5632" width="11.42578125" style="383"/>
    <col min="5633" max="5638" width="11.7109375" style="383" customWidth="1"/>
    <col min="5639" max="5639" width="12.28515625" style="383" customWidth="1"/>
    <col min="5640" max="5640" width="14.7109375" style="383" customWidth="1"/>
    <col min="5641" max="5641" width="11.7109375" style="383" customWidth="1"/>
    <col min="5642" max="5888" width="11.42578125" style="383"/>
    <col min="5889" max="5894" width="11.7109375" style="383" customWidth="1"/>
    <col min="5895" max="5895" width="12.28515625" style="383" customWidth="1"/>
    <col min="5896" max="5896" width="14.7109375" style="383" customWidth="1"/>
    <col min="5897" max="5897" width="11.7109375" style="383" customWidth="1"/>
    <col min="5898" max="6144" width="11.42578125" style="383"/>
    <col min="6145" max="6150" width="11.7109375" style="383" customWidth="1"/>
    <col min="6151" max="6151" width="12.28515625" style="383" customWidth="1"/>
    <col min="6152" max="6152" width="14.7109375" style="383" customWidth="1"/>
    <col min="6153" max="6153" width="11.7109375" style="383" customWidth="1"/>
    <col min="6154" max="6400" width="11.42578125" style="383"/>
    <col min="6401" max="6406" width="11.7109375" style="383" customWidth="1"/>
    <col min="6407" max="6407" width="12.28515625" style="383" customWidth="1"/>
    <col min="6408" max="6408" width="14.7109375" style="383" customWidth="1"/>
    <col min="6409" max="6409" width="11.7109375" style="383" customWidth="1"/>
    <col min="6410" max="6656" width="11.42578125" style="383"/>
    <col min="6657" max="6662" width="11.7109375" style="383" customWidth="1"/>
    <col min="6663" max="6663" width="12.28515625" style="383" customWidth="1"/>
    <col min="6664" max="6664" width="14.7109375" style="383" customWidth="1"/>
    <col min="6665" max="6665" width="11.7109375" style="383" customWidth="1"/>
    <col min="6666" max="6912" width="11.42578125" style="383"/>
    <col min="6913" max="6918" width="11.7109375" style="383" customWidth="1"/>
    <col min="6919" max="6919" width="12.28515625" style="383" customWidth="1"/>
    <col min="6920" max="6920" width="14.7109375" style="383" customWidth="1"/>
    <col min="6921" max="6921" width="11.7109375" style="383" customWidth="1"/>
    <col min="6922" max="7168" width="11.42578125" style="383"/>
    <col min="7169" max="7174" width="11.7109375" style="383" customWidth="1"/>
    <col min="7175" max="7175" width="12.28515625" style="383" customWidth="1"/>
    <col min="7176" max="7176" width="14.7109375" style="383" customWidth="1"/>
    <col min="7177" max="7177" width="11.7109375" style="383" customWidth="1"/>
    <col min="7178" max="7424" width="11.42578125" style="383"/>
    <col min="7425" max="7430" width="11.7109375" style="383" customWidth="1"/>
    <col min="7431" max="7431" width="12.28515625" style="383" customWidth="1"/>
    <col min="7432" max="7432" width="14.7109375" style="383" customWidth="1"/>
    <col min="7433" max="7433" width="11.7109375" style="383" customWidth="1"/>
    <col min="7434" max="7680" width="11.42578125" style="383"/>
    <col min="7681" max="7686" width="11.7109375" style="383" customWidth="1"/>
    <col min="7687" max="7687" width="12.28515625" style="383" customWidth="1"/>
    <col min="7688" max="7688" width="14.7109375" style="383" customWidth="1"/>
    <col min="7689" max="7689" width="11.7109375" style="383" customWidth="1"/>
    <col min="7690" max="7936" width="11.42578125" style="383"/>
    <col min="7937" max="7942" width="11.7109375" style="383" customWidth="1"/>
    <col min="7943" max="7943" width="12.28515625" style="383" customWidth="1"/>
    <col min="7944" max="7944" width="14.7109375" style="383" customWidth="1"/>
    <col min="7945" max="7945" width="11.7109375" style="383" customWidth="1"/>
    <col min="7946" max="8192" width="11.42578125" style="383"/>
    <col min="8193" max="8198" width="11.7109375" style="383" customWidth="1"/>
    <col min="8199" max="8199" width="12.28515625" style="383" customWidth="1"/>
    <col min="8200" max="8200" width="14.7109375" style="383" customWidth="1"/>
    <col min="8201" max="8201" width="11.7109375" style="383" customWidth="1"/>
    <col min="8202" max="8448" width="11.42578125" style="383"/>
    <col min="8449" max="8454" width="11.7109375" style="383" customWidth="1"/>
    <col min="8455" max="8455" width="12.28515625" style="383" customWidth="1"/>
    <col min="8456" max="8456" width="14.7109375" style="383" customWidth="1"/>
    <col min="8457" max="8457" width="11.7109375" style="383" customWidth="1"/>
    <col min="8458" max="8704" width="11.42578125" style="383"/>
    <col min="8705" max="8710" width="11.7109375" style="383" customWidth="1"/>
    <col min="8711" max="8711" width="12.28515625" style="383" customWidth="1"/>
    <col min="8712" max="8712" width="14.7109375" style="383" customWidth="1"/>
    <col min="8713" max="8713" width="11.7109375" style="383" customWidth="1"/>
    <col min="8714" max="8960" width="11.42578125" style="383"/>
    <col min="8961" max="8966" width="11.7109375" style="383" customWidth="1"/>
    <col min="8967" max="8967" width="12.28515625" style="383" customWidth="1"/>
    <col min="8968" max="8968" width="14.7109375" style="383" customWidth="1"/>
    <col min="8969" max="8969" width="11.7109375" style="383" customWidth="1"/>
    <col min="8970" max="9216" width="11.42578125" style="383"/>
    <col min="9217" max="9222" width="11.7109375" style="383" customWidth="1"/>
    <col min="9223" max="9223" width="12.28515625" style="383" customWidth="1"/>
    <col min="9224" max="9224" width="14.7109375" style="383" customWidth="1"/>
    <col min="9225" max="9225" width="11.7109375" style="383" customWidth="1"/>
    <col min="9226" max="9472" width="11.42578125" style="383"/>
    <col min="9473" max="9478" width="11.7109375" style="383" customWidth="1"/>
    <col min="9479" max="9479" width="12.28515625" style="383" customWidth="1"/>
    <col min="9480" max="9480" width="14.7109375" style="383" customWidth="1"/>
    <col min="9481" max="9481" width="11.7109375" style="383" customWidth="1"/>
    <col min="9482" max="9728" width="11.42578125" style="383"/>
    <col min="9729" max="9734" width="11.7109375" style="383" customWidth="1"/>
    <col min="9735" max="9735" width="12.28515625" style="383" customWidth="1"/>
    <col min="9736" max="9736" width="14.7109375" style="383" customWidth="1"/>
    <col min="9737" max="9737" width="11.7109375" style="383" customWidth="1"/>
    <col min="9738" max="9984" width="11.42578125" style="383"/>
    <col min="9985" max="9990" width="11.7109375" style="383" customWidth="1"/>
    <col min="9991" max="9991" width="12.28515625" style="383" customWidth="1"/>
    <col min="9992" max="9992" width="14.7109375" style="383" customWidth="1"/>
    <col min="9993" max="9993" width="11.7109375" style="383" customWidth="1"/>
    <col min="9994" max="10240" width="11.42578125" style="383"/>
    <col min="10241" max="10246" width="11.7109375" style="383" customWidth="1"/>
    <col min="10247" max="10247" width="12.28515625" style="383" customWidth="1"/>
    <col min="10248" max="10248" width="14.7109375" style="383" customWidth="1"/>
    <col min="10249" max="10249" width="11.7109375" style="383" customWidth="1"/>
    <col min="10250" max="10496" width="11.42578125" style="383"/>
    <col min="10497" max="10502" width="11.7109375" style="383" customWidth="1"/>
    <col min="10503" max="10503" width="12.28515625" style="383" customWidth="1"/>
    <col min="10504" max="10504" width="14.7109375" style="383" customWidth="1"/>
    <col min="10505" max="10505" width="11.7109375" style="383" customWidth="1"/>
    <col min="10506" max="10752" width="11.42578125" style="383"/>
    <col min="10753" max="10758" width="11.7109375" style="383" customWidth="1"/>
    <col min="10759" max="10759" width="12.28515625" style="383" customWidth="1"/>
    <col min="10760" max="10760" width="14.7109375" style="383" customWidth="1"/>
    <col min="10761" max="10761" width="11.7109375" style="383" customWidth="1"/>
    <col min="10762" max="11008" width="11.42578125" style="383"/>
    <col min="11009" max="11014" width="11.7109375" style="383" customWidth="1"/>
    <col min="11015" max="11015" width="12.28515625" style="383" customWidth="1"/>
    <col min="11016" max="11016" width="14.7109375" style="383" customWidth="1"/>
    <col min="11017" max="11017" width="11.7109375" style="383" customWidth="1"/>
    <col min="11018" max="11264" width="11.42578125" style="383"/>
    <col min="11265" max="11270" width="11.7109375" style="383" customWidth="1"/>
    <col min="11271" max="11271" width="12.28515625" style="383" customWidth="1"/>
    <col min="11272" max="11272" width="14.7109375" style="383" customWidth="1"/>
    <col min="11273" max="11273" width="11.7109375" style="383" customWidth="1"/>
    <col min="11274" max="11520" width="11.42578125" style="383"/>
    <col min="11521" max="11526" width="11.7109375" style="383" customWidth="1"/>
    <col min="11527" max="11527" width="12.28515625" style="383" customWidth="1"/>
    <col min="11528" max="11528" width="14.7109375" style="383" customWidth="1"/>
    <col min="11529" max="11529" width="11.7109375" style="383" customWidth="1"/>
    <col min="11530" max="11776" width="11.42578125" style="383"/>
    <col min="11777" max="11782" width="11.7109375" style="383" customWidth="1"/>
    <col min="11783" max="11783" width="12.28515625" style="383" customWidth="1"/>
    <col min="11784" max="11784" width="14.7109375" style="383" customWidth="1"/>
    <col min="11785" max="11785" width="11.7109375" style="383" customWidth="1"/>
    <col min="11786" max="12032" width="11.42578125" style="383"/>
    <col min="12033" max="12038" width="11.7109375" style="383" customWidth="1"/>
    <col min="12039" max="12039" width="12.28515625" style="383" customWidth="1"/>
    <col min="12040" max="12040" width="14.7109375" style="383" customWidth="1"/>
    <col min="12041" max="12041" width="11.7109375" style="383" customWidth="1"/>
    <col min="12042" max="12288" width="11.42578125" style="383"/>
    <col min="12289" max="12294" width="11.7109375" style="383" customWidth="1"/>
    <col min="12295" max="12295" width="12.28515625" style="383" customWidth="1"/>
    <col min="12296" max="12296" width="14.7109375" style="383" customWidth="1"/>
    <col min="12297" max="12297" width="11.7109375" style="383" customWidth="1"/>
    <col min="12298" max="12544" width="11.42578125" style="383"/>
    <col min="12545" max="12550" width="11.7109375" style="383" customWidth="1"/>
    <col min="12551" max="12551" width="12.28515625" style="383" customWidth="1"/>
    <col min="12552" max="12552" width="14.7109375" style="383" customWidth="1"/>
    <col min="12553" max="12553" width="11.7109375" style="383" customWidth="1"/>
    <col min="12554" max="12800" width="11.42578125" style="383"/>
    <col min="12801" max="12806" width="11.7109375" style="383" customWidth="1"/>
    <col min="12807" max="12807" width="12.28515625" style="383" customWidth="1"/>
    <col min="12808" max="12808" width="14.7109375" style="383" customWidth="1"/>
    <col min="12809" max="12809" width="11.7109375" style="383" customWidth="1"/>
    <col min="12810" max="13056" width="11.42578125" style="383"/>
    <col min="13057" max="13062" width="11.7109375" style="383" customWidth="1"/>
    <col min="13063" max="13063" width="12.28515625" style="383" customWidth="1"/>
    <col min="13064" max="13064" width="14.7109375" style="383" customWidth="1"/>
    <col min="13065" max="13065" width="11.7109375" style="383" customWidth="1"/>
    <col min="13066" max="13312" width="11.42578125" style="383"/>
    <col min="13313" max="13318" width="11.7109375" style="383" customWidth="1"/>
    <col min="13319" max="13319" width="12.28515625" style="383" customWidth="1"/>
    <col min="13320" max="13320" width="14.7109375" style="383" customWidth="1"/>
    <col min="13321" max="13321" width="11.7109375" style="383" customWidth="1"/>
    <col min="13322" max="13568" width="11.42578125" style="383"/>
    <col min="13569" max="13574" width="11.7109375" style="383" customWidth="1"/>
    <col min="13575" max="13575" width="12.28515625" style="383" customWidth="1"/>
    <col min="13576" max="13576" width="14.7109375" style="383" customWidth="1"/>
    <col min="13577" max="13577" width="11.7109375" style="383" customWidth="1"/>
    <col min="13578" max="13824" width="11.42578125" style="383"/>
    <col min="13825" max="13830" width="11.7109375" style="383" customWidth="1"/>
    <col min="13831" max="13831" width="12.28515625" style="383" customWidth="1"/>
    <col min="13832" max="13832" width="14.7109375" style="383" customWidth="1"/>
    <col min="13833" max="13833" width="11.7109375" style="383" customWidth="1"/>
    <col min="13834" max="14080" width="11.42578125" style="383"/>
    <col min="14081" max="14086" width="11.7109375" style="383" customWidth="1"/>
    <col min="14087" max="14087" width="12.28515625" style="383" customWidth="1"/>
    <col min="14088" max="14088" width="14.7109375" style="383" customWidth="1"/>
    <col min="14089" max="14089" width="11.7109375" style="383" customWidth="1"/>
    <col min="14090" max="14336" width="11.42578125" style="383"/>
    <col min="14337" max="14342" width="11.7109375" style="383" customWidth="1"/>
    <col min="14343" max="14343" width="12.28515625" style="383" customWidth="1"/>
    <col min="14344" max="14344" width="14.7109375" style="383" customWidth="1"/>
    <col min="14345" max="14345" width="11.7109375" style="383" customWidth="1"/>
    <col min="14346" max="14592" width="11.42578125" style="383"/>
    <col min="14593" max="14598" width="11.7109375" style="383" customWidth="1"/>
    <col min="14599" max="14599" width="12.28515625" style="383" customWidth="1"/>
    <col min="14600" max="14600" width="14.7109375" style="383" customWidth="1"/>
    <col min="14601" max="14601" width="11.7109375" style="383" customWidth="1"/>
    <col min="14602" max="14848" width="11.42578125" style="383"/>
    <col min="14849" max="14854" width="11.7109375" style="383" customWidth="1"/>
    <col min="14855" max="14855" width="12.28515625" style="383" customWidth="1"/>
    <col min="14856" max="14856" width="14.7109375" style="383" customWidth="1"/>
    <col min="14857" max="14857" width="11.7109375" style="383" customWidth="1"/>
    <col min="14858" max="15104" width="11.42578125" style="383"/>
    <col min="15105" max="15110" width="11.7109375" style="383" customWidth="1"/>
    <col min="15111" max="15111" width="12.28515625" style="383" customWidth="1"/>
    <col min="15112" max="15112" width="14.7109375" style="383" customWidth="1"/>
    <col min="15113" max="15113" width="11.7109375" style="383" customWidth="1"/>
    <col min="15114" max="15360" width="11.42578125" style="383"/>
    <col min="15361" max="15366" width="11.7109375" style="383" customWidth="1"/>
    <col min="15367" max="15367" width="12.28515625" style="383" customWidth="1"/>
    <col min="15368" max="15368" width="14.7109375" style="383" customWidth="1"/>
    <col min="15369" max="15369" width="11.7109375" style="383" customWidth="1"/>
    <col min="15370" max="15616" width="11.42578125" style="383"/>
    <col min="15617" max="15622" width="11.7109375" style="383" customWidth="1"/>
    <col min="15623" max="15623" width="12.28515625" style="383" customWidth="1"/>
    <col min="15624" max="15624" width="14.7109375" style="383" customWidth="1"/>
    <col min="15625" max="15625" width="11.7109375" style="383" customWidth="1"/>
    <col min="15626" max="15872" width="11.42578125" style="383"/>
    <col min="15873" max="15878" width="11.7109375" style="383" customWidth="1"/>
    <col min="15879" max="15879" width="12.28515625" style="383" customWidth="1"/>
    <col min="15880" max="15880" width="14.7109375" style="383" customWidth="1"/>
    <col min="15881" max="15881" width="11.7109375" style="383" customWidth="1"/>
    <col min="15882" max="16128" width="11.42578125" style="383"/>
    <col min="16129" max="16134" width="11.7109375" style="383" customWidth="1"/>
    <col min="16135" max="16135" width="12.28515625" style="383" customWidth="1"/>
    <col min="16136" max="16136" width="14.7109375" style="383" customWidth="1"/>
    <col min="16137" max="16137" width="11.7109375" style="383" customWidth="1"/>
    <col min="16138" max="16384" width="11.42578125" style="383"/>
  </cols>
  <sheetData>
    <row r="2" spans="1:12" s="8" customFormat="1" ht="18" customHeight="1">
      <c r="A2" s="7" t="s">
        <v>903</v>
      </c>
      <c r="B2" s="7"/>
      <c r="C2" s="7"/>
      <c r="D2" s="7"/>
      <c r="E2" s="7"/>
      <c r="F2" s="7"/>
      <c r="G2" s="7"/>
      <c r="H2" s="7"/>
      <c r="I2" s="7"/>
    </row>
    <row r="3" spans="1:12" s="8" customFormat="1" ht="18" customHeight="1">
      <c r="A3" s="38" t="s">
        <v>904</v>
      </c>
      <c r="B3" s="38"/>
      <c r="C3" s="38"/>
      <c r="D3" s="38"/>
      <c r="E3" s="38"/>
      <c r="F3" s="38"/>
      <c r="G3" s="38"/>
      <c r="H3" s="38"/>
      <c r="I3" s="38"/>
    </row>
    <row r="4" spans="1:12" s="8" customFormat="1" ht="18" customHeight="1">
      <c r="A4" s="38" t="s">
        <v>597</v>
      </c>
      <c r="B4" s="38"/>
      <c r="C4" s="38"/>
      <c r="D4" s="38"/>
      <c r="E4" s="38"/>
      <c r="F4" s="38"/>
      <c r="G4" s="38"/>
      <c r="H4" s="38"/>
      <c r="I4" s="38"/>
    </row>
    <row r="5" spans="1:12" s="8" customFormat="1" ht="3.75" customHeight="1">
      <c r="A5" s="186"/>
      <c r="B5" s="186"/>
      <c r="C5" s="186"/>
      <c r="D5" s="186"/>
      <c r="E5" s="186"/>
      <c r="G5" s="247"/>
    </row>
    <row r="6" spans="1:12" s="382" customFormat="1" ht="27.75" customHeight="1">
      <c r="A6" s="381" t="s">
        <v>788</v>
      </c>
      <c r="B6" s="116" t="s">
        <v>34</v>
      </c>
      <c r="C6" s="116" t="s">
        <v>19</v>
      </c>
      <c r="D6" s="116" t="s">
        <v>20</v>
      </c>
      <c r="E6" s="116" t="s">
        <v>21</v>
      </c>
      <c r="F6" s="116" t="s">
        <v>22</v>
      </c>
      <c r="G6" s="116" t="s">
        <v>23</v>
      </c>
      <c r="H6" s="116" t="s">
        <v>24</v>
      </c>
      <c r="I6" s="116" t="s">
        <v>25</v>
      </c>
      <c r="J6" s="120"/>
      <c r="K6" s="120"/>
      <c r="L6" s="120"/>
    </row>
    <row r="7" spans="1:12" ht="8.25" customHeight="1">
      <c r="J7" s="120"/>
      <c r="K7" s="120"/>
      <c r="L7" s="120"/>
    </row>
    <row r="8" spans="1:12" s="117" customFormat="1" ht="16.5" customHeight="1">
      <c r="A8" s="121" t="s">
        <v>16</v>
      </c>
      <c r="B8" s="389">
        <f>SUM(B10:B15)</f>
        <v>16320</v>
      </c>
      <c r="C8" s="389">
        <f>SUM(C10:C15)</f>
        <v>6515</v>
      </c>
      <c r="D8" s="389">
        <f>SUM(D10:D15)</f>
        <v>2760</v>
      </c>
      <c r="E8" s="389">
        <f>SUM(E10:E15)</f>
        <v>1609</v>
      </c>
      <c r="F8" s="389">
        <f>SUM(F10:F15)</f>
        <v>1299</v>
      </c>
      <c r="G8" s="389">
        <f>SUM(G10:G15)</f>
        <v>1478</v>
      </c>
      <c r="H8" s="389">
        <f>SUM(H10:H15)</f>
        <v>1400</v>
      </c>
      <c r="I8" s="389">
        <f>SUM(I10:I15)</f>
        <v>1259</v>
      </c>
      <c r="J8" s="120"/>
      <c r="K8" s="120"/>
      <c r="L8" s="120"/>
    </row>
    <row r="9" spans="1:12" s="120" customFormat="1" ht="8.25" customHeight="1">
      <c r="A9" s="123"/>
      <c r="B9" s="390"/>
      <c r="C9" s="390"/>
      <c r="D9" s="390"/>
      <c r="E9" s="390"/>
      <c r="F9" s="390"/>
      <c r="G9" s="390"/>
      <c r="H9" s="390"/>
      <c r="I9" s="390"/>
    </row>
    <row r="10" spans="1:12" s="120" customFormat="1" ht="16.5" customHeight="1">
      <c r="A10" s="123" t="s">
        <v>799</v>
      </c>
      <c r="B10" s="390">
        <f t="shared" ref="B10:B15" si="0">SUM(C10:I10)</f>
        <v>3038</v>
      </c>
      <c r="C10" s="390">
        <v>1230</v>
      </c>
      <c r="D10" s="390">
        <v>467</v>
      </c>
      <c r="E10" s="390">
        <v>311</v>
      </c>
      <c r="F10" s="390">
        <v>258</v>
      </c>
      <c r="G10" s="390">
        <v>256</v>
      </c>
      <c r="H10" s="390">
        <v>286</v>
      </c>
      <c r="I10" s="390">
        <v>230</v>
      </c>
    </row>
    <row r="11" spans="1:12" s="120" customFormat="1" ht="16.5" customHeight="1">
      <c r="A11" s="123" t="s">
        <v>801</v>
      </c>
      <c r="B11" s="390">
        <f t="shared" si="0"/>
        <v>2520</v>
      </c>
      <c r="C11" s="390">
        <v>1001</v>
      </c>
      <c r="D11" s="390">
        <v>456</v>
      </c>
      <c r="E11" s="390">
        <v>247</v>
      </c>
      <c r="F11" s="390">
        <v>177</v>
      </c>
      <c r="G11" s="390">
        <v>223</v>
      </c>
      <c r="H11" s="390">
        <v>231</v>
      </c>
      <c r="I11" s="390">
        <v>185</v>
      </c>
    </row>
    <row r="12" spans="1:12" s="120" customFormat="1" ht="16.5" customHeight="1">
      <c r="A12" s="123" t="s">
        <v>802</v>
      </c>
      <c r="B12" s="390">
        <f t="shared" si="0"/>
        <v>2705</v>
      </c>
      <c r="C12" s="390">
        <v>1072</v>
      </c>
      <c r="D12" s="390">
        <v>477</v>
      </c>
      <c r="E12" s="390">
        <v>257</v>
      </c>
      <c r="F12" s="390">
        <v>217</v>
      </c>
      <c r="G12" s="390">
        <v>245</v>
      </c>
      <c r="H12" s="390">
        <v>218</v>
      </c>
      <c r="I12" s="390">
        <v>219</v>
      </c>
    </row>
    <row r="13" spans="1:12" s="120" customFormat="1" ht="16.5" customHeight="1">
      <c r="A13" s="123" t="s">
        <v>803</v>
      </c>
      <c r="B13" s="390">
        <f t="shared" si="0"/>
        <v>2681</v>
      </c>
      <c r="C13" s="390">
        <v>1077</v>
      </c>
      <c r="D13" s="390">
        <v>446</v>
      </c>
      <c r="E13" s="390">
        <v>247</v>
      </c>
      <c r="F13" s="390">
        <v>218</v>
      </c>
      <c r="G13" s="390">
        <v>251</v>
      </c>
      <c r="H13" s="390">
        <v>247</v>
      </c>
      <c r="I13" s="390">
        <v>195</v>
      </c>
    </row>
    <row r="14" spans="1:12" s="120" customFormat="1" ht="16.5" customHeight="1">
      <c r="A14" s="123" t="s">
        <v>804</v>
      </c>
      <c r="B14" s="390">
        <f t="shared" si="0"/>
        <v>2664</v>
      </c>
      <c r="C14" s="390">
        <v>1015</v>
      </c>
      <c r="D14" s="390">
        <v>451</v>
      </c>
      <c r="E14" s="390">
        <v>284</v>
      </c>
      <c r="F14" s="390">
        <v>225</v>
      </c>
      <c r="G14" s="390">
        <v>248</v>
      </c>
      <c r="H14" s="390">
        <v>229</v>
      </c>
      <c r="I14" s="390">
        <v>212</v>
      </c>
    </row>
    <row r="15" spans="1:12" s="120" customFormat="1" ht="16.5" customHeight="1">
      <c r="A15" s="123" t="s">
        <v>805</v>
      </c>
      <c r="B15" s="390">
        <f t="shared" si="0"/>
        <v>2712</v>
      </c>
      <c r="C15" s="390">
        <v>1120</v>
      </c>
      <c r="D15" s="390">
        <v>463</v>
      </c>
      <c r="E15" s="390">
        <v>263</v>
      </c>
      <c r="F15" s="390">
        <v>204</v>
      </c>
      <c r="G15" s="390">
        <v>255</v>
      </c>
      <c r="H15" s="390">
        <v>189</v>
      </c>
      <c r="I15" s="390">
        <v>218</v>
      </c>
    </row>
    <row r="16" spans="1:12" ht="8.25" customHeight="1">
      <c r="A16" s="386"/>
      <c r="B16" s="386"/>
      <c r="C16" s="386"/>
      <c r="D16" s="386"/>
      <c r="E16" s="386"/>
      <c r="F16" s="386"/>
      <c r="G16" s="386"/>
      <c r="H16" s="386"/>
      <c r="I16" s="386"/>
    </row>
    <row r="17" spans="1:2" ht="5.25" customHeight="1"/>
    <row r="18" spans="1:2" ht="13.5">
      <c r="A18" s="37" t="s">
        <v>905</v>
      </c>
    </row>
    <row r="19" spans="1:2">
      <c r="A19" s="37" t="s">
        <v>906</v>
      </c>
    </row>
    <row r="21" spans="1:2">
      <c r="B21" s="388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05" firstPageNumber="30" orientation="landscape" useFirstPageNumber="1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B2734-5EDB-412B-90DB-69D42C3E15B4}">
  <dimension ref="A1:O26"/>
  <sheetViews>
    <sheetView zoomScale="90" zoomScaleNormal="90" zoomScaleSheetLayoutView="75" workbookViewId="0"/>
  </sheetViews>
  <sheetFormatPr baseColWidth="10" defaultRowHeight="12.75"/>
  <cols>
    <col min="1" max="8" width="11.42578125" style="391"/>
    <col min="9" max="9" width="8" style="391" customWidth="1"/>
    <col min="10" max="13" width="8" style="570" customWidth="1"/>
    <col min="14" max="14" width="8" style="391" customWidth="1"/>
    <col min="15" max="15" width="8" style="394" customWidth="1"/>
    <col min="16" max="57" width="8" style="391" customWidth="1"/>
    <col min="58" max="264" width="11.42578125" style="391"/>
    <col min="265" max="313" width="8" style="391" customWidth="1"/>
    <col min="314" max="520" width="11.42578125" style="391"/>
    <col min="521" max="569" width="8" style="391" customWidth="1"/>
    <col min="570" max="776" width="11.42578125" style="391"/>
    <col min="777" max="825" width="8" style="391" customWidth="1"/>
    <col min="826" max="1032" width="11.42578125" style="391"/>
    <col min="1033" max="1081" width="8" style="391" customWidth="1"/>
    <col min="1082" max="1288" width="11.42578125" style="391"/>
    <col min="1289" max="1337" width="8" style="391" customWidth="1"/>
    <col min="1338" max="1544" width="11.42578125" style="391"/>
    <col min="1545" max="1593" width="8" style="391" customWidth="1"/>
    <col min="1594" max="1800" width="11.42578125" style="391"/>
    <col min="1801" max="1849" width="8" style="391" customWidth="1"/>
    <col min="1850" max="2056" width="11.42578125" style="391"/>
    <col min="2057" max="2105" width="8" style="391" customWidth="1"/>
    <col min="2106" max="2312" width="11.42578125" style="391"/>
    <col min="2313" max="2361" width="8" style="391" customWidth="1"/>
    <col min="2362" max="2568" width="11.42578125" style="391"/>
    <col min="2569" max="2617" width="8" style="391" customWidth="1"/>
    <col min="2618" max="2824" width="11.42578125" style="391"/>
    <col min="2825" max="2873" width="8" style="391" customWidth="1"/>
    <col min="2874" max="3080" width="11.42578125" style="391"/>
    <col min="3081" max="3129" width="8" style="391" customWidth="1"/>
    <col min="3130" max="3336" width="11.42578125" style="391"/>
    <col min="3337" max="3385" width="8" style="391" customWidth="1"/>
    <col min="3386" max="3592" width="11.42578125" style="391"/>
    <col min="3593" max="3641" width="8" style="391" customWidth="1"/>
    <col min="3642" max="3848" width="11.42578125" style="391"/>
    <col min="3849" max="3897" width="8" style="391" customWidth="1"/>
    <col min="3898" max="4104" width="11.42578125" style="391"/>
    <col min="4105" max="4153" width="8" style="391" customWidth="1"/>
    <col min="4154" max="4360" width="11.42578125" style="391"/>
    <col min="4361" max="4409" width="8" style="391" customWidth="1"/>
    <col min="4410" max="4616" width="11.42578125" style="391"/>
    <col min="4617" max="4665" width="8" style="391" customWidth="1"/>
    <col min="4666" max="4872" width="11.42578125" style="391"/>
    <col min="4873" max="4921" width="8" style="391" customWidth="1"/>
    <col min="4922" max="5128" width="11.42578125" style="391"/>
    <col min="5129" max="5177" width="8" style="391" customWidth="1"/>
    <col min="5178" max="5384" width="11.42578125" style="391"/>
    <col min="5385" max="5433" width="8" style="391" customWidth="1"/>
    <col min="5434" max="5640" width="11.42578125" style="391"/>
    <col min="5641" max="5689" width="8" style="391" customWidth="1"/>
    <col min="5690" max="5896" width="11.42578125" style="391"/>
    <col min="5897" max="5945" width="8" style="391" customWidth="1"/>
    <col min="5946" max="6152" width="11.42578125" style="391"/>
    <col min="6153" max="6201" width="8" style="391" customWidth="1"/>
    <col min="6202" max="6408" width="11.42578125" style="391"/>
    <col min="6409" max="6457" width="8" style="391" customWidth="1"/>
    <col min="6458" max="6664" width="11.42578125" style="391"/>
    <col min="6665" max="6713" width="8" style="391" customWidth="1"/>
    <col min="6714" max="6920" width="11.42578125" style="391"/>
    <col min="6921" max="6969" width="8" style="391" customWidth="1"/>
    <col min="6970" max="7176" width="11.42578125" style="391"/>
    <col min="7177" max="7225" width="8" style="391" customWidth="1"/>
    <col min="7226" max="7432" width="11.42578125" style="391"/>
    <col min="7433" max="7481" width="8" style="391" customWidth="1"/>
    <col min="7482" max="7688" width="11.42578125" style="391"/>
    <col min="7689" max="7737" width="8" style="391" customWidth="1"/>
    <col min="7738" max="7944" width="11.42578125" style="391"/>
    <col min="7945" max="7993" width="8" style="391" customWidth="1"/>
    <col min="7994" max="8200" width="11.42578125" style="391"/>
    <col min="8201" max="8249" width="8" style="391" customWidth="1"/>
    <col min="8250" max="8456" width="11.42578125" style="391"/>
    <col min="8457" max="8505" width="8" style="391" customWidth="1"/>
    <col min="8506" max="8712" width="11.42578125" style="391"/>
    <col min="8713" max="8761" width="8" style="391" customWidth="1"/>
    <col min="8762" max="8968" width="11.42578125" style="391"/>
    <col min="8969" max="9017" width="8" style="391" customWidth="1"/>
    <col min="9018" max="9224" width="11.42578125" style="391"/>
    <col min="9225" max="9273" width="8" style="391" customWidth="1"/>
    <col min="9274" max="9480" width="11.42578125" style="391"/>
    <col min="9481" max="9529" width="8" style="391" customWidth="1"/>
    <col min="9530" max="9736" width="11.42578125" style="391"/>
    <col min="9737" max="9785" width="8" style="391" customWidth="1"/>
    <col min="9786" max="9992" width="11.42578125" style="391"/>
    <col min="9993" max="10041" width="8" style="391" customWidth="1"/>
    <col min="10042" max="10248" width="11.42578125" style="391"/>
    <col min="10249" max="10297" width="8" style="391" customWidth="1"/>
    <col min="10298" max="10504" width="11.42578125" style="391"/>
    <col min="10505" max="10553" width="8" style="391" customWidth="1"/>
    <col min="10554" max="10760" width="11.42578125" style="391"/>
    <col min="10761" max="10809" width="8" style="391" customWidth="1"/>
    <col min="10810" max="11016" width="11.42578125" style="391"/>
    <col min="11017" max="11065" width="8" style="391" customWidth="1"/>
    <col min="11066" max="11272" width="11.42578125" style="391"/>
    <col min="11273" max="11321" width="8" style="391" customWidth="1"/>
    <col min="11322" max="11528" width="11.42578125" style="391"/>
    <col min="11529" max="11577" width="8" style="391" customWidth="1"/>
    <col min="11578" max="11784" width="11.42578125" style="391"/>
    <col min="11785" max="11833" width="8" style="391" customWidth="1"/>
    <col min="11834" max="12040" width="11.42578125" style="391"/>
    <col min="12041" max="12089" width="8" style="391" customWidth="1"/>
    <col min="12090" max="12296" width="11.42578125" style="391"/>
    <col min="12297" max="12345" width="8" style="391" customWidth="1"/>
    <col min="12346" max="12552" width="11.42578125" style="391"/>
    <col min="12553" max="12601" width="8" style="391" customWidth="1"/>
    <col min="12602" max="12808" width="11.42578125" style="391"/>
    <col min="12809" max="12857" width="8" style="391" customWidth="1"/>
    <col min="12858" max="13064" width="11.42578125" style="391"/>
    <col min="13065" max="13113" width="8" style="391" customWidth="1"/>
    <col min="13114" max="13320" width="11.42578125" style="391"/>
    <col min="13321" max="13369" width="8" style="391" customWidth="1"/>
    <col min="13370" max="13576" width="11.42578125" style="391"/>
    <col min="13577" max="13625" width="8" style="391" customWidth="1"/>
    <col min="13626" max="13832" width="11.42578125" style="391"/>
    <col min="13833" max="13881" width="8" style="391" customWidth="1"/>
    <col min="13882" max="14088" width="11.42578125" style="391"/>
    <col min="14089" max="14137" width="8" style="391" customWidth="1"/>
    <col min="14138" max="14344" width="11.42578125" style="391"/>
    <col min="14345" max="14393" width="8" style="391" customWidth="1"/>
    <col min="14394" max="14600" width="11.42578125" style="391"/>
    <col min="14601" max="14649" width="8" style="391" customWidth="1"/>
    <col min="14650" max="14856" width="11.42578125" style="391"/>
    <col min="14857" max="14905" width="8" style="391" customWidth="1"/>
    <col min="14906" max="15112" width="11.42578125" style="391"/>
    <col min="15113" max="15161" width="8" style="391" customWidth="1"/>
    <col min="15162" max="15368" width="11.42578125" style="391"/>
    <col min="15369" max="15417" width="8" style="391" customWidth="1"/>
    <col min="15418" max="15624" width="11.42578125" style="391"/>
    <col min="15625" max="15673" width="8" style="391" customWidth="1"/>
    <col min="15674" max="15880" width="11.42578125" style="391"/>
    <col min="15881" max="15929" width="8" style="391" customWidth="1"/>
    <col min="15930" max="16136" width="11.42578125" style="391"/>
    <col min="16137" max="16185" width="8" style="391" customWidth="1"/>
    <col min="16186" max="16384" width="11.42578125" style="391"/>
  </cols>
  <sheetData>
    <row r="1" spans="1:12">
      <c r="J1" s="568"/>
      <c r="K1" s="569"/>
    </row>
    <row r="2" spans="1:12">
      <c r="A2" s="392" t="s">
        <v>907</v>
      </c>
      <c r="B2" s="393"/>
      <c r="C2" s="393"/>
      <c r="D2" s="393"/>
      <c r="E2" s="393"/>
      <c r="F2" s="393"/>
      <c r="G2" s="393"/>
      <c r="H2" s="393"/>
      <c r="J2" s="199"/>
      <c r="K2" s="571" t="s">
        <v>884</v>
      </c>
      <c r="L2" s="571" t="s">
        <v>885</v>
      </c>
    </row>
    <row r="3" spans="1:12">
      <c r="A3" s="392" t="s">
        <v>908</v>
      </c>
      <c r="B3" s="392"/>
      <c r="C3" s="392"/>
      <c r="D3" s="392"/>
      <c r="E3" s="392"/>
      <c r="F3" s="392"/>
      <c r="G3" s="392"/>
      <c r="H3" s="392"/>
      <c r="J3" s="199"/>
      <c r="K3" s="572">
        <f>SUM(K4:K15)</f>
        <v>24344</v>
      </c>
      <c r="L3" s="572">
        <f>SUM(L4:L15)</f>
        <v>16320</v>
      </c>
    </row>
    <row r="4" spans="1:12">
      <c r="A4" s="392" t="s">
        <v>909</v>
      </c>
      <c r="B4" s="392"/>
      <c r="C4" s="392"/>
      <c r="D4" s="392"/>
      <c r="E4" s="392"/>
      <c r="F4" s="392"/>
      <c r="G4" s="392"/>
      <c r="H4" s="392"/>
      <c r="J4" s="199" t="s">
        <v>910</v>
      </c>
      <c r="K4" s="573">
        <v>5170</v>
      </c>
      <c r="L4" s="573">
        <v>3038</v>
      </c>
    </row>
    <row r="5" spans="1:12">
      <c r="J5" s="199" t="s">
        <v>911</v>
      </c>
      <c r="K5" s="573">
        <v>3573</v>
      </c>
      <c r="L5" s="573">
        <v>2520</v>
      </c>
    </row>
    <row r="6" spans="1:12">
      <c r="J6" s="199" t="s">
        <v>912</v>
      </c>
      <c r="K6" s="573">
        <v>3780</v>
      </c>
      <c r="L6" s="573">
        <v>2705</v>
      </c>
    </row>
    <row r="7" spans="1:12">
      <c r="E7" s="275" t="s">
        <v>823</v>
      </c>
      <c r="J7" s="199" t="s">
        <v>913</v>
      </c>
      <c r="K7" s="573">
        <v>3902</v>
      </c>
      <c r="L7" s="573">
        <v>2681</v>
      </c>
    </row>
    <row r="8" spans="1:12">
      <c r="J8" s="199" t="s">
        <v>914</v>
      </c>
      <c r="K8" s="573">
        <v>3876</v>
      </c>
      <c r="L8" s="573">
        <v>2664</v>
      </c>
    </row>
    <row r="9" spans="1:12">
      <c r="J9" s="199" t="s">
        <v>915</v>
      </c>
      <c r="K9" s="573">
        <v>4043</v>
      </c>
      <c r="L9" s="573">
        <v>2712</v>
      </c>
    </row>
    <row r="10" spans="1:12">
      <c r="J10" s="199" t="s">
        <v>916</v>
      </c>
      <c r="K10" s="573">
        <v>0</v>
      </c>
      <c r="L10" s="573">
        <v>0</v>
      </c>
    </row>
    <row r="11" spans="1:12">
      <c r="J11" s="199" t="s">
        <v>917</v>
      </c>
      <c r="K11" s="573">
        <v>0</v>
      </c>
      <c r="L11" s="573">
        <v>0</v>
      </c>
    </row>
    <row r="12" spans="1:12">
      <c r="J12" s="199" t="s">
        <v>918</v>
      </c>
      <c r="K12" s="573">
        <v>0</v>
      </c>
      <c r="L12" s="573">
        <v>0</v>
      </c>
    </row>
    <row r="13" spans="1:12">
      <c r="J13" s="199" t="s">
        <v>919</v>
      </c>
      <c r="K13" s="573">
        <v>0</v>
      </c>
      <c r="L13" s="573">
        <v>0</v>
      </c>
    </row>
    <row r="14" spans="1:12">
      <c r="J14" s="199" t="s">
        <v>920</v>
      </c>
      <c r="K14" s="573">
        <v>0</v>
      </c>
      <c r="L14" s="573">
        <v>0</v>
      </c>
    </row>
    <row r="15" spans="1:12">
      <c r="J15" s="199" t="s">
        <v>921</v>
      </c>
      <c r="K15" s="573">
        <v>0</v>
      </c>
      <c r="L15" s="573">
        <v>0</v>
      </c>
    </row>
    <row r="16" spans="1:12">
      <c r="L16" s="574"/>
    </row>
    <row r="17" spans="1:10">
      <c r="J17" s="199"/>
    </row>
    <row r="18" spans="1:10">
      <c r="J18" s="199"/>
    </row>
    <row r="26" spans="1:10">
      <c r="A26" s="379" t="s">
        <v>922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0" firstPageNumber="31" orientation="landscape" useFirstPageNumber="1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D9254-7070-4035-AF06-63378F296EC6}">
  <dimension ref="A2:K21"/>
  <sheetViews>
    <sheetView showGridLines="0" zoomScale="90" zoomScaleNormal="90" workbookViewId="0"/>
  </sheetViews>
  <sheetFormatPr baseColWidth="10" defaultRowHeight="12"/>
  <cols>
    <col min="1" max="6" width="11.7109375" style="383" customWidth="1"/>
    <col min="7" max="7" width="12.28515625" style="383" customWidth="1"/>
    <col min="8" max="8" width="14.7109375" style="383" customWidth="1"/>
    <col min="9" max="9" width="11.7109375" style="383" customWidth="1"/>
    <col min="10" max="256" width="11.42578125" style="383"/>
    <col min="257" max="262" width="11.7109375" style="383" customWidth="1"/>
    <col min="263" max="263" width="12.28515625" style="383" customWidth="1"/>
    <col min="264" max="264" width="14.7109375" style="383" customWidth="1"/>
    <col min="265" max="265" width="11.7109375" style="383" customWidth="1"/>
    <col min="266" max="512" width="11.42578125" style="383"/>
    <col min="513" max="518" width="11.7109375" style="383" customWidth="1"/>
    <col min="519" max="519" width="12.28515625" style="383" customWidth="1"/>
    <col min="520" max="520" width="14.7109375" style="383" customWidth="1"/>
    <col min="521" max="521" width="11.7109375" style="383" customWidth="1"/>
    <col min="522" max="768" width="11.42578125" style="383"/>
    <col min="769" max="774" width="11.7109375" style="383" customWidth="1"/>
    <col min="775" max="775" width="12.28515625" style="383" customWidth="1"/>
    <col min="776" max="776" width="14.7109375" style="383" customWidth="1"/>
    <col min="777" max="777" width="11.7109375" style="383" customWidth="1"/>
    <col min="778" max="1024" width="11.42578125" style="383"/>
    <col min="1025" max="1030" width="11.7109375" style="383" customWidth="1"/>
    <col min="1031" max="1031" width="12.28515625" style="383" customWidth="1"/>
    <col min="1032" max="1032" width="14.7109375" style="383" customWidth="1"/>
    <col min="1033" max="1033" width="11.7109375" style="383" customWidth="1"/>
    <col min="1034" max="1280" width="11.42578125" style="383"/>
    <col min="1281" max="1286" width="11.7109375" style="383" customWidth="1"/>
    <col min="1287" max="1287" width="12.28515625" style="383" customWidth="1"/>
    <col min="1288" max="1288" width="14.7109375" style="383" customWidth="1"/>
    <col min="1289" max="1289" width="11.7109375" style="383" customWidth="1"/>
    <col min="1290" max="1536" width="11.42578125" style="383"/>
    <col min="1537" max="1542" width="11.7109375" style="383" customWidth="1"/>
    <col min="1543" max="1543" width="12.28515625" style="383" customWidth="1"/>
    <col min="1544" max="1544" width="14.7109375" style="383" customWidth="1"/>
    <col min="1545" max="1545" width="11.7109375" style="383" customWidth="1"/>
    <col min="1546" max="1792" width="11.42578125" style="383"/>
    <col min="1793" max="1798" width="11.7109375" style="383" customWidth="1"/>
    <col min="1799" max="1799" width="12.28515625" style="383" customWidth="1"/>
    <col min="1800" max="1800" width="14.7109375" style="383" customWidth="1"/>
    <col min="1801" max="1801" width="11.7109375" style="383" customWidth="1"/>
    <col min="1802" max="2048" width="11.42578125" style="383"/>
    <col min="2049" max="2054" width="11.7109375" style="383" customWidth="1"/>
    <col min="2055" max="2055" width="12.28515625" style="383" customWidth="1"/>
    <col min="2056" max="2056" width="14.7109375" style="383" customWidth="1"/>
    <col min="2057" max="2057" width="11.7109375" style="383" customWidth="1"/>
    <col min="2058" max="2304" width="11.42578125" style="383"/>
    <col min="2305" max="2310" width="11.7109375" style="383" customWidth="1"/>
    <col min="2311" max="2311" width="12.28515625" style="383" customWidth="1"/>
    <col min="2312" max="2312" width="14.7109375" style="383" customWidth="1"/>
    <col min="2313" max="2313" width="11.7109375" style="383" customWidth="1"/>
    <col min="2314" max="2560" width="11.42578125" style="383"/>
    <col min="2561" max="2566" width="11.7109375" style="383" customWidth="1"/>
    <col min="2567" max="2567" width="12.28515625" style="383" customWidth="1"/>
    <col min="2568" max="2568" width="14.7109375" style="383" customWidth="1"/>
    <col min="2569" max="2569" width="11.7109375" style="383" customWidth="1"/>
    <col min="2570" max="2816" width="11.42578125" style="383"/>
    <col min="2817" max="2822" width="11.7109375" style="383" customWidth="1"/>
    <col min="2823" max="2823" width="12.28515625" style="383" customWidth="1"/>
    <col min="2824" max="2824" width="14.7109375" style="383" customWidth="1"/>
    <col min="2825" max="2825" width="11.7109375" style="383" customWidth="1"/>
    <col min="2826" max="3072" width="11.42578125" style="383"/>
    <col min="3073" max="3078" width="11.7109375" style="383" customWidth="1"/>
    <col min="3079" max="3079" width="12.28515625" style="383" customWidth="1"/>
    <col min="3080" max="3080" width="14.7109375" style="383" customWidth="1"/>
    <col min="3081" max="3081" width="11.7109375" style="383" customWidth="1"/>
    <col min="3082" max="3328" width="11.42578125" style="383"/>
    <col min="3329" max="3334" width="11.7109375" style="383" customWidth="1"/>
    <col min="3335" max="3335" width="12.28515625" style="383" customWidth="1"/>
    <col min="3336" max="3336" width="14.7109375" style="383" customWidth="1"/>
    <col min="3337" max="3337" width="11.7109375" style="383" customWidth="1"/>
    <col min="3338" max="3584" width="11.42578125" style="383"/>
    <col min="3585" max="3590" width="11.7109375" style="383" customWidth="1"/>
    <col min="3591" max="3591" width="12.28515625" style="383" customWidth="1"/>
    <col min="3592" max="3592" width="14.7109375" style="383" customWidth="1"/>
    <col min="3593" max="3593" width="11.7109375" style="383" customWidth="1"/>
    <col min="3594" max="3840" width="11.42578125" style="383"/>
    <col min="3841" max="3846" width="11.7109375" style="383" customWidth="1"/>
    <col min="3847" max="3847" width="12.28515625" style="383" customWidth="1"/>
    <col min="3848" max="3848" width="14.7109375" style="383" customWidth="1"/>
    <col min="3849" max="3849" width="11.7109375" style="383" customWidth="1"/>
    <col min="3850" max="4096" width="11.42578125" style="383"/>
    <col min="4097" max="4102" width="11.7109375" style="383" customWidth="1"/>
    <col min="4103" max="4103" width="12.28515625" style="383" customWidth="1"/>
    <col min="4104" max="4104" width="14.7109375" style="383" customWidth="1"/>
    <col min="4105" max="4105" width="11.7109375" style="383" customWidth="1"/>
    <col min="4106" max="4352" width="11.42578125" style="383"/>
    <col min="4353" max="4358" width="11.7109375" style="383" customWidth="1"/>
    <col min="4359" max="4359" width="12.28515625" style="383" customWidth="1"/>
    <col min="4360" max="4360" width="14.7109375" style="383" customWidth="1"/>
    <col min="4361" max="4361" width="11.7109375" style="383" customWidth="1"/>
    <col min="4362" max="4608" width="11.42578125" style="383"/>
    <col min="4609" max="4614" width="11.7109375" style="383" customWidth="1"/>
    <col min="4615" max="4615" width="12.28515625" style="383" customWidth="1"/>
    <col min="4616" max="4616" width="14.7109375" style="383" customWidth="1"/>
    <col min="4617" max="4617" width="11.7109375" style="383" customWidth="1"/>
    <col min="4618" max="4864" width="11.42578125" style="383"/>
    <col min="4865" max="4870" width="11.7109375" style="383" customWidth="1"/>
    <col min="4871" max="4871" width="12.28515625" style="383" customWidth="1"/>
    <col min="4872" max="4872" width="14.7109375" style="383" customWidth="1"/>
    <col min="4873" max="4873" width="11.7109375" style="383" customWidth="1"/>
    <col min="4874" max="5120" width="11.42578125" style="383"/>
    <col min="5121" max="5126" width="11.7109375" style="383" customWidth="1"/>
    <col min="5127" max="5127" width="12.28515625" style="383" customWidth="1"/>
    <col min="5128" max="5128" width="14.7109375" style="383" customWidth="1"/>
    <col min="5129" max="5129" width="11.7109375" style="383" customWidth="1"/>
    <col min="5130" max="5376" width="11.42578125" style="383"/>
    <col min="5377" max="5382" width="11.7109375" style="383" customWidth="1"/>
    <col min="5383" max="5383" width="12.28515625" style="383" customWidth="1"/>
    <col min="5384" max="5384" width="14.7109375" style="383" customWidth="1"/>
    <col min="5385" max="5385" width="11.7109375" style="383" customWidth="1"/>
    <col min="5386" max="5632" width="11.42578125" style="383"/>
    <col min="5633" max="5638" width="11.7109375" style="383" customWidth="1"/>
    <col min="5639" max="5639" width="12.28515625" style="383" customWidth="1"/>
    <col min="5640" max="5640" width="14.7109375" style="383" customWidth="1"/>
    <col min="5641" max="5641" width="11.7109375" style="383" customWidth="1"/>
    <col min="5642" max="5888" width="11.42578125" style="383"/>
    <col min="5889" max="5894" width="11.7109375" style="383" customWidth="1"/>
    <col min="5895" max="5895" width="12.28515625" style="383" customWidth="1"/>
    <col min="5896" max="5896" width="14.7109375" style="383" customWidth="1"/>
    <col min="5897" max="5897" width="11.7109375" style="383" customWidth="1"/>
    <col min="5898" max="6144" width="11.42578125" style="383"/>
    <col min="6145" max="6150" width="11.7109375" style="383" customWidth="1"/>
    <col min="6151" max="6151" width="12.28515625" style="383" customWidth="1"/>
    <col min="6152" max="6152" width="14.7109375" style="383" customWidth="1"/>
    <col min="6153" max="6153" width="11.7109375" style="383" customWidth="1"/>
    <col min="6154" max="6400" width="11.42578125" style="383"/>
    <col min="6401" max="6406" width="11.7109375" style="383" customWidth="1"/>
    <col min="6407" max="6407" width="12.28515625" style="383" customWidth="1"/>
    <col min="6408" max="6408" width="14.7109375" style="383" customWidth="1"/>
    <col min="6409" max="6409" width="11.7109375" style="383" customWidth="1"/>
    <col min="6410" max="6656" width="11.42578125" style="383"/>
    <col min="6657" max="6662" width="11.7109375" style="383" customWidth="1"/>
    <col min="6663" max="6663" width="12.28515625" style="383" customWidth="1"/>
    <col min="6664" max="6664" width="14.7109375" style="383" customWidth="1"/>
    <col min="6665" max="6665" width="11.7109375" style="383" customWidth="1"/>
    <col min="6666" max="6912" width="11.42578125" style="383"/>
    <col min="6913" max="6918" width="11.7109375" style="383" customWidth="1"/>
    <col min="6919" max="6919" width="12.28515625" style="383" customWidth="1"/>
    <col min="6920" max="6920" width="14.7109375" style="383" customWidth="1"/>
    <col min="6921" max="6921" width="11.7109375" style="383" customWidth="1"/>
    <col min="6922" max="7168" width="11.42578125" style="383"/>
    <col min="7169" max="7174" width="11.7109375" style="383" customWidth="1"/>
    <col min="7175" max="7175" width="12.28515625" style="383" customWidth="1"/>
    <col min="7176" max="7176" width="14.7109375" style="383" customWidth="1"/>
    <col min="7177" max="7177" width="11.7109375" style="383" customWidth="1"/>
    <col min="7178" max="7424" width="11.42578125" style="383"/>
    <col min="7425" max="7430" width="11.7109375" style="383" customWidth="1"/>
    <col min="7431" max="7431" width="12.28515625" style="383" customWidth="1"/>
    <col min="7432" max="7432" width="14.7109375" style="383" customWidth="1"/>
    <col min="7433" max="7433" width="11.7109375" style="383" customWidth="1"/>
    <col min="7434" max="7680" width="11.42578125" style="383"/>
    <col min="7681" max="7686" width="11.7109375" style="383" customWidth="1"/>
    <col min="7687" max="7687" width="12.28515625" style="383" customWidth="1"/>
    <col min="7688" max="7688" width="14.7109375" style="383" customWidth="1"/>
    <col min="7689" max="7689" width="11.7109375" style="383" customWidth="1"/>
    <col min="7690" max="7936" width="11.42578125" style="383"/>
    <col min="7937" max="7942" width="11.7109375" style="383" customWidth="1"/>
    <col min="7943" max="7943" width="12.28515625" style="383" customWidth="1"/>
    <col min="7944" max="7944" width="14.7109375" style="383" customWidth="1"/>
    <col min="7945" max="7945" width="11.7109375" style="383" customWidth="1"/>
    <col min="7946" max="8192" width="11.42578125" style="383"/>
    <col min="8193" max="8198" width="11.7109375" style="383" customWidth="1"/>
    <col min="8199" max="8199" width="12.28515625" style="383" customWidth="1"/>
    <col min="8200" max="8200" width="14.7109375" style="383" customWidth="1"/>
    <col min="8201" max="8201" width="11.7109375" style="383" customWidth="1"/>
    <col min="8202" max="8448" width="11.42578125" style="383"/>
    <col min="8449" max="8454" width="11.7109375" style="383" customWidth="1"/>
    <col min="8455" max="8455" width="12.28515625" style="383" customWidth="1"/>
    <col min="8456" max="8456" width="14.7109375" style="383" customWidth="1"/>
    <col min="8457" max="8457" width="11.7109375" style="383" customWidth="1"/>
    <col min="8458" max="8704" width="11.42578125" style="383"/>
    <col min="8705" max="8710" width="11.7109375" style="383" customWidth="1"/>
    <col min="8711" max="8711" width="12.28515625" style="383" customWidth="1"/>
    <col min="8712" max="8712" width="14.7109375" style="383" customWidth="1"/>
    <col min="8713" max="8713" width="11.7109375" style="383" customWidth="1"/>
    <col min="8714" max="8960" width="11.42578125" style="383"/>
    <col min="8961" max="8966" width="11.7109375" style="383" customWidth="1"/>
    <col min="8967" max="8967" width="12.28515625" style="383" customWidth="1"/>
    <col min="8968" max="8968" width="14.7109375" style="383" customWidth="1"/>
    <col min="8969" max="8969" width="11.7109375" style="383" customWidth="1"/>
    <col min="8970" max="9216" width="11.42578125" style="383"/>
    <col min="9217" max="9222" width="11.7109375" style="383" customWidth="1"/>
    <col min="9223" max="9223" width="12.28515625" style="383" customWidth="1"/>
    <col min="9224" max="9224" width="14.7109375" style="383" customWidth="1"/>
    <col min="9225" max="9225" width="11.7109375" style="383" customWidth="1"/>
    <col min="9226" max="9472" width="11.42578125" style="383"/>
    <col min="9473" max="9478" width="11.7109375" style="383" customWidth="1"/>
    <col min="9479" max="9479" width="12.28515625" style="383" customWidth="1"/>
    <col min="9480" max="9480" width="14.7109375" style="383" customWidth="1"/>
    <col min="9481" max="9481" width="11.7109375" style="383" customWidth="1"/>
    <col min="9482" max="9728" width="11.42578125" style="383"/>
    <col min="9729" max="9734" width="11.7109375" style="383" customWidth="1"/>
    <col min="9735" max="9735" width="12.28515625" style="383" customWidth="1"/>
    <col min="9736" max="9736" width="14.7109375" style="383" customWidth="1"/>
    <col min="9737" max="9737" width="11.7109375" style="383" customWidth="1"/>
    <col min="9738" max="9984" width="11.42578125" style="383"/>
    <col min="9985" max="9990" width="11.7109375" style="383" customWidth="1"/>
    <col min="9991" max="9991" width="12.28515625" style="383" customWidth="1"/>
    <col min="9992" max="9992" width="14.7109375" style="383" customWidth="1"/>
    <col min="9993" max="9993" width="11.7109375" style="383" customWidth="1"/>
    <col min="9994" max="10240" width="11.42578125" style="383"/>
    <col min="10241" max="10246" width="11.7109375" style="383" customWidth="1"/>
    <col min="10247" max="10247" width="12.28515625" style="383" customWidth="1"/>
    <col min="10248" max="10248" width="14.7109375" style="383" customWidth="1"/>
    <col min="10249" max="10249" width="11.7109375" style="383" customWidth="1"/>
    <col min="10250" max="10496" width="11.42578125" style="383"/>
    <col min="10497" max="10502" width="11.7109375" style="383" customWidth="1"/>
    <col min="10503" max="10503" width="12.28515625" style="383" customWidth="1"/>
    <col min="10504" max="10504" width="14.7109375" style="383" customWidth="1"/>
    <col min="10505" max="10505" width="11.7109375" style="383" customWidth="1"/>
    <col min="10506" max="10752" width="11.42578125" style="383"/>
    <col min="10753" max="10758" width="11.7109375" style="383" customWidth="1"/>
    <col min="10759" max="10759" width="12.28515625" style="383" customWidth="1"/>
    <col min="10760" max="10760" width="14.7109375" style="383" customWidth="1"/>
    <col min="10761" max="10761" width="11.7109375" style="383" customWidth="1"/>
    <col min="10762" max="11008" width="11.42578125" style="383"/>
    <col min="11009" max="11014" width="11.7109375" style="383" customWidth="1"/>
    <col min="11015" max="11015" width="12.28515625" style="383" customWidth="1"/>
    <col min="11016" max="11016" width="14.7109375" style="383" customWidth="1"/>
    <col min="11017" max="11017" width="11.7109375" style="383" customWidth="1"/>
    <col min="11018" max="11264" width="11.42578125" style="383"/>
    <col min="11265" max="11270" width="11.7109375" style="383" customWidth="1"/>
    <col min="11271" max="11271" width="12.28515625" style="383" customWidth="1"/>
    <col min="11272" max="11272" width="14.7109375" style="383" customWidth="1"/>
    <col min="11273" max="11273" width="11.7109375" style="383" customWidth="1"/>
    <col min="11274" max="11520" width="11.42578125" style="383"/>
    <col min="11521" max="11526" width="11.7109375" style="383" customWidth="1"/>
    <col min="11527" max="11527" width="12.28515625" style="383" customWidth="1"/>
    <col min="11528" max="11528" width="14.7109375" style="383" customWidth="1"/>
    <col min="11529" max="11529" width="11.7109375" style="383" customWidth="1"/>
    <col min="11530" max="11776" width="11.42578125" style="383"/>
    <col min="11777" max="11782" width="11.7109375" style="383" customWidth="1"/>
    <col min="11783" max="11783" width="12.28515625" style="383" customWidth="1"/>
    <col min="11784" max="11784" width="14.7109375" style="383" customWidth="1"/>
    <col min="11785" max="11785" width="11.7109375" style="383" customWidth="1"/>
    <col min="11786" max="12032" width="11.42578125" style="383"/>
    <col min="12033" max="12038" width="11.7109375" style="383" customWidth="1"/>
    <col min="12039" max="12039" width="12.28515625" style="383" customWidth="1"/>
    <col min="12040" max="12040" width="14.7109375" style="383" customWidth="1"/>
    <col min="12041" max="12041" width="11.7109375" style="383" customWidth="1"/>
    <col min="12042" max="12288" width="11.42578125" style="383"/>
    <col min="12289" max="12294" width="11.7109375" style="383" customWidth="1"/>
    <col min="12295" max="12295" width="12.28515625" style="383" customWidth="1"/>
    <col min="12296" max="12296" width="14.7109375" style="383" customWidth="1"/>
    <col min="12297" max="12297" width="11.7109375" style="383" customWidth="1"/>
    <col min="12298" max="12544" width="11.42578125" style="383"/>
    <col min="12545" max="12550" width="11.7109375" style="383" customWidth="1"/>
    <col min="12551" max="12551" width="12.28515625" style="383" customWidth="1"/>
    <col min="12552" max="12552" width="14.7109375" style="383" customWidth="1"/>
    <col min="12553" max="12553" width="11.7109375" style="383" customWidth="1"/>
    <col min="12554" max="12800" width="11.42578125" style="383"/>
    <col min="12801" max="12806" width="11.7109375" style="383" customWidth="1"/>
    <col min="12807" max="12807" width="12.28515625" style="383" customWidth="1"/>
    <col min="12808" max="12808" width="14.7109375" style="383" customWidth="1"/>
    <col min="12809" max="12809" width="11.7109375" style="383" customWidth="1"/>
    <col min="12810" max="13056" width="11.42578125" style="383"/>
    <col min="13057" max="13062" width="11.7109375" style="383" customWidth="1"/>
    <col min="13063" max="13063" width="12.28515625" style="383" customWidth="1"/>
    <col min="13064" max="13064" width="14.7109375" style="383" customWidth="1"/>
    <col min="13065" max="13065" width="11.7109375" style="383" customWidth="1"/>
    <col min="13066" max="13312" width="11.42578125" style="383"/>
    <col min="13313" max="13318" width="11.7109375" style="383" customWidth="1"/>
    <col min="13319" max="13319" width="12.28515625" style="383" customWidth="1"/>
    <col min="13320" max="13320" width="14.7109375" style="383" customWidth="1"/>
    <col min="13321" max="13321" width="11.7109375" style="383" customWidth="1"/>
    <col min="13322" max="13568" width="11.42578125" style="383"/>
    <col min="13569" max="13574" width="11.7109375" style="383" customWidth="1"/>
    <col min="13575" max="13575" width="12.28515625" style="383" customWidth="1"/>
    <col min="13576" max="13576" width="14.7109375" style="383" customWidth="1"/>
    <col min="13577" max="13577" width="11.7109375" style="383" customWidth="1"/>
    <col min="13578" max="13824" width="11.42578125" style="383"/>
    <col min="13825" max="13830" width="11.7109375" style="383" customWidth="1"/>
    <col min="13831" max="13831" width="12.28515625" style="383" customWidth="1"/>
    <col min="13832" max="13832" width="14.7109375" style="383" customWidth="1"/>
    <col min="13833" max="13833" width="11.7109375" style="383" customWidth="1"/>
    <col min="13834" max="14080" width="11.42578125" style="383"/>
    <col min="14081" max="14086" width="11.7109375" style="383" customWidth="1"/>
    <col min="14087" max="14087" width="12.28515625" style="383" customWidth="1"/>
    <col min="14088" max="14088" width="14.7109375" style="383" customWidth="1"/>
    <col min="14089" max="14089" width="11.7109375" style="383" customWidth="1"/>
    <col min="14090" max="14336" width="11.42578125" style="383"/>
    <col min="14337" max="14342" width="11.7109375" style="383" customWidth="1"/>
    <col min="14343" max="14343" width="12.28515625" style="383" customWidth="1"/>
    <col min="14344" max="14344" width="14.7109375" style="383" customWidth="1"/>
    <col min="14345" max="14345" width="11.7109375" style="383" customWidth="1"/>
    <col min="14346" max="14592" width="11.42578125" style="383"/>
    <col min="14593" max="14598" width="11.7109375" style="383" customWidth="1"/>
    <col min="14599" max="14599" width="12.28515625" style="383" customWidth="1"/>
    <col min="14600" max="14600" width="14.7109375" style="383" customWidth="1"/>
    <col min="14601" max="14601" width="11.7109375" style="383" customWidth="1"/>
    <col min="14602" max="14848" width="11.42578125" style="383"/>
    <col min="14849" max="14854" width="11.7109375" style="383" customWidth="1"/>
    <col min="14855" max="14855" width="12.28515625" style="383" customWidth="1"/>
    <col min="14856" max="14856" width="14.7109375" style="383" customWidth="1"/>
    <col min="14857" max="14857" width="11.7109375" style="383" customWidth="1"/>
    <col min="14858" max="15104" width="11.42578125" style="383"/>
    <col min="15105" max="15110" width="11.7109375" style="383" customWidth="1"/>
    <col min="15111" max="15111" width="12.28515625" style="383" customWidth="1"/>
    <col min="15112" max="15112" width="14.7109375" style="383" customWidth="1"/>
    <col min="15113" max="15113" width="11.7109375" style="383" customWidth="1"/>
    <col min="15114" max="15360" width="11.42578125" style="383"/>
    <col min="15361" max="15366" width="11.7109375" style="383" customWidth="1"/>
    <col min="15367" max="15367" width="12.28515625" style="383" customWidth="1"/>
    <col min="15368" max="15368" width="14.7109375" style="383" customWidth="1"/>
    <col min="15369" max="15369" width="11.7109375" style="383" customWidth="1"/>
    <col min="15370" max="15616" width="11.42578125" style="383"/>
    <col min="15617" max="15622" width="11.7109375" style="383" customWidth="1"/>
    <col min="15623" max="15623" width="12.28515625" style="383" customWidth="1"/>
    <col min="15624" max="15624" width="14.7109375" style="383" customWidth="1"/>
    <col min="15625" max="15625" width="11.7109375" style="383" customWidth="1"/>
    <col min="15626" max="15872" width="11.42578125" style="383"/>
    <col min="15873" max="15878" width="11.7109375" style="383" customWidth="1"/>
    <col min="15879" max="15879" width="12.28515625" style="383" customWidth="1"/>
    <col min="15880" max="15880" width="14.7109375" style="383" customWidth="1"/>
    <col min="15881" max="15881" width="11.7109375" style="383" customWidth="1"/>
    <col min="15882" max="16128" width="11.42578125" style="383"/>
    <col min="16129" max="16134" width="11.7109375" style="383" customWidth="1"/>
    <col min="16135" max="16135" width="12.28515625" style="383" customWidth="1"/>
    <col min="16136" max="16136" width="14.7109375" style="383" customWidth="1"/>
    <col min="16137" max="16137" width="11.7109375" style="383" customWidth="1"/>
    <col min="16138" max="16384" width="11.42578125" style="383"/>
  </cols>
  <sheetData>
    <row r="2" spans="1:11" s="8" customFormat="1" ht="18" customHeight="1">
      <c r="A2" s="7" t="s">
        <v>923</v>
      </c>
      <c r="B2" s="7"/>
      <c r="C2" s="7"/>
      <c r="D2" s="7"/>
      <c r="E2" s="7"/>
      <c r="F2" s="7"/>
      <c r="G2" s="7"/>
      <c r="H2" s="7"/>
      <c r="I2" s="7"/>
    </row>
    <row r="3" spans="1:11" s="8" customFormat="1" ht="18" customHeight="1">
      <c r="A3" s="38" t="s">
        <v>924</v>
      </c>
      <c r="B3" s="38"/>
      <c r="C3" s="38"/>
      <c r="D3" s="38"/>
      <c r="E3" s="38"/>
      <c r="F3" s="38"/>
      <c r="G3" s="38"/>
      <c r="H3" s="38"/>
      <c r="I3" s="38"/>
    </row>
    <row r="4" spans="1:11" s="8" customFormat="1" ht="18" customHeight="1">
      <c r="A4" s="38" t="s">
        <v>597</v>
      </c>
      <c r="B4" s="38"/>
      <c r="C4" s="38"/>
      <c r="D4" s="38"/>
      <c r="E4" s="38"/>
      <c r="F4" s="38"/>
      <c r="G4" s="38"/>
      <c r="H4" s="38"/>
      <c r="I4" s="38"/>
    </row>
    <row r="5" spans="1:11" s="8" customFormat="1" ht="3.75" customHeight="1">
      <c r="A5" s="186"/>
      <c r="B5" s="186"/>
      <c r="C5" s="186"/>
      <c r="D5" s="186"/>
      <c r="E5" s="186"/>
      <c r="G5" s="247"/>
    </row>
    <row r="6" spans="1:11" s="382" customFormat="1" ht="27.75" customHeight="1">
      <c r="A6" s="381" t="s">
        <v>788</v>
      </c>
      <c r="B6" s="116" t="s">
        <v>34</v>
      </c>
      <c r="C6" s="116" t="s">
        <v>19</v>
      </c>
      <c r="D6" s="116" t="s">
        <v>20</v>
      </c>
      <c r="E6" s="116" t="s">
        <v>21</v>
      </c>
      <c r="F6" s="116" t="s">
        <v>22</v>
      </c>
      <c r="G6" s="116" t="s">
        <v>23</v>
      </c>
      <c r="H6" s="116" t="s">
        <v>24</v>
      </c>
      <c r="I6" s="116" t="s">
        <v>25</v>
      </c>
    </row>
    <row r="7" spans="1:11" ht="8.25" customHeight="1">
      <c r="J7" s="382"/>
      <c r="K7" s="382"/>
    </row>
    <row r="8" spans="1:11" s="117" customFormat="1" ht="16.5" customHeight="1">
      <c r="A8" s="121" t="s">
        <v>16</v>
      </c>
      <c r="B8" s="389">
        <f>SUM(B10:B15)</f>
        <v>14180</v>
      </c>
      <c r="C8" s="389">
        <f>SUM(C10:C15)</f>
        <v>4720</v>
      </c>
      <c r="D8" s="389">
        <f>SUM(D10:D15)</f>
        <v>3018</v>
      </c>
      <c r="E8" s="389">
        <f>SUM(E10:E15)</f>
        <v>1190</v>
      </c>
      <c r="F8" s="389">
        <f>SUM(F10:F15)</f>
        <v>1636</v>
      </c>
      <c r="G8" s="389">
        <f>SUM(G10:G15)</f>
        <v>1079</v>
      </c>
      <c r="H8" s="389">
        <f>SUM(H10:H15)</f>
        <v>1361</v>
      </c>
      <c r="I8" s="389">
        <f>SUM(I10:I15)</f>
        <v>1176</v>
      </c>
      <c r="J8" s="382"/>
      <c r="K8" s="382"/>
    </row>
    <row r="9" spans="1:11" s="120" customFormat="1" ht="8.25" customHeight="1">
      <c r="A9" s="123"/>
      <c r="B9" s="390"/>
      <c r="C9" s="390"/>
      <c r="D9" s="390"/>
      <c r="E9" s="390"/>
      <c r="F9" s="390"/>
      <c r="G9" s="390"/>
      <c r="H9" s="390"/>
      <c r="I9" s="390"/>
      <c r="J9" s="382"/>
      <c r="K9" s="382"/>
    </row>
    <row r="10" spans="1:11" s="120" customFormat="1" ht="16.5" customHeight="1">
      <c r="A10" s="123" t="s">
        <v>799</v>
      </c>
      <c r="B10" s="390">
        <f t="shared" ref="B10:B15" si="0">SUM(C10:I10)</f>
        <v>2551</v>
      </c>
      <c r="C10" s="395">
        <v>809</v>
      </c>
      <c r="D10" s="395">
        <v>530</v>
      </c>
      <c r="E10" s="395">
        <v>251</v>
      </c>
      <c r="F10" s="395">
        <v>312</v>
      </c>
      <c r="G10" s="395">
        <v>222</v>
      </c>
      <c r="H10" s="395">
        <v>222</v>
      </c>
      <c r="I10" s="395">
        <v>205</v>
      </c>
      <c r="J10" s="382"/>
      <c r="K10" s="382"/>
    </row>
    <row r="11" spans="1:11" s="120" customFormat="1" ht="16.5" customHeight="1">
      <c r="A11" s="123" t="s">
        <v>801</v>
      </c>
      <c r="B11" s="390">
        <f t="shared" si="0"/>
        <v>3048</v>
      </c>
      <c r="C11" s="395">
        <v>1046</v>
      </c>
      <c r="D11" s="395">
        <v>632</v>
      </c>
      <c r="E11" s="395">
        <v>249</v>
      </c>
      <c r="F11" s="395">
        <v>336</v>
      </c>
      <c r="G11" s="395">
        <v>242</v>
      </c>
      <c r="H11" s="395">
        <v>281</v>
      </c>
      <c r="I11" s="395">
        <v>262</v>
      </c>
      <c r="J11" s="382"/>
      <c r="K11" s="382"/>
    </row>
    <row r="12" spans="1:11" s="120" customFormat="1" ht="16.5" customHeight="1">
      <c r="A12" s="123" t="s">
        <v>802</v>
      </c>
      <c r="B12" s="390">
        <f t="shared" si="0"/>
        <v>2361</v>
      </c>
      <c r="C12" s="395">
        <v>790</v>
      </c>
      <c r="D12" s="395">
        <v>506</v>
      </c>
      <c r="E12" s="395">
        <v>202</v>
      </c>
      <c r="F12" s="395">
        <v>288</v>
      </c>
      <c r="G12" s="395">
        <v>141</v>
      </c>
      <c r="H12" s="395">
        <v>222</v>
      </c>
      <c r="I12" s="395">
        <v>212</v>
      </c>
      <c r="J12" s="382"/>
      <c r="K12" s="382"/>
    </row>
    <row r="13" spans="1:11" s="120" customFormat="1" ht="16.5" customHeight="1">
      <c r="A13" s="123" t="s">
        <v>803</v>
      </c>
      <c r="B13" s="390">
        <f t="shared" si="0"/>
        <v>2057</v>
      </c>
      <c r="C13" s="395">
        <v>633</v>
      </c>
      <c r="D13" s="395">
        <v>485</v>
      </c>
      <c r="E13" s="395">
        <v>152</v>
      </c>
      <c r="F13" s="395">
        <v>252</v>
      </c>
      <c r="G13" s="395">
        <v>159</v>
      </c>
      <c r="H13" s="395">
        <v>218</v>
      </c>
      <c r="I13" s="395">
        <v>158</v>
      </c>
      <c r="J13" s="382"/>
      <c r="K13" s="382"/>
    </row>
    <row r="14" spans="1:11" s="120" customFormat="1" ht="16.5" customHeight="1">
      <c r="A14" s="123" t="s">
        <v>804</v>
      </c>
      <c r="B14" s="390">
        <f t="shared" si="0"/>
        <v>2405</v>
      </c>
      <c r="C14" s="395">
        <v>803</v>
      </c>
      <c r="D14" s="395">
        <v>507</v>
      </c>
      <c r="E14" s="395">
        <v>204</v>
      </c>
      <c r="F14" s="395">
        <v>280</v>
      </c>
      <c r="G14" s="395">
        <v>188</v>
      </c>
      <c r="H14" s="395">
        <v>234</v>
      </c>
      <c r="I14" s="395">
        <v>189</v>
      </c>
    </row>
    <row r="15" spans="1:11" s="120" customFormat="1" ht="16.5" customHeight="1">
      <c r="A15" s="123" t="s">
        <v>805</v>
      </c>
      <c r="B15" s="390">
        <f t="shared" si="0"/>
        <v>1758</v>
      </c>
      <c r="C15" s="395">
        <v>639</v>
      </c>
      <c r="D15" s="395">
        <v>358</v>
      </c>
      <c r="E15" s="395">
        <v>132</v>
      </c>
      <c r="F15" s="395">
        <v>168</v>
      </c>
      <c r="G15" s="395">
        <v>127</v>
      </c>
      <c r="H15" s="395">
        <v>184</v>
      </c>
      <c r="I15" s="395">
        <v>150</v>
      </c>
    </row>
    <row r="16" spans="1:11" ht="8.25" customHeight="1">
      <c r="A16" s="386"/>
      <c r="B16" s="386"/>
      <c r="C16" s="386"/>
      <c r="D16" s="386"/>
      <c r="E16" s="386"/>
      <c r="F16" s="386"/>
      <c r="G16" s="386"/>
      <c r="H16" s="386"/>
      <c r="I16" s="386"/>
    </row>
    <row r="17" spans="1:2" ht="5.25" customHeight="1"/>
    <row r="18" spans="1:2" ht="13.5">
      <c r="A18" s="37" t="s">
        <v>905</v>
      </c>
    </row>
    <row r="19" spans="1:2">
      <c r="A19" s="37" t="s">
        <v>906</v>
      </c>
    </row>
    <row r="21" spans="1:2">
      <c r="B21" s="388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05" firstPageNumber="30" orientation="landscape" useFirstPageNumber="1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BAEF7-4CAD-49BF-8DE6-D07F7A52F259}">
  <dimension ref="A2:H47"/>
  <sheetViews>
    <sheetView showGridLines="0" zoomScale="90" zoomScaleNormal="90" workbookViewId="0">
      <selection activeCell="F12" sqref="F12"/>
    </sheetView>
  </sheetViews>
  <sheetFormatPr baseColWidth="10" defaultRowHeight="12.75"/>
  <cols>
    <col min="1" max="1" width="36" style="8" customWidth="1"/>
    <col min="2" max="5" width="11.85546875" style="8" customWidth="1"/>
    <col min="6" max="7" width="10.7109375" style="8" customWidth="1"/>
    <col min="8" max="8" width="12.5703125" style="8" bestFit="1" customWidth="1"/>
    <col min="9" max="250" width="11.42578125" style="8"/>
    <col min="251" max="251" width="36" style="8" customWidth="1"/>
    <col min="252" max="255" width="11.85546875" style="8" customWidth="1"/>
    <col min="256" max="257" width="10.7109375" style="8" customWidth="1"/>
    <col min="258" max="258" width="12.5703125" style="8" bestFit="1" customWidth="1"/>
    <col min="259" max="260" width="11.42578125" style="8"/>
    <col min="261" max="261" width="13" style="8" bestFit="1" customWidth="1"/>
    <col min="262" max="506" width="11.42578125" style="8"/>
    <col min="507" max="507" width="36" style="8" customWidth="1"/>
    <col min="508" max="511" width="11.85546875" style="8" customWidth="1"/>
    <col min="512" max="513" width="10.7109375" style="8" customWidth="1"/>
    <col min="514" max="514" width="12.5703125" style="8" bestFit="1" customWidth="1"/>
    <col min="515" max="516" width="11.42578125" style="8"/>
    <col min="517" max="517" width="13" style="8" bestFit="1" customWidth="1"/>
    <col min="518" max="762" width="11.42578125" style="8"/>
    <col min="763" max="763" width="36" style="8" customWidth="1"/>
    <col min="764" max="767" width="11.85546875" style="8" customWidth="1"/>
    <col min="768" max="769" width="10.7109375" style="8" customWidth="1"/>
    <col min="770" max="770" width="12.5703125" style="8" bestFit="1" customWidth="1"/>
    <col min="771" max="772" width="11.42578125" style="8"/>
    <col min="773" max="773" width="13" style="8" bestFit="1" customWidth="1"/>
    <col min="774" max="1018" width="11.42578125" style="8"/>
    <col min="1019" max="1019" width="36" style="8" customWidth="1"/>
    <col min="1020" max="1023" width="11.85546875" style="8" customWidth="1"/>
    <col min="1024" max="1025" width="10.7109375" style="8" customWidth="1"/>
    <col min="1026" max="1026" width="12.5703125" style="8" bestFit="1" customWidth="1"/>
    <col min="1027" max="1028" width="11.42578125" style="8"/>
    <col min="1029" max="1029" width="13" style="8" bestFit="1" customWidth="1"/>
    <col min="1030" max="1274" width="11.42578125" style="8"/>
    <col min="1275" max="1275" width="36" style="8" customWidth="1"/>
    <col min="1276" max="1279" width="11.85546875" style="8" customWidth="1"/>
    <col min="1280" max="1281" width="10.7109375" style="8" customWidth="1"/>
    <col min="1282" max="1282" width="12.5703125" style="8" bestFit="1" customWidth="1"/>
    <col min="1283" max="1284" width="11.42578125" style="8"/>
    <col min="1285" max="1285" width="13" style="8" bestFit="1" customWidth="1"/>
    <col min="1286" max="1530" width="11.42578125" style="8"/>
    <col min="1531" max="1531" width="36" style="8" customWidth="1"/>
    <col min="1532" max="1535" width="11.85546875" style="8" customWidth="1"/>
    <col min="1536" max="1537" width="10.7109375" style="8" customWidth="1"/>
    <col min="1538" max="1538" width="12.5703125" style="8" bestFit="1" customWidth="1"/>
    <col min="1539" max="1540" width="11.42578125" style="8"/>
    <col min="1541" max="1541" width="13" style="8" bestFit="1" customWidth="1"/>
    <col min="1542" max="1786" width="11.42578125" style="8"/>
    <col min="1787" max="1787" width="36" style="8" customWidth="1"/>
    <col min="1788" max="1791" width="11.85546875" style="8" customWidth="1"/>
    <col min="1792" max="1793" width="10.7109375" style="8" customWidth="1"/>
    <col min="1794" max="1794" width="12.5703125" style="8" bestFit="1" customWidth="1"/>
    <col min="1795" max="1796" width="11.42578125" style="8"/>
    <col min="1797" max="1797" width="13" style="8" bestFit="1" customWidth="1"/>
    <col min="1798" max="2042" width="11.42578125" style="8"/>
    <col min="2043" max="2043" width="36" style="8" customWidth="1"/>
    <col min="2044" max="2047" width="11.85546875" style="8" customWidth="1"/>
    <col min="2048" max="2049" width="10.7109375" style="8" customWidth="1"/>
    <col min="2050" max="2050" width="12.5703125" style="8" bestFit="1" customWidth="1"/>
    <col min="2051" max="2052" width="11.42578125" style="8"/>
    <col min="2053" max="2053" width="13" style="8" bestFit="1" customWidth="1"/>
    <col min="2054" max="2298" width="11.42578125" style="8"/>
    <col min="2299" max="2299" width="36" style="8" customWidth="1"/>
    <col min="2300" max="2303" width="11.85546875" style="8" customWidth="1"/>
    <col min="2304" max="2305" width="10.7109375" style="8" customWidth="1"/>
    <col min="2306" max="2306" width="12.5703125" style="8" bestFit="1" customWidth="1"/>
    <col min="2307" max="2308" width="11.42578125" style="8"/>
    <col min="2309" max="2309" width="13" style="8" bestFit="1" customWidth="1"/>
    <col min="2310" max="2554" width="11.42578125" style="8"/>
    <col min="2555" max="2555" width="36" style="8" customWidth="1"/>
    <col min="2556" max="2559" width="11.85546875" style="8" customWidth="1"/>
    <col min="2560" max="2561" width="10.7109375" style="8" customWidth="1"/>
    <col min="2562" max="2562" width="12.5703125" style="8" bestFit="1" customWidth="1"/>
    <col min="2563" max="2564" width="11.42578125" style="8"/>
    <col min="2565" max="2565" width="13" style="8" bestFit="1" customWidth="1"/>
    <col min="2566" max="2810" width="11.42578125" style="8"/>
    <col min="2811" max="2811" width="36" style="8" customWidth="1"/>
    <col min="2812" max="2815" width="11.85546875" style="8" customWidth="1"/>
    <col min="2816" max="2817" width="10.7109375" style="8" customWidth="1"/>
    <col min="2818" max="2818" width="12.5703125" style="8" bestFit="1" customWidth="1"/>
    <col min="2819" max="2820" width="11.42578125" style="8"/>
    <col min="2821" max="2821" width="13" style="8" bestFit="1" customWidth="1"/>
    <col min="2822" max="3066" width="11.42578125" style="8"/>
    <col min="3067" max="3067" width="36" style="8" customWidth="1"/>
    <col min="3068" max="3071" width="11.85546875" style="8" customWidth="1"/>
    <col min="3072" max="3073" width="10.7109375" style="8" customWidth="1"/>
    <col min="3074" max="3074" width="12.5703125" style="8" bestFit="1" customWidth="1"/>
    <col min="3075" max="3076" width="11.42578125" style="8"/>
    <col min="3077" max="3077" width="13" style="8" bestFit="1" customWidth="1"/>
    <col min="3078" max="3322" width="11.42578125" style="8"/>
    <col min="3323" max="3323" width="36" style="8" customWidth="1"/>
    <col min="3324" max="3327" width="11.85546875" style="8" customWidth="1"/>
    <col min="3328" max="3329" width="10.7109375" style="8" customWidth="1"/>
    <col min="3330" max="3330" width="12.5703125" style="8" bestFit="1" customWidth="1"/>
    <col min="3331" max="3332" width="11.42578125" style="8"/>
    <col min="3333" max="3333" width="13" style="8" bestFit="1" customWidth="1"/>
    <col min="3334" max="3578" width="11.42578125" style="8"/>
    <col min="3579" max="3579" width="36" style="8" customWidth="1"/>
    <col min="3580" max="3583" width="11.85546875" style="8" customWidth="1"/>
    <col min="3584" max="3585" width="10.7109375" style="8" customWidth="1"/>
    <col min="3586" max="3586" width="12.5703125" style="8" bestFit="1" customWidth="1"/>
    <col min="3587" max="3588" width="11.42578125" style="8"/>
    <col min="3589" max="3589" width="13" style="8" bestFit="1" customWidth="1"/>
    <col min="3590" max="3834" width="11.42578125" style="8"/>
    <col min="3835" max="3835" width="36" style="8" customWidth="1"/>
    <col min="3836" max="3839" width="11.85546875" style="8" customWidth="1"/>
    <col min="3840" max="3841" width="10.7109375" style="8" customWidth="1"/>
    <col min="3842" max="3842" width="12.5703125" style="8" bestFit="1" customWidth="1"/>
    <col min="3843" max="3844" width="11.42578125" style="8"/>
    <col min="3845" max="3845" width="13" style="8" bestFit="1" customWidth="1"/>
    <col min="3846" max="4090" width="11.42578125" style="8"/>
    <col min="4091" max="4091" width="36" style="8" customWidth="1"/>
    <col min="4092" max="4095" width="11.85546875" style="8" customWidth="1"/>
    <col min="4096" max="4097" width="10.7109375" style="8" customWidth="1"/>
    <col min="4098" max="4098" width="12.5703125" style="8" bestFit="1" customWidth="1"/>
    <col min="4099" max="4100" width="11.42578125" style="8"/>
    <col min="4101" max="4101" width="13" style="8" bestFit="1" customWidth="1"/>
    <col min="4102" max="4346" width="11.42578125" style="8"/>
    <col min="4347" max="4347" width="36" style="8" customWidth="1"/>
    <col min="4348" max="4351" width="11.85546875" style="8" customWidth="1"/>
    <col min="4352" max="4353" width="10.7109375" style="8" customWidth="1"/>
    <col min="4354" max="4354" width="12.5703125" style="8" bestFit="1" customWidth="1"/>
    <col min="4355" max="4356" width="11.42578125" style="8"/>
    <col min="4357" max="4357" width="13" style="8" bestFit="1" customWidth="1"/>
    <col min="4358" max="4602" width="11.42578125" style="8"/>
    <col min="4603" max="4603" width="36" style="8" customWidth="1"/>
    <col min="4604" max="4607" width="11.85546875" style="8" customWidth="1"/>
    <col min="4608" max="4609" width="10.7109375" style="8" customWidth="1"/>
    <col min="4610" max="4610" width="12.5703125" style="8" bestFit="1" customWidth="1"/>
    <col min="4611" max="4612" width="11.42578125" style="8"/>
    <col min="4613" max="4613" width="13" style="8" bestFit="1" customWidth="1"/>
    <col min="4614" max="4858" width="11.42578125" style="8"/>
    <col min="4859" max="4859" width="36" style="8" customWidth="1"/>
    <col min="4860" max="4863" width="11.85546875" style="8" customWidth="1"/>
    <col min="4864" max="4865" width="10.7109375" style="8" customWidth="1"/>
    <col min="4866" max="4866" width="12.5703125" style="8" bestFit="1" customWidth="1"/>
    <col min="4867" max="4868" width="11.42578125" style="8"/>
    <col min="4869" max="4869" width="13" style="8" bestFit="1" customWidth="1"/>
    <col min="4870" max="5114" width="11.42578125" style="8"/>
    <col min="5115" max="5115" width="36" style="8" customWidth="1"/>
    <col min="5116" max="5119" width="11.85546875" style="8" customWidth="1"/>
    <col min="5120" max="5121" width="10.7109375" style="8" customWidth="1"/>
    <col min="5122" max="5122" width="12.5703125" style="8" bestFit="1" customWidth="1"/>
    <col min="5123" max="5124" width="11.42578125" style="8"/>
    <col min="5125" max="5125" width="13" style="8" bestFit="1" customWidth="1"/>
    <col min="5126" max="5370" width="11.42578125" style="8"/>
    <col min="5371" max="5371" width="36" style="8" customWidth="1"/>
    <col min="5372" max="5375" width="11.85546875" style="8" customWidth="1"/>
    <col min="5376" max="5377" width="10.7109375" style="8" customWidth="1"/>
    <col min="5378" max="5378" width="12.5703125" style="8" bestFit="1" customWidth="1"/>
    <col min="5379" max="5380" width="11.42578125" style="8"/>
    <col min="5381" max="5381" width="13" style="8" bestFit="1" customWidth="1"/>
    <col min="5382" max="5626" width="11.42578125" style="8"/>
    <col min="5627" max="5627" width="36" style="8" customWidth="1"/>
    <col min="5628" max="5631" width="11.85546875" style="8" customWidth="1"/>
    <col min="5632" max="5633" width="10.7109375" style="8" customWidth="1"/>
    <col min="5634" max="5634" width="12.5703125" style="8" bestFit="1" customWidth="1"/>
    <col min="5635" max="5636" width="11.42578125" style="8"/>
    <col min="5637" max="5637" width="13" style="8" bestFit="1" customWidth="1"/>
    <col min="5638" max="5882" width="11.42578125" style="8"/>
    <col min="5883" max="5883" width="36" style="8" customWidth="1"/>
    <col min="5884" max="5887" width="11.85546875" style="8" customWidth="1"/>
    <col min="5888" max="5889" width="10.7109375" style="8" customWidth="1"/>
    <col min="5890" max="5890" width="12.5703125" style="8" bestFit="1" customWidth="1"/>
    <col min="5891" max="5892" width="11.42578125" style="8"/>
    <col min="5893" max="5893" width="13" style="8" bestFit="1" customWidth="1"/>
    <col min="5894" max="6138" width="11.42578125" style="8"/>
    <col min="6139" max="6139" width="36" style="8" customWidth="1"/>
    <col min="6140" max="6143" width="11.85546875" style="8" customWidth="1"/>
    <col min="6144" max="6145" width="10.7109375" style="8" customWidth="1"/>
    <col min="6146" max="6146" width="12.5703125" style="8" bestFit="1" customWidth="1"/>
    <col min="6147" max="6148" width="11.42578125" style="8"/>
    <col min="6149" max="6149" width="13" style="8" bestFit="1" customWidth="1"/>
    <col min="6150" max="6394" width="11.42578125" style="8"/>
    <col min="6395" max="6395" width="36" style="8" customWidth="1"/>
    <col min="6396" max="6399" width="11.85546875" style="8" customWidth="1"/>
    <col min="6400" max="6401" width="10.7109375" style="8" customWidth="1"/>
    <col min="6402" max="6402" width="12.5703125" style="8" bestFit="1" customWidth="1"/>
    <col min="6403" max="6404" width="11.42578125" style="8"/>
    <col min="6405" max="6405" width="13" style="8" bestFit="1" customWidth="1"/>
    <col min="6406" max="6650" width="11.42578125" style="8"/>
    <col min="6651" max="6651" width="36" style="8" customWidth="1"/>
    <col min="6652" max="6655" width="11.85546875" style="8" customWidth="1"/>
    <col min="6656" max="6657" width="10.7109375" style="8" customWidth="1"/>
    <col min="6658" max="6658" width="12.5703125" style="8" bestFit="1" customWidth="1"/>
    <col min="6659" max="6660" width="11.42578125" style="8"/>
    <col min="6661" max="6661" width="13" style="8" bestFit="1" customWidth="1"/>
    <col min="6662" max="6906" width="11.42578125" style="8"/>
    <col min="6907" max="6907" width="36" style="8" customWidth="1"/>
    <col min="6908" max="6911" width="11.85546875" style="8" customWidth="1"/>
    <col min="6912" max="6913" width="10.7109375" style="8" customWidth="1"/>
    <col min="6914" max="6914" width="12.5703125" style="8" bestFit="1" customWidth="1"/>
    <col min="6915" max="6916" width="11.42578125" style="8"/>
    <col min="6917" max="6917" width="13" style="8" bestFit="1" customWidth="1"/>
    <col min="6918" max="7162" width="11.42578125" style="8"/>
    <col min="7163" max="7163" width="36" style="8" customWidth="1"/>
    <col min="7164" max="7167" width="11.85546875" style="8" customWidth="1"/>
    <col min="7168" max="7169" width="10.7109375" style="8" customWidth="1"/>
    <col min="7170" max="7170" width="12.5703125" style="8" bestFit="1" customWidth="1"/>
    <col min="7171" max="7172" width="11.42578125" style="8"/>
    <col min="7173" max="7173" width="13" style="8" bestFit="1" customWidth="1"/>
    <col min="7174" max="7418" width="11.42578125" style="8"/>
    <col min="7419" max="7419" width="36" style="8" customWidth="1"/>
    <col min="7420" max="7423" width="11.85546875" style="8" customWidth="1"/>
    <col min="7424" max="7425" width="10.7109375" style="8" customWidth="1"/>
    <col min="7426" max="7426" width="12.5703125" style="8" bestFit="1" customWidth="1"/>
    <col min="7427" max="7428" width="11.42578125" style="8"/>
    <col min="7429" max="7429" width="13" style="8" bestFit="1" customWidth="1"/>
    <col min="7430" max="7674" width="11.42578125" style="8"/>
    <col min="7675" max="7675" width="36" style="8" customWidth="1"/>
    <col min="7676" max="7679" width="11.85546875" style="8" customWidth="1"/>
    <col min="7680" max="7681" width="10.7109375" style="8" customWidth="1"/>
    <col min="7682" max="7682" width="12.5703125" style="8" bestFit="1" customWidth="1"/>
    <col min="7683" max="7684" width="11.42578125" style="8"/>
    <col min="7685" max="7685" width="13" style="8" bestFit="1" customWidth="1"/>
    <col min="7686" max="7930" width="11.42578125" style="8"/>
    <col min="7931" max="7931" width="36" style="8" customWidth="1"/>
    <col min="7932" max="7935" width="11.85546875" style="8" customWidth="1"/>
    <col min="7936" max="7937" width="10.7109375" style="8" customWidth="1"/>
    <col min="7938" max="7938" width="12.5703125" style="8" bestFit="1" customWidth="1"/>
    <col min="7939" max="7940" width="11.42578125" style="8"/>
    <col min="7941" max="7941" width="13" style="8" bestFit="1" customWidth="1"/>
    <col min="7942" max="8186" width="11.42578125" style="8"/>
    <col min="8187" max="8187" width="36" style="8" customWidth="1"/>
    <col min="8188" max="8191" width="11.85546875" style="8" customWidth="1"/>
    <col min="8192" max="8193" width="10.7109375" style="8" customWidth="1"/>
    <col min="8194" max="8194" width="12.5703125" style="8" bestFit="1" customWidth="1"/>
    <col min="8195" max="8196" width="11.42578125" style="8"/>
    <col min="8197" max="8197" width="13" style="8" bestFit="1" customWidth="1"/>
    <col min="8198" max="8442" width="11.42578125" style="8"/>
    <col min="8443" max="8443" width="36" style="8" customWidth="1"/>
    <col min="8444" max="8447" width="11.85546875" style="8" customWidth="1"/>
    <col min="8448" max="8449" width="10.7109375" style="8" customWidth="1"/>
    <col min="8450" max="8450" width="12.5703125" style="8" bestFit="1" customWidth="1"/>
    <col min="8451" max="8452" width="11.42578125" style="8"/>
    <col min="8453" max="8453" width="13" style="8" bestFit="1" customWidth="1"/>
    <col min="8454" max="8698" width="11.42578125" style="8"/>
    <col min="8699" max="8699" width="36" style="8" customWidth="1"/>
    <col min="8700" max="8703" width="11.85546875" style="8" customWidth="1"/>
    <col min="8704" max="8705" width="10.7109375" style="8" customWidth="1"/>
    <col min="8706" max="8706" width="12.5703125" style="8" bestFit="1" customWidth="1"/>
    <col min="8707" max="8708" width="11.42578125" style="8"/>
    <col min="8709" max="8709" width="13" style="8" bestFit="1" customWidth="1"/>
    <col min="8710" max="8954" width="11.42578125" style="8"/>
    <col min="8955" max="8955" width="36" style="8" customWidth="1"/>
    <col min="8956" max="8959" width="11.85546875" style="8" customWidth="1"/>
    <col min="8960" max="8961" width="10.7109375" style="8" customWidth="1"/>
    <col min="8962" max="8962" width="12.5703125" style="8" bestFit="1" customWidth="1"/>
    <col min="8963" max="8964" width="11.42578125" style="8"/>
    <col min="8965" max="8965" width="13" style="8" bestFit="1" customWidth="1"/>
    <col min="8966" max="9210" width="11.42578125" style="8"/>
    <col min="9211" max="9211" width="36" style="8" customWidth="1"/>
    <col min="9212" max="9215" width="11.85546875" style="8" customWidth="1"/>
    <col min="9216" max="9217" width="10.7109375" style="8" customWidth="1"/>
    <col min="9218" max="9218" width="12.5703125" style="8" bestFit="1" customWidth="1"/>
    <col min="9219" max="9220" width="11.42578125" style="8"/>
    <col min="9221" max="9221" width="13" style="8" bestFit="1" customWidth="1"/>
    <col min="9222" max="9466" width="11.42578125" style="8"/>
    <col min="9467" max="9467" width="36" style="8" customWidth="1"/>
    <col min="9468" max="9471" width="11.85546875" style="8" customWidth="1"/>
    <col min="9472" max="9473" width="10.7109375" style="8" customWidth="1"/>
    <col min="9474" max="9474" width="12.5703125" style="8" bestFit="1" customWidth="1"/>
    <col min="9475" max="9476" width="11.42578125" style="8"/>
    <col min="9477" max="9477" width="13" style="8" bestFit="1" customWidth="1"/>
    <col min="9478" max="9722" width="11.42578125" style="8"/>
    <col min="9723" max="9723" width="36" style="8" customWidth="1"/>
    <col min="9724" max="9727" width="11.85546875" style="8" customWidth="1"/>
    <col min="9728" max="9729" width="10.7109375" style="8" customWidth="1"/>
    <col min="9730" max="9730" width="12.5703125" style="8" bestFit="1" customWidth="1"/>
    <col min="9731" max="9732" width="11.42578125" style="8"/>
    <col min="9733" max="9733" width="13" style="8" bestFit="1" customWidth="1"/>
    <col min="9734" max="9978" width="11.42578125" style="8"/>
    <col min="9979" max="9979" width="36" style="8" customWidth="1"/>
    <col min="9980" max="9983" width="11.85546875" style="8" customWidth="1"/>
    <col min="9984" max="9985" width="10.7109375" style="8" customWidth="1"/>
    <col min="9986" max="9986" width="12.5703125" style="8" bestFit="1" customWidth="1"/>
    <col min="9987" max="9988" width="11.42578125" style="8"/>
    <col min="9989" max="9989" width="13" style="8" bestFit="1" customWidth="1"/>
    <col min="9990" max="10234" width="11.42578125" style="8"/>
    <col min="10235" max="10235" width="36" style="8" customWidth="1"/>
    <col min="10236" max="10239" width="11.85546875" style="8" customWidth="1"/>
    <col min="10240" max="10241" width="10.7109375" style="8" customWidth="1"/>
    <col min="10242" max="10242" width="12.5703125" style="8" bestFit="1" customWidth="1"/>
    <col min="10243" max="10244" width="11.42578125" style="8"/>
    <col min="10245" max="10245" width="13" style="8" bestFit="1" customWidth="1"/>
    <col min="10246" max="10490" width="11.42578125" style="8"/>
    <col min="10491" max="10491" width="36" style="8" customWidth="1"/>
    <col min="10492" max="10495" width="11.85546875" style="8" customWidth="1"/>
    <col min="10496" max="10497" width="10.7109375" style="8" customWidth="1"/>
    <col min="10498" max="10498" width="12.5703125" style="8" bestFit="1" customWidth="1"/>
    <col min="10499" max="10500" width="11.42578125" style="8"/>
    <col min="10501" max="10501" width="13" style="8" bestFit="1" customWidth="1"/>
    <col min="10502" max="10746" width="11.42578125" style="8"/>
    <col min="10747" max="10747" width="36" style="8" customWidth="1"/>
    <col min="10748" max="10751" width="11.85546875" style="8" customWidth="1"/>
    <col min="10752" max="10753" width="10.7109375" style="8" customWidth="1"/>
    <col min="10754" max="10754" width="12.5703125" style="8" bestFit="1" customWidth="1"/>
    <col min="10755" max="10756" width="11.42578125" style="8"/>
    <col min="10757" max="10757" width="13" style="8" bestFit="1" customWidth="1"/>
    <col min="10758" max="11002" width="11.42578125" style="8"/>
    <col min="11003" max="11003" width="36" style="8" customWidth="1"/>
    <col min="11004" max="11007" width="11.85546875" style="8" customWidth="1"/>
    <col min="11008" max="11009" width="10.7109375" style="8" customWidth="1"/>
    <col min="11010" max="11010" width="12.5703125" style="8" bestFit="1" customWidth="1"/>
    <col min="11011" max="11012" width="11.42578125" style="8"/>
    <col min="11013" max="11013" width="13" style="8" bestFit="1" customWidth="1"/>
    <col min="11014" max="11258" width="11.42578125" style="8"/>
    <col min="11259" max="11259" width="36" style="8" customWidth="1"/>
    <col min="11260" max="11263" width="11.85546875" style="8" customWidth="1"/>
    <col min="11264" max="11265" width="10.7109375" style="8" customWidth="1"/>
    <col min="11266" max="11266" width="12.5703125" style="8" bestFit="1" customWidth="1"/>
    <col min="11267" max="11268" width="11.42578125" style="8"/>
    <col min="11269" max="11269" width="13" style="8" bestFit="1" customWidth="1"/>
    <col min="11270" max="11514" width="11.42578125" style="8"/>
    <col min="11515" max="11515" width="36" style="8" customWidth="1"/>
    <col min="11516" max="11519" width="11.85546875" style="8" customWidth="1"/>
    <col min="11520" max="11521" width="10.7109375" style="8" customWidth="1"/>
    <col min="11522" max="11522" width="12.5703125" style="8" bestFit="1" customWidth="1"/>
    <col min="11523" max="11524" width="11.42578125" style="8"/>
    <col min="11525" max="11525" width="13" style="8" bestFit="1" customWidth="1"/>
    <col min="11526" max="11770" width="11.42578125" style="8"/>
    <col min="11771" max="11771" width="36" style="8" customWidth="1"/>
    <col min="11772" max="11775" width="11.85546875" style="8" customWidth="1"/>
    <col min="11776" max="11777" width="10.7109375" style="8" customWidth="1"/>
    <col min="11778" max="11778" width="12.5703125" style="8" bestFit="1" customWidth="1"/>
    <col min="11779" max="11780" width="11.42578125" style="8"/>
    <col min="11781" max="11781" width="13" style="8" bestFit="1" customWidth="1"/>
    <col min="11782" max="12026" width="11.42578125" style="8"/>
    <col min="12027" max="12027" width="36" style="8" customWidth="1"/>
    <col min="12028" max="12031" width="11.85546875" style="8" customWidth="1"/>
    <col min="12032" max="12033" width="10.7109375" style="8" customWidth="1"/>
    <col min="12034" max="12034" width="12.5703125" style="8" bestFit="1" customWidth="1"/>
    <col min="12035" max="12036" width="11.42578125" style="8"/>
    <col min="12037" max="12037" width="13" style="8" bestFit="1" customWidth="1"/>
    <col min="12038" max="12282" width="11.42578125" style="8"/>
    <col min="12283" max="12283" width="36" style="8" customWidth="1"/>
    <col min="12284" max="12287" width="11.85546875" style="8" customWidth="1"/>
    <col min="12288" max="12289" width="10.7109375" style="8" customWidth="1"/>
    <col min="12290" max="12290" width="12.5703125" style="8" bestFit="1" customWidth="1"/>
    <col min="12291" max="12292" width="11.42578125" style="8"/>
    <col min="12293" max="12293" width="13" style="8" bestFit="1" customWidth="1"/>
    <col min="12294" max="12538" width="11.42578125" style="8"/>
    <col min="12539" max="12539" width="36" style="8" customWidth="1"/>
    <col min="12540" max="12543" width="11.85546875" style="8" customWidth="1"/>
    <col min="12544" max="12545" width="10.7109375" style="8" customWidth="1"/>
    <col min="12546" max="12546" width="12.5703125" style="8" bestFit="1" customWidth="1"/>
    <col min="12547" max="12548" width="11.42578125" style="8"/>
    <col min="12549" max="12549" width="13" style="8" bestFit="1" customWidth="1"/>
    <col min="12550" max="12794" width="11.42578125" style="8"/>
    <col min="12795" max="12795" width="36" style="8" customWidth="1"/>
    <col min="12796" max="12799" width="11.85546875" style="8" customWidth="1"/>
    <col min="12800" max="12801" width="10.7109375" style="8" customWidth="1"/>
    <col min="12802" max="12802" width="12.5703125" style="8" bestFit="1" customWidth="1"/>
    <col min="12803" max="12804" width="11.42578125" style="8"/>
    <col min="12805" max="12805" width="13" style="8" bestFit="1" customWidth="1"/>
    <col min="12806" max="13050" width="11.42578125" style="8"/>
    <col min="13051" max="13051" width="36" style="8" customWidth="1"/>
    <col min="13052" max="13055" width="11.85546875" style="8" customWidth="1"/>
    <col min="13056" max="13057" width="10.7109375" style="8" customWidth="1"/>
    <col min="13058" max="13058" width="12.5703125" style="8" bestFit="1" customWidth="1"/>
    <col min="13059" max="13060" width="11.42578125" style="8"/>
    <col min="13061" max="13061" width="13" style="8" bestFit="1" customWidth="1"/>
    <col min="13062" max="13306" width="11.42578125" style="8"/>
    <col min="13307" max="13307" width="36" style="8" customWidth="1"/>
    <col min="13308" max="13311" width="11.85546875" style="8" customWidth="1"/>
    <col min="13312" max="13313" width="10.7109375" style="8" customWidth="1"/>
    <col min="13314" max="13314" width="12.5703125" style="8" bestFit="1" customWidth="1"/>
    <col min="13315" max="13316" width="11.42578125" style="8"/>
    <col min="13317" max="13317" width="13" style="8" bestFit="1" customWidth="1"/>
    <col min="13318" max="13562" width="11.42578125" style="8"/>
    <col min="13563" max="13563" width="36" style="8" customWidth="1"/>
    <col min="13564" max="13567" width="11.85546875" style="8" customWidth="1"/>
    <col min="13568" max="13569" width="10.7109375" style="8" customWidth="1"/>
    <col min="13570" max="13570" width="12.5703125" style="8" bestFit="1" customWidth="1"/>
    <col min="13571" max="13572" width="11.42578125" style="8"/>
    <col min="13573" max="13573" width="13" style="8" bestFit="1" customWidth="1"/>
    <col min="13574" max="13818" width="11.42578125" style="8"/>
    <col min="13819" max="13819" width="36" style="8" customWidth="1"/>
    <col min="13820" max="13823" width="11.85546875" style="8" customWidth="1"/>
    <col min="13824" max="13825" width="10.7109375" style="8" customWidth="1"/>
    <col min="13826" max="13826" width="12.5703125" style="8" bestFit="1" customWidth="1"/>
    <col min="13827" max="13828" width="11.42578125" style="8"/>
    <col min="13829" max="13829" width="13" style="8" bestFit="1" customWidth="1"/>
    <col min="13830" max="14074" width="11.42578125" style="8"/>
    <col min="14075" max="14075" width="36" style="8" customWidth="1"/>
    <col min="14076" max="14079" width="11.85546875" style="8" customWidth="1"/>
    <col min="14080" max="14081" width="10.7109375" style="8" customWidth="1"/>
    <col min="14082" max="14082" width="12.5703125" style="8" bestFit="1" customWidth="1"/>
    <col min="14083" max="14084" width="11.42578125" style="8"/>
    <col min="14085" max="14085" width="13" style="8" bestFit="1" customWidth="1"/>
    <col min="14086" max="14330" width="11.42578125" style="8"/>
    <col min="14331" max="14331" width="36" style="8" customWidth="1"/>
    <col min="14332" max="14335" width="11.85546875" style="8" customWidth="1"/>
    <col min="14336" max="14337" width="10.7109375" style="8" customWidth="1"/>
    <col min="14338" max="14338" width="12.5703125" style="8" bestFit="1" customWidth="1"/>
    <col min="14339" max="14340" width="11.42578125" style="8"/>
    <col min="14341" max="14341" width="13" style="8" bestFit="1" customWidth="1"/>
    <col min="14342" max="14586" width="11.42578125" style="8"/>
    <col min="14587" max="14587" width="36" style="8" customWidth="1"/>
    <col min="14588" max="14591" width="11.85546875" style="8" customWidth="1"/>
    <col min="14592" max="14593" width="10.7109375" style="8" customWidth="1"/>
    <col min="14594" max="14594" width="12.5703125" style="8" bestFit="1" customWidth="1"/>
    <col min="14595" max="14596" width="11.42578125" style="8"/>
    <col min="14597" max="14597" width="13" style="8" bestFit="1" customWidth="1"/>
    <col min="14598" max="14842" width="11.42578125" style="8"/>
    <col min="14843" max="14843" width="36" style="8" customWidth="1"/>
    <col min="14844" max="14847" width="11.85546875" style="8" customWidth="1"/>
    <col min="14848" max="14849" width="10.7109375" style="8" customWidth="1"/>
    <col min="14850" max="14850" width="12.5703125" style="8" bestFit="1" customWidth="1"/>
    <col min="14851" max="14852" width="11.42578125" style="8"/>
    <col min="14853" max="14853" width="13" style="8" bestFit="1" customWidth="1"/>
    <col min="14854" max="15098" width="11.42578125" style="8"/>
    <col min="15099" max="15099" width="36" style="8" customWidth="1"/>
    <col min="15100" max="15103" width="11.85546875" style="8" customWidth="1"/>
    <col min="15104" max="15105" width="10.7109375" style="8" customWidth="1"/>
    <col min="15106" max="15106" width="12.5703125" style="8" bestFit="1" customWidth="1"/>
    <col min="15107" max="15108" width="11.42578125" style="8"/>
    <col min="15109" max="15109" width="13" style="8" bestFit="1" customWidth="1"/>
    <col min="15110" max="15354" width="11.42578125" style="8"/>
    <col min="15355" max="15355" width="36" style="8" customWidth="1"/>
    <col min="15356" max="15359" width="11.85546875" style="8" customWidth="1"/>
    <col min="15360" max="15361" width="10.7109375" style="8" customWidth="1"/>
    <col min="15362" max="15362" width="12.5703125" style="8" bestFit="1" customWidth="1"/>
    <col min="15363" max="15364" width="11.42578125" style="8"/>
    <col min="15365" max="15365" width="13" style="8" bestFit="1" customWidth="1"/>
    <col min="15366" max="15610" width="11.42578125" style="8"/>
    <col min="15611" max="15611" width="36" style="8" customWidth="1"/>
    <col min="15612" max="15615" width="11.85546875" style="8" customWidth="1"/>
    <col min="15616" max="15617" width="10.7109375" style="8" customWidth="1"/>
    <col min="15618" max="15618" width="12.5703125" style="8" bestFit="1" customWidth="1"/>
    <col min="15619" max="15620" width="11.42578125" style="8"/>
    <col min="15621" max="15621" width="13" style="8" bestFit="1" customWidth="1"/>
    <col min="15622" max="15866" width="11.42578125" style="8"/>
    <col min="15867" max="15867" width="36" style="8" customWidth="1"/>
    <col min="15868" max="15871" width="11.85546875" style="8" customWidth="1"/>
    <col min="15872" max="15873" width="10.7109375" style="8" customWidth="1"/>
    <col min="15874" max="15874" width="12.5703125" style="8" bestFit="1" customWidth="1"/>
    <col min="15875" max="15876" width="11.42578125" style="8"/>
    <col min="15877" max="15877" width="13" style="8" bestFit="1" customWidth="1"/>
    <col min="15878" max="16122" width="11.42578125" style="8"/>
    <col min="16123" max="16123" width="36" style="8" customWidth="1"/>
    <col min="16124" max="16127" width="11.85546875" style="8" customWidth="1"/>
    <col min="16128" max="16129" width="10.7109375" style="8" customWidth="1"/>
    <col min="16130" max="16130" width="12.5703125" style="8" bestFit="1" customWidth="1"/>
    <col min="16131" max="16132" width="11.42578125" style="8"/>
    <col min="16133" max="16133" width="13" style="8" bestFit="1" customWidth="1"/>
    <col min="16134" max="16384" width="11.42578125" style="8"/>
  </cols>
  <sheetData>
    <row r="2" spans="1:8" ht="18" customHeight="1">
      <c r="A2" s="7" t="s">
        <v>925</v>
      </c>
      <c r="B2" s="7"/>
      <c r="C2" s="7"/>
      <c r="D2" s="7"/>
      <c r="E2" s="7"/>
      <c r="F2" s="7"/>
      <c r="G2" s="7"/>
      <c r="H2" s="7"/>
    </row>
    <row r="3" spans="1:8" ht="18" customHeight="1">
      <c r="A3" s="38" t="s">
        <v>926</v>
      </c>
      <c r="B3" s="38"/>
      <c r="C3" s="38"/>
      <c r="D3" s="38"/>
      <c r="E3" s="38"/>
      <c r="F3" s="38"/>
      <c r="G3" s="38"/>
      <c r="H3" s="38"/>
    </row>
    <row r="4" spans="1:8" ht="18" customHeight="1">
      <c r="A4" s="38" t="s">
        <v>927</v>
      </c>
      <c r="B4" s="38"/>
      <c r="C4" s="38"/>
      <c r="D4" s="38"/>
      <c r="E4" s="38"/>
      <c r="F4" s="38"/>
      <c r="G4" s="38"/>
      <c r="H4" s="38"/>
    </row>
    <row r="5" spans="1:8" ht="8.25" customHeight="1">
      <c r="A5" s="301"/>
      <c r="B5" s="301"/>
      <c r="C5" s="301"/>
      <c r="D5" s="301"/>
      <c r="E5" s="301"/>
      <c r="F5" s="301"/>
      <c r="G5" s="301"/>
      <c r="H5" s="301"/>
    </row>
    <row r="6" spans="1:8" s="13" customFormat="1" ht="16.5" customHeight="1">
      <c r="A6" s="364" t="s">
        <v>883</v>
      </c>
      <c r="B6" s="365" t="s">
        <v>34</v>
      </c>
      <c r="C6" s="288" t="s">
        <v>788</v>
      </c>
      <c r="D6" s="288"/>
      <c r="E6" s="288"/>
      <c r="F6" s="288"/>
      <c r="G6" s="288"/>
      <c r="H6" s="288"/>
    </row>
    <row r="7" spans="1:8" s="13" customFormat="1" ht="21.75" customHeight="1">
      <c r="A7" s="366"/>
      <c r="B7" s="367"/>
      <c r="C7" s="368" t="s">
        <v>799</v>
      </c>
      <c r="D7" s="368" t="s">
        <v>801</v>
      </c>
      <c r="E7" s="368" t="s">
        <v>802</v>
      </c>
      <c r="F7" s="368" t="s">
        <v>803</v>
      </c>
      <c r="G7" s="368" t="s">
        <v>804</v>
      </c>
      <c r="H7" s="368" t="s">
        <v>805</v>
      </c>
    </row>
    <row r="8" spans="1:8" ht="10.5" customHeight="1">
      <c r="A8" s="369"/>
      <c r="B8" s="396"/>
      <c r="C8" s="396"/>
      <c r="D8" s="396"/>
      <c r="E8" s="396"/>
      <c r="F8" s="396"/>
      <c r="G8" s="396"/>
      <c r="H8" s="396"/>
    </row>
    <row r="9" spans="1:8" ht="18" customHeight="1">
      <c r="A9" s="397" t="s">
        <v>34</v>
      </c>
      <c r="B9" s="398">
        <f>SUM(C9:H9)</f>
        <v>23428</v>
      </c>
      <c r="C9" s="398">
        <f t="shared" ref="C9:H9" si="0">SUM(C11:C33)</f>
        <v>4148</v>
      </c>
      <c r="D9" s="398">
        <f t="shared" si="0"/>
        <v>3662</v>
      </c>
      <c r="E9" s="398">
        <f t="shared" si="0"/>
        <v>3798</v>
      </c>
      <c r="F9" s="398">
        <f t="shared" si="0"/>
        <v>2972</v>
      </c>
      <c r="G9" s="398">
        <f t="shared" si="0"/>
        <v>4532</v>
      </c>
      <c r="H9" s="398">
        <f t="shared" si="0"/>
        <v>4316</v>
      </c>
    </row>
    <row r="10" spans="1:8" ht="8.25" customHeight="1">
      <c r="A10" s="270"/>
      <c r="B10" s="399"/>
      <c r="C10" s="270"/>
      <c r="D10" s="270"/>
      <c r="E10" s="19"/>
      <c r="F10" s="270"/>
      <c r="G10" s="270"/>
      <c r="H10" s="270"/>
    </row>
    <row r="11" spans="1:8" ht="17.25" customHeight="1">
      <c r="A11" s="400" t="s">
        <v>928</v>
      </c>
      <c r="B11" s="373">
        <f>SUM(C11:H11)</f>
        <v>83</v>
      </c>
      <c r="C11" s="373">
        <v>22</v>
      </c>
      <c r="D11" s="373">
        <v>8</v>
      </c>
      <c r="E11" s="373">
        <v>12</v>
      </c>
      <c r="F11" s="373">
        <v>7</v>
      </c>
      <c r="G11" s="373">
        <v>23</v>
      </c>
      <c r="H11" s="373">
        <v>11</v>
      </c>
    </row>
    <row r="12" spans="1:8" ht="17.25" customHeight="1">
      <c r="A12" s="400" t="s">
        <v>929</v>
      </c>
      <c r="B12" s="373">
        <f>SUM(C12:H12)</f>
        <v>86</v>
      </c>
      <c r="C12" s="373">
        <v>9</v>
      </c>
      <c r="D12" s="373">
        <v>22</v>
      </c>
      <c r="E12" s="373">
        <v>10</v>
      </c>
      <c r="F12" s="373">
        <v>7</v>
      </c>
      <c r="G12" s="373">
        <v>22</v>
      </c>
      <c r="H12" s="373">
        <v>16</v>
      </c>
    </row>
    <row r="13" spans="1:8" ht="17.25" customHeight="1">
      <c r="A13" s="400" t="s">
        <v>930</v>
      </c>
      <c r="B13" s="373">
        <f>SUM(C13:H13)</f>
        <v>0</v>
      </c>
      <c r="C13" s="373">
        <v>0</v>
      </c>
      <c r="D13" s="373">
        <v>0</v>
      </c>
      <c r="E13" s="373">
        <v>0</v>
      </c>
      <c r="F13" s="373">
        <v>0</v>
      </c>
      <c r="G13" s="373">
        <v>0</v>
      </c>
      <c r="H13" s="373">
        <v>0</v>
      </c>
    </row>
    <row r="14" spans="1:8" ht="17.25" customHeight="1">
      <c r="A14" s="400" t="s">
        <v>931</v>
      </c>
      <c r="B14" s="373">
        <f>SUM(C14:H14)</f>
        <v>40</v>
      </c>
      <c r="C14" s="373">
        <v>2</v>
      </c>
      <c r="D14" s="373">
        <v>8</v>
      </c>
      <c r="E14" s="373">
        <v>10</v>
      </c>
      <c r="F14" s="373">
        <v>6</v>
      </c>
      <c r="G14" s="373">
        <v>7</v>
      </c>
      <c r="H14" s="373">
        <v>7</v>
      </c>
    </row>
    <row r="15" spans="1:8" ht="17.25" customHeight="1">
      <c r="A15" s="400" t="s">
        <v>932</v>
      </c>
      <c r="B15" s="373">
        <f>SUM(C15:H15)</f>
        <v>11</v>
      </c>
      <c r="C15" s="373">
        <v>0</v>
      </c>
      <c r="D15" s="373">
        <v>3</v>
      </c>
      <c r="E15" s="373">
        <v>3</v>
      </c>
      <c r="F15" s="373">
        <v>1</v>
      </c>
      <c r="G15" s="373">
        <v>4</v>
      </c>
      <c r="H15" s="373">
        <v>0</v>
      </c>
    </row>
    <row r="16" spans="1:8" ht="17.25" customHeight="1">
      <c r="A16" s="400" t="s">
        <v>933</v>
      </c>
      <c r="B16" s="373">
        <f>SUM(C16:H16)</f>
        <v>120</v>
      </c>
      <c r="C16" s="373">
        <v>14</v>
      </c>
      <c r="D16" s="373">
        <v>18</v>
      </c>
      <c r="E16" s="373">
        <v>22</v>
      </c>
      <c r="F16" s="373">
        <v>12</v>
      </c>
      <c r="G16" s="373">
        <v>23</v>
      </c>
      <c r="H16" s="373">
        <v>31</v>
      </c>
    </row>
    <row r="17" spans="1:8" ht="17.25" customHeight="1">
      <c r="A17" s="401" t="s">
        <v>934</v>
      </c>
      <c r="B17" s="373">
        <f>SUM(C17:H17)</f>
        <v>6680</v>
      </c>
      <c r="C17" s="372">
        <v>1123</v>
      </c>
      <c r="D17" s="372">
        <v>817</v>
      </c>
      <c r="E17" s="372">
        <v>1190</v>
      </c>
      <c r="F17" s="372">
        <v>995</v>
      </c>
      <c r="G17" s="372">
        <v>1343</v>
      </c>
      <c r="H17" s="372">
        <v>1212</v>
      </c>
    </row>
    <row r="18" spans="1:8" ht="17.25" customHeight="1">
      <c r="A18" s="400" t="s">
        <v>935</v>
      </c>
      <c r="B18" s="373">
        <f>SUM(C18:H18)</f>
        <v>91</v>
      </c>
      <c r="C18" s="373">
        <v>27</v>
      </c>
      <c r="D18" s="373">
        <v>16</v>
      </c>
      <c r="E18" s="373">
        <v>9</v>
      </c>
      <c r="F18" s="373">
        <v>23</v>
      </c>
      <c r="G18" s="373">
        <v>6</v>
      </c>
      <c r="H18" s="373">
        <v>10</v>
      </c>
    </row>
    <row r="19" spans="1:8" ht="17.25" customHeight="1">
      <c r="A19" s="400" t="s">
        <v>936</v>
      </c>
      <c r="B19" s="373">
        <f>SUM(C19:H19)</f>
        <v>0</v>
      </c>
      <c r="C19" s="373">
        <v>0</v>
      </c>
      <c r="D19" s="373">
        <v>0</v>
      </c>
      <c r="E19" s="373">
        <v>0</v>
      </c>
      <c r="F19" s="373">
        <v>0</v>
      </c>
      <c r="G19" s="373">
        <v>0</v>
      </c>
      <c r="H19" s="373">
        <v>0</v>
      </c>
    </row>
    <row r="20" spans="1:8" ht="17.25" customHeight="1">
      <c r="A20" s="400" t="s">
        <v>937</v>
      </c>
      <c r="B20" s="373">
        <f>SUM(C20:H20)</f>
        <v>81</v>
      </c>
      <c r="C20" s="373">
        <v>11</v>
      </c>
      <c r="D20" s="373">
        <v>15</v>
      </c>
      <c r="E20" s="373">
        <v>16</v>
      </c>
      <c r="F20" s="373">
        <v>7</v>
      </c>
      <c r="G20" s="373">
        <v>21</v>
      </c>
      <c r="H20" s="373">
        <v>11</v>
      </c>
    </row>
    <row r="21" spans="1:8" ht="17.25" customHeight="1">
      <c r="A21" s="400" t="s">
        <v>938</v>
      </c>
      <c r="B21" s="373">
        <f>SUM(C21:H21)</f>
        <v>74</v>
      </c>
      <c r="C21" s="373">
        <v>6</v>
      </c>
      <c r="D21" s="373">
        <v>18</v>
      </c>
      <c r="E21" s="373">
        <v>8</v>
      </c>
      <c r="F21" s="373">
        <v>9</v>
      </c>
      <c r="G21" s="373">
        <v>16</v>
      </c>
      <c r="H21" s="373">
        <v>17</v>
      </c>
    </row>
    <row r="22" spans="1:8" ht="17.25" customHeight="1">
      <c r="A22" s="400" t="s">
        <v>939</v>
      </c>
      <c r="B22" s="373">
        <f>SUM(C22:H22)</f>
        <v>0</v>
      </c>
      <c r="C22" s="373">
        <v>0</v>
      </c>
      <c r="D22" s="373">
        <v>0</v>
      </c>
      <c r="E22" s="373">
        <v>0</v>
      </c>
      <c r="F22" s="373">
        <v>0</v>
      </c>
      <c r="G22" s="373">
        <v>0</v>
      </c>
      <c r="H22" s="373">
        <v>0</v>
      </c>
    </row>
    <row r="23" spans="1:8" ht="17.25" customHeight="1">
      <c r="A23" s="400" t="s">
        <v>940</v>
      </c>
      <c r="B23" s="373">
        <f>SUM(C23:H23)</f>
        <v>154</v>
      </c>
      <c r="C23" s="373">
        <v>18</v>
      </c>
      <c r="D23" s="373">
        <v>15</v>
      </c>
      <c r="E23" s="373">
        <v>29</v>
      </c>
      <c r="F23" s="373">
        <v>41</v>
      </c>
      <c r="G23" s="373">
        <v>30</v>
      </c>
      <c r="H23" s="373">
        <v>21</v>
      </c>
    </row>
    <row r="24" spans="1:8" ht="17.25" customHeight="1">
      <c r="A24" s="400" t="s">
        <v>941</v>
      </c>
      <c r="B24" s="373">
        <f>SUM(C24:H24)</f>
        <v>0</v>
      </c>
      <c r="C24" s="373">
        <v>0</v>
      </c>
      <c r="D24" s="373">
        <v>0</v>
      </c>
      <c r="E24" s="373">
        <v>0</v>
      </c>
      <c r="F24" s="373">
        <v>0</v>
      </c>
      <c r="G24" s="373">
        <v>0</v>
      </c>
      <c r="H24" s="373">
        <v>0</v>
      </c>
    </row>
    <row r="25" spans="1:8" ht="17.25" customHeight="1">
      <c r="A25" s="400" t="s">
        <v>942</v>
      </c>
      <c r="B25" s="373">
        <f>SUM(C25:H25)</f>
        <v>19</v>
      </c>
      <c r="C25" s="373">
        <v>2</v>
      </c>
      <c r="D25" s="373">
        <v>2</v>
      </c>
      <c r="E25" s="373">
        <v>2</v>
      </c>
      <c r="F25" s="373">
        <v>1</v>
      </c>
      <c r="G25" s="373">
        <v>12</v>
      </c>
      <c r="H25" s="373">
        <v>0</v>
      </c>
    </row>
    <row r="26" spans="1:8" ht="17.25" customHeight="1">
      <c r="A26" s="400" t="s">
        <v>943</v>
      </c>
      <c r="B26" s="373">
        <f>SUM(C26:H26)</f>
        <v>4882</v>
      </c>
      <c r="C26" s="373">
        <v>1126</v>
      </c>
      <c r="D26" s="373">
        <v>859</v>
      </c>
      <c r="E26" s="373">
        <v>738</v>
      </c>
      <c r="F26" s="373">
        <v>576</v>
      </c>
      <c r="G26" s="373">
        <v>793</v>
      </c>
      <c r="H26" s="373">
        <v>790</v>
      </c>
    </row>
    <row r="27" spans="1:8" ht="17.25" customHeight="1">
      <c r="A27" s="400" t="s">
        <v>944</v>
      </c>
      <c r="B27" s="373">
        <f>SUM(C27:H27)</f>
        <v>149</v>
      </c>
      <c r="C27" s="373">
        <v>25</v>
      </c>
      <c r="D27" s="373">
        <v>21</v>
      </c>
      <c r="E27" s="373">
        <v>37</v>
      </c>
      <c r="F27" s="373">
        <v>16</v>
      </c>
      <c r="G27" s="373">
        <v>21</v>
      </c>
      <c r="H27" s="373">
        <v>29</v>
      </c>
    </row>
    <row r="28" spans="1:8" ht="17.25" customHeight="1">
      <c r="A28" s="400" t="s">
        <v>945</v>
      </c>
      <c r="B28" s="373">
        <f>SUM(C28:H28)</f>
        <v>3</v>
      </c>
      <c r="C28" s="373">
        <v>1</v>
      </c>
      <c r="D28" s="373">
        <v>0</v>
      </c>
      <c r="E28" s="373">
        <v>0</v>
      </c>
      <c r="F28" s="373">
        <v>0</v>
      </c>
      <c r="G28" s="373">
        <v>2</v>
      </c>
      <c r="H28" s="373">
        <v>0</v>
      </c>
    </row>
    <row r="29" spans="1:8" ht="17.25" customHeight="1">
      <c r="A29" s="400" t="s">
        <v>946</v>
      </c>
      <c r="B29" s="373">
        <f>SUM(C29:H29)</f>
        <v>7126</v>
      </c>
      <c r="C29" s="373">
        <v>1218</v>
      </c>
      <c r="D29" s="373">
        <v>1301</v>
      </c>
      <c r="E29" s="373">
        <v>1178</v>
      </c>
      <c r="F29" s="373">
        <v>783</v>
      </c>
      <c r="G29" s="373">
        <v>1485</v>
      </c>
      <c r="H29" s="373">
        <v>1161</v>
      </c>
    </row>
    <row r="30" spans="1:8" ht="17.25" customHeight="1">
      <c r="A30" s="400" t="s">
        <v>947</v>
      </c>
      <c r="B30" s="373">
        <f>SUM(C30:H30)</f>
        <v>2</v>
      </c>
      <c r="C30" s="373">
        <v>1</v>
      </c>
      <c r="D30" s="373">
        <v>0</v>
      </c>
      <c r="E30" s="373">
        <v>0</v>
      </c>
      <c r="F30" s="373">
        <v>1</v>
      </c>
      <c r="G30" s="373">
        <v>0</v>
      </c>
      <c r="H30" s="373">
        <v>0</v>
      </c>
    </row>
    <row r="31" spans="1:8" ht="17.25" customHeight="1">
      <c r="A31" s="400" t="s">
        <v>948</v>
      </c>
      <c r="B31" s="373">
        <f>SUM(C31:H31)</f>
        <v>3</v>
      </c>
      <c r="C31" s="373">
        <v>0</v>
      </c>
      <c r="D31" s="373">
        <v>0</v>
      </c>
      <c r="E31" s="373">
        <v>1</v>
      </c>
      <c r="F31" s="373">
        <v>0</v>
      </c>
      <c r="G31" s="373">
        <v>0</v>
      </c>
      <c r="H31" s="373">
        <v>2</v>
      </c>
    </row>
    <row r="32" spans="1:8" ht="17.25" customHeight="1">
      <c r="A32" s="400" t="s">
        <v>949</v>
      </c>
      <c r="B32" s="373">
        <f>SUM(C32:H32)</f>
        <v>104</v>
      </c>
      <c r="C32" s="373">
        <v>21</v>
      </c>
      <c r="D32" s="373">
        <v>14</v>
      </c>
      <c r="E32" s="373">
        <v>19</v>
      </c>
      <c r="F32" s="373">
        <v>13</v>
      </c>
      <c r="G32" s="373">
        <v>21</v>
      </c>
      <c r="H32" s="373">
        <v>16</v>
      </c>
    </row>
    <row r="33" spans="1:8" ht="17.25" customHeight="1">
      <c r="A33" s="400" t="s">
        <v>950</v>
      </c>
      <c r="B33" s="373">
        <f>SUM(C33:H33)</f>
        <v>3720</v>
      </c>
      <c r="C33" s="373">
        <v>522</v>
      </c>
      <c r="D33" s="373">
        <v>525</v>
      </c>
      <c r="E33" s="373">
        <v>514</v>
      </c>
      <c r="F33" s="373">
        <v>474</v>
      </c>
      <c r="G33" s="373">
        <v>703</v>
      </c>
      <c r="H33" s="373">
        <v>982</v>
      </c>
    </row>
    <row r="34" spans="1:8" ht="8.25" customHeight="1">
      <c r="A34" s="31"/>
      <c r="B34" s="295"/>
      <c r="C34" s="295"/>
      <c r="D34" s="295"/>
      <c r="E34" s="295"/>
      <c r="F34" s="295"/>
      <c r="G34" s="295"/>
      <c r="H34" s="295"/>
    </row>
    <row r="35" spans="1:8" ht="5.25" customHeight="1">
      <c r="B35" s="270"/>
      <c r="C35" s="270"/>
      <c r="D35" s="270"/>
      <c r="E35" s="270"/>
      <c r="F35" s="270"/>
      <c r="G35" s="270"/>
      <c r="H35" s="270"/>
    </row>
    <row r="36" spans="1:8" ht="15.75" customHeight="1">
      <c r="A36" s="65" t="s">
        <v>951</v>
      </c>
    </row>
    <row r="37" spans="1:8" ht="15.75" customHeight="1">
      <c r="A37" s="65" t="s">
        <v>952</v>
      </c>
      <c r="B37" s="65"/>
      <c r="C37" s="65"/>
      <c r="D37" s="65"/>
      <c r="E37" s="65"/>
      <c r="F37" s="65"/>
      <c r="G37" s="65"/>
      <c r="H37" s="65"/>
    </row>
    <row r="38" spans="1:8" ht="15.75" customHeight="1">
      <c r="A38" s="402" t="s">
        <v>1103</v>
      </c>
      <c r="B38" s="65"/>
      <c r="C38" s="65"/>
      <c r="D38" s="65"/>
      <c r="E38" s="65"/>
      <c r="F38" s="65"/>
      <c r="G38" s="65"/>
      <c r="H38" s="65"/>
    </row>
    <row r="39" spans="1:8" ht="15.75" customHeight="1">
      <c r="A39" s="402" t="s">
        <v>953</v>
      </c>
    </row>
    <row r="40" spans="1:8" ht="15.75" customHeight="1">
      <c r="A40" s="402" t="s">
        <v>954</v>
      </c>
    </row>
    <row r="41" spans="1:8" ht="18" customHeight="1">
      <c r="A41" s="8" t="s">
        <v>955</v>
      </c>
    </row>
    <row r="42" spans="1:8">
      <c r="D42" s="33"/>
    </row>
    <row r="44" spans="1:8">
      <c r="B44" s="33"/>
    </row>
    <row r="45" spans="1:8">
      <c r="B45" s="33"/>
      <c r="E45" s="403"/>
      <c r="H45" s="404"/>
    </row>
    <row r="46" spans="1:8">
      <c r="B46" s="33"/>
    </row>
    <row r="47" spans="1:8">
      <c r="B47" s="33"/>
    </row>
  </sheetData>
  <mergeCells count="3">
    <mergeCell ref="A6:A7"/>
    <mergeCell ref="B6:B7"/>
    <mergeCell ref="C6:H6"/>
  </mergeCells>
  <printOptions horizontalCentered="1" verticalCentered="1"/>
  <pageMargins left="0.39370078740157483" right="0.39370078740157483" top="0.59055118110236227" bottom="0.59055118110236227" header="0" footer="0.19685039370078741"/>
  <pageSetup scale="71" firstPageNumber="26" orientation="landscape" useFirstPageNumber="1" horizontalDpi="120" verticalDpi="144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1DCA6-46D5-49C7-B3C4-A382D89E282B}">
  <dimension ref="A1:Q28"/>
  <sheetViews>
    <sheetView showGridLines="0" zoomScale="90" zoomScaleNormal="90" workbookViewId="0"/>
  </sheetViews>
  <sheetFormatPr baseColWidth="10" defaultRowHeight="12.75"/>
  <cols>
    <col min="1" max="8" width="11.42578125" style="197"/>
    <col min="9" max="9" width="11.42578125" style="8"/>
    <col min="10" max="10" width="8" style="159" customWidth="1"/>
    <col min="11" max="11" width="11.28515625" style="159" bestFit="1" customWidth="1"/>
    <col min="12" max="12" width="9.85546875" style="159" customWidth="1"/>
    <col min="13" max="14" width="8" style="8" customWidth="1"/>
    <col min="15" max="17" width="11.42578125" style="198"/>
    <col min="18" max="265" width="11.42578125" style="197"/>
    <col min="266" max="266" width="8" style="197" customWidth="1"/>
    <col min="267" max="267" width="11.28515625" style="197" bestFit="1" customWidth="1"/>
    <col min="268" max="268" width="9.85546875" style="197" customWidth="1"/>
    <col min="269" max="270" width="8" style="197" customWidth="1"/>
    <col min="271" max="521" width="11.42578125" style="197"/>
    <col min="522" max="522" width="8" style="197" customWidth="1"/>
    <col min="523" max="523" width="11.28515625" style="197" bestFit="1" customWidth="1"/>
    <col min="524" max="524" width="9.85546875" style="197" customWidth="1"/>
    <col min="525" max="526" width="8" style="197" customWidth="1"/>
    <col min="527" max="777" width="11.42578125" style="197"/>
    <col min="778" max="778" width="8" style="197" customWidth="1"/>
    <col min="779" max="779" width="11.28515625" style="197" bestFit="1" customWidth="1"/>
    <col min="780" max="780" width="9.85546875" style="197" customWidth="1"/>
    <col min="781" max="782" width="8" style="197" customWidth="1"/>
    <col min="783" max="1033" width="11.42578125" style="197"/>
    <col min="1034" max="1034" width="8" style="197" customWidth="1"/>
    <col min="1035" max="1035" width="11.28515625" style="197" bestFit="1" customWidth="1"/>
    <col min="1036" max="1036" width="9.85546875" style="197" customWidth="1"/>
    <col min="1037" max="1038" width="8" style="197" customWidth="1"/>
    <col min="1039" max="1289" width="11.42578125" style="197"/>
    <col min="1290" max="1290" width="8" style="197" customWidth="1"/>
    <col min="1291" max="1291" width="11.28515625" style="197" bestFit="1" customWidth="1"/>
    <col min="1292" max="1292" width="9.85546875" style="197" customWidth="1"/>
    <col min="1293" max="1294" width="8" style="197" customWidth="1"/>
    <col min="1295" max="1545" width="11.42578125" style="197"/>
    <col min="1546" max="1546" width="8" style="197" customWidth="1"/>
    <col min="1547" max="1547" width="11.28515625" style="197" bestFit="1" customWidth="1"/>
    <col min="1548" max="1548" width="9.85546875" style="197" customWidth="1"/>
    <col min="1549" max="1550" width="8" style="197" customWidth="1"/>
    <col min="1551" max="1801" width="11.42578125" style="197"/>
    <col min="1802" max="1802" width="8" style="197" customWidth="1"/>
    <col min="1803" max="1803" width="11.28515625" style="197" bestFit="1" customWidth="1"/>
    <col min="1804" max="1804" width="9.85546875" style="197" customWidth="1"/>
    <col min="1805" max="1806" width="8" style="197" customWidth="1"/>
    <col min="1807" max="2057" width="11.42578125" style="197"/>
    <col min="2058" max="2058" width="8" style="197" customWidth="1"/>
    <col min="2059" max="2059" width="11.28515625" style="197" bestFit="1" customWidth="1"/>
    <col min="2060" max="2060" width="9.85546875" style="197" customWidth="1"/>
    <col min="2061" max="2062" width="8" style="197" customWidth="1"/>
    <col min="2063" max="2313" width="11.42578125" style="197"/>
    <col min="2314" max="2314" width="8" style="197" customWidth="1"/>
    <col min="2315" max="2315" width="11.28515625" style="197" bestFit="1" customWidth="1"/>
    <col min="2316" max="2316" width="9.85546875" style="197" customWidth="1"/>
    <col min="2317" max="2318" width="8" style="197" customWidth="1"/>
    <col min="2319" max="2569" width="11.42578125" style="197"/>
    <col min="2570" max="2570" width="8" style="197" customWidth="1"/>
    <col min="2571" max="2571" width="11.28515625" style="197" bestFit="1" customWidth="1"/>
    <col min="2572" max="2572" width="9.85546875" style="197" customWidth="1"/>
    <col min="2573" max="2574" width="8" style="197" customWidth="1"/>
    <col min="2575" max="2825" width="11.42578125" style="197"/>
    <col min="2826" max="2826" width="8" style="197" customWidth="1"/>
    <col min="2827" max="2827" width="11.28515625" style="197" bestFit="1" customWidth="1"/>
    <col min="2828" max="2828" width="9.85546875" style="197" customWidth="1"/>
    <col min="2829" max="2830" width="8" style="197" customWidth="1"/>
    <col min="2831" max="3081" width="11.42578125" style="197"/>
    <col min="3082" max="3082" width="8" style="197" customWidth="1"/>
    <col min="3083" max="3083" width="11.28515625" style="197" bestFit="1" customWidth="1"/>
    <col min="3084" max="3084" width="9.85546875" style="197" customWidth="1"/>
    <col min="3085" max="3086" width="8" style="197" customWidth="1"/>
    <col min="3087" max="3337" width="11.42578125" style="197"/>
    <col min="3338" max="3338" width="8" style="197" customWidth="1"/>
    <col min="3339" max="3339" width="11.28515625" style="197" bestFit="1" customWidth="1"/>
    <col min="3340" max="3340" width="9.85546875" style="197" customWidth="1"/>
    <col min="3341" max="3342" width="8" style="197" customWidth="1"/>
    <col min="3343" max="3593" width="11.42578125" style="197"/>
    <col min="3594" max="3594" width="8" style="197" customWidth="1"/>
    <col min="3595" max="3595" width="11.28515625" style="197" bestFit="1" customWidth="1"/>
    <col min="3596" max="3596" width="9.85546875" style="197" customWidth="1"/>
    <col min="3597" max="3598" width="8" style="197" customWidth="1"/>
    <col min="3599" max="3849" width="11.42578125" style="197"/>
    <col min="3850" max="3850" width="8" style="197" customWidth="1"/>
    <col min="3851" max="3851" width="11.28515625" style="197" bestFit="1" customWidth="1"/>
    <col min="3852" max="3852" width="9.85546875" style="197" customWidth="1"/>
    <col min="3853" max="3854" width="8" style="197" customWidth="1"/>
    <col min="3855" max="4105" width="11.42578125" style="197"/>
    <col min="4106" max="4106" width="8" style="197" customWidth="1"/>
    <col min="4107" max="4107" width="11.28515625" style="197" bestFit="1" customWidth="1"/>
    <col min="4108" max="4108" width="9.85546875" style="197" customWidth="1"/>
    <col min="4109" max="4110" width="8" style="197" customWidth="1"/>
    <col min="4111" max="4361" width="11.42578125" style="197"/>
    <col min="4362" max="4362" width="8" style="197" customWidth="1"/>
    <col min="4363" max="4363" width="11.28515625" style="197" bestFit="1" customWidth="1"/>
    <col min="4364" max="4364" width="9.85546875" style="197" customWidth="1"/>
    <col min="4365" max="4366" width="8" style="197" customWidth="1"/>
    <col min="4367" max="4617" width="11.42578125" style="197"/>
    <col min="4618" max="4618" width="8" style="197" customWidth="1"/>
    <col min="4619" max="4619" width="11.28515625" style="197" bestFit="1" customWidth="1"/>
    <col min="4620" max="4620" width="9.85546875" style="197" customWidth="1"/>
    <col min="4621" max="4622" width="8" style="197" customWidth="1"/>
    <col min="4623" max="4873" width="11.42578125" style="197"/>
    <col min="4874" max="4874" width="8" style="197" customWidth="1"/>
    <col min="4875" max="4875" width="11.28515625" style="197" bestFit="1" customWidth="1"/>
    <col min="4876" max="4876" width="9.85546875" style="197" customWidth="1"/>
    <col min="4877" max="4878" width="8" style="197" customWidth="1"/>
    <col min="4879" max="5129" width="11.42578125" style="197"/>
    <col min="5130" max="5130" width="8" style="197" customWidth="1"/>
    <col min="5131" max="5131" width="11.28515625" style="197" bestFit="1" customWidth="1"/>
    <col min="5132" max="5132" width="9.85546875" style="197" customWidth="1"/>
    <col min="5133" max="5134" width="8" style="197" customWidth="1"/>
    <col min="5135" max="5385" width="11.42578125" style="197"/>
    <col min="5386" max="5386" width="8" style="197" customWidth="1"/>
    <col min="5387" max="5387" width="11.28515625" style="197" bestFit="1" customWidth="1"/>
    <col min="5388" max="5388" width="9.85546875" style="197" customWidth="1"/>
    <col min="5389" max="5390" width="8" style="197" customWidth="1"/>
    <col min="5391" max="5641" width="11.42578125" style="197"/>
    <col min="5642" max="5642" width="8" style="197" customWidth="1"/>
    <col min="5643" max="5643" width="11.28515625" style="197" bestFit="1" customWidth="1"/>
    <col min="5644" max="5644" width="9.85546875" style="197" customWidth="1"/>
    <col min="5645" max="5646" width="8" style="197" customWidth="1"/>
    <col min="5647" max="5897" width="11.42578125" style="197"/>
    <col min="5898" max="5898" width="8" style="197" customWidth="1"/>
    <col min="5899" max="5899" width="11.28515625" style="197" bestFit="1" customWidth="1"/>
    <col min="5900" max="5900" width="9.85546875" style="197" customWidth="1"/>
    <col min="5901" max="5902" width="8" style="197" customWidth="1"/>
    <col min="5903" max="6153" width="11.42578125" style="197"/>
    <col min="6154" max="6154" width="8" style="197" customWidth="1"/>
    <col min="6155" max="6155" width="11.28515625" style="197" bestFit="1" customWidth="1"/>
    <col min="6156" max="6156" width="9.85546875" style="197" customWidth="1"/>
    <col min="6157" max="6158" width="8" style="197" customWidth="1"/>
    <col min="6159" max="6409" width="11.42578125" style="197"/>
    <col min="6410" max="6410" width="8" style="197" customWidth="1"/>
    <col min="6411" max="6411" width="11.28515625" style="197" bestFit="1" customWidth="1"/>
    <col min="6412" max="6412" width="9.85546875" style="197" customWidth="1"/>
    <col min="6413" max="6414" width="8" style="197" customWidth="1"/>
    <col min="6415" max="6665" width="11.42578125" style="197"/>
    <col min="6666" max="6666" width="8" style="197" customWidth="1"/>
    <col min="6667" max="6667" width="11.28515625" style="197" bestFit="1" customWidth="1"/>
    <col min="6668" max="6668" width="9.85546875" style="197" customWidth="1"/>
    <col min="6669" max="6670" width="8" style="197" customWidth="1"/>
    <col min="6671" max="6921" width="11.42578125" style="197"/>
    <col min="6922" max="6922" width="8" style="197" customWidth="1"/>
    <col min="6923" max="6923" width="11.28515625" style="197" bestFit="1" customWidth="1"/>
    <col min="6924" max="6924" width="9.85546875" style="197" customWidth="1"/>
    <col min="6925" max="6926" width="8" style="197" customWidth="1"/>
    <col min="6927" max="7177" width="11.42578125" style="197"/>
    <col min="7178" max="7178" width="8" style="197" customWidth="1"/>
    <col min="7179" max="7179" width="11.28515625" style="197" bestFit="1" customWidth="1"/>
    <col min="7180" max="7180" width="9.85546875" style="197" customWidth="1"/>
    <col min="7181" max="7182" width="8" style="197" customWidth="1"/>
    <col min="7183" max="7433" width="11.42578125" style="197"/>
    <col min="7434" max="7434" width="8" style="197" customWidth="1"/>
    <col min="7435" max="7435" width="11.28515625" style="197" bestFit="1" customWidth="1"/>
    <col min="7436" max="7436" width="9.85546875" style="197" customWidth="1"/>
    <col min="7437" max="7438" width="8" style="197" customWidth="1"/>
    <col min="7439" max="7689" width="11.42578125" style="197"/>
    <col min="7690" max="7690" width="8" style="197" customWidth="1"/>
    <col min="7691" max="7691" width="11.28515625" style="197" bestFit="1" customWidth="1"/>
    <col min="7692" max="7692" width="9.85546875" style="197" customWidth="1"/>
    <col min="7693" max="7694" width="8" style="197" customWidth="1"/>
    <col min="7695" max="7945" width="11.42578125" style="197"/>
    <col min="7946" max="7946" width="8" style="197" customWidth="1"/>
    <col min="7947" max="7947" width="11.28515625" style="197" bestFit="1" customWidth="1"/>
    <col min="7948" max="7948" width="9.85546875" style="197" customWidth="1"/>
    <col min="7949" max="7950" width="8" style="197" customWidth="1"/>
    <col min="7951" max="8201" width="11.42578125" style="197"/>
    <col min="8202" max="8202" width="8" style="197" customWidth="1"/>
    <col min="8203" max="8203" width="11.28515625" style="197" bestFit="1" customWidth="1"/>
    <col min="8204" max="8204" width="9.85546875" style="197" customWidth="1"/>
    <col min="8205" max="8206" width="8" style="197" customWidth="1"/>
    <col min="8207" max="8457" width="11.42578125" style="197"/>
    <col min="8458" max="8458" width="8" style="197" customWidth="1"/>
    <col min="8459" max="8459" width="11.28515625" style="197" bestFit="1" customWidth="1"/>
    <col min="8460" max="8460" width="9.85546875" style="197" customWidth="1"/>
    <col min="8461" max="8462" width="8" style="197" customWidth="1"/>
    <col min="8463" max="8713" width="11.42578125" style="197"/>
    <col min="8714" max="8714" width="8" style="197" customWidth="1"/>
    <col min="8715" max="8715" width="11.28515625" style="197" bestFit="1" customWidth="1"/>
    <col min="8716" max="8716" width="9.85546875" style="197" customWidth="1"/>
    <col min="8717" max="8718" width="8" style="197" customWidth="1"/>
    <col min="8719" max="8969" width="11.42578125" style="197"/>
    <col min="8970" max="8970" width="8" style="197" customWidth="1"/>
    <col min="8971" max="8971" width="11.28515625" style="197" bestFit="1" customWidth="1"/>
    <col min="8972" max="8972" width="9.85546875" style="197" customWidth="1"/>
    <col min="8973" max="8974" width="8" style="197" customWidth="1"/>
    <col min="8975" max="9225" width="11.42578125" style="197"/>
    <col min="9226" max="9226" width="8" style="197" customWidth="1"/>
    <col min="9227" max="9227" width="11.28515625" style="197" bestFit="1" customWidth="1"/>
    <col min="9228" max="9228" width="9.85546875" style="197" customWidth="1"/>
    <col min="9229" max="9230" width="8" style="197" customWidth="1"/>
    <col min="9231" max="9481" width="11.42578125" style="197"/>
    <col min="9482" max="9482" width="8" style="197" customWidth="1"/>
    <col min="9483" max="9483" width="11.28515625" style="197" bestFit="1" customWidth="1"/>
    <col min="9484" max="9484" width="9.85546875" style="197" customWidth="1"/>
    <col min="9485" max="9486" width="8" style="197" customWidth="1"/>
    <col min="9487" max="9737" width="11.42578125" style="197"/>
    <col min="9738" max="9738" width="8" style="197" customWidth="1"/>
    <col min="9739" max="9739" width="11.28515625" style="197" bestFit="1" customWidth="1"/>
    <col min="9740" max="9740" width="9.85546875" style="197" customWidth="1"/>
    <col min="9741" max="9742" width="8" style="197" customWidth="1"/>
    <col min="9743" max="9993" width="11.42578125" style="197"/>
    <col min="9994" max="9994" width="8" style="197" customWidth="1"/>
    <col min="9995" max="9995" width="11.28515625" style="197" bestFit="1" customWidth="1"/>
    <col min="9996" max="9996" width="9.85546875" style="197" customWidth="1"/>
    <col min="9997" max="9998" width="8" style="197" customWidth="1"/>
    <col min="9999" max="10249" width="11.42578125" style="197"/>
    <col min="10250" max="10250" width="8" style="197" customWidth="1"/>
    <col min="10251" max="10251" width="11.28515625" style="197" bestFit="1" customWidth="1"/>
    <col min="10252" max="10252" width="9.85546875" style="197" customWidth="1"/>
    <col min="10253" max="10254" width="8" style="197" customWidth="1"/>
    <col min="10255" max="10505" width="11.42578125" style="197"/>
    <col min="10506" max="10506" width="8" style="197" customWidth="1"/>
    <col min="10507" max="10507" width="11.28515625" style="197" bestFit="1" customWidth="1"/>
    <col min="10508" max="10508" width="9.85546875" style="197" customWidth="1"/>
    <col min="10509" max="10510" width="8" style="197" customWidth="1"/>
    <col min="10511" max="10761" width="11.42578125" style="197"/>
    <col min="10762" max="10762" width="8" style="197" customWidth="1"/>
    <col min="10763" max="10763" width="11.28515625" style="197" bestFit="1" customWidth="1"/>
    <col min="10764" max="10764" width="9.85546875" style="197" customWidth="1"/>
    <col min="10765" max="10766" width="8" style="197" customWidth="1"/>
    <col min="10767" max="11017" width="11.42578125" style="197"/>
    <col min="11018" max="11018" width="8" style="197" customWidth="1"/>
    <col min="11019" max="11019" width="11.28515625" style="197" bestFit="1" customWidth="1"/>
    <col min="11020" max="11020" width="9.85546875" style="197" customWidth="1"/>
    <col min="11021" max="11022" width="8" style="197" customWidth="1"/>
    <col min="11023" max="11273" width="11.42578125" style="197"/>
    <col min="11274" max="11274" width="8" style="197" customWidth="1"/>
    <col min="11275" max="11275" width="11.28515625" style="197" bestFit="1" customWidth="1"/>
    <col min="11276" max="11276" width="9.85546875" style="197" customWidth="1"/>
    <col min="11277" max="11278" width="8" style="197" customWidth="1"/>
    <col min="11279" max="11529" width="11.42578125" style="197"/>
    <col min="11530" max="11530" width="8" style="197" customWidth="1"/>
    <col min="11531" max="11531" width="11.28515625" style="197" bestFit="1" customWidth="1"/>
    <col min="11532" max="11532" width="9.85546875" style="197" customWidth="1"/>
    <col min="11533" max="11534" width="8" style="197" customWidth="1"/>
    <col min="11535" max="11785" width="11.42578125" style="197"/>
    <col min="11786" max="11786" width="8" style="197" customWidth="1"/>
    <col min="11787" max="11787" width="11.28515625" style="197" bestFit="1" customWidth="1"/>
    <col min="11788" max="11788" width="9.85546875" style="197" customWidth="1"/>
    <col min="11789" max="11790" width="8" style="197" customWidth="1"/>
    <col min="11791" max="12041" width="11.42578125" style="197"/>
    <col min="12042" max="12042" width="8" style="197" customWidth="1"/>
    <col min="12043" max="12043" width="11.28515625" style="197" bestFit="1" customWidth="1"/>
    <col min="12044" max="12044" width="9.85546875" style="197" customWidth="1"/>
    <col min="12045" max="12046" width="8" style="197" customWidth="1"/>
    <col min="12047" max="12297" width="11.42578125" style="197"/>
    <col min="12298" max="12298" width="8" style="197" customWidth="1"/>
    <col min="12299" max="12299" width="11.28515625" style="197" bestFit="1" customWidth="1"/>
    <col min="12300" max="12300" width="9.85546875" style="197" customWidth="1"/>
    <col min="12301" max="12302" width="8" style="197" customWidth="1"/>
    <col min="12303" max="12553" width="11.42578125" style="197"/>
    <col min="12554" max="12554" width="8" style="197" customWidth="1"/>
    <col min="12555" max="12555" width="11.28515625" style="197" bestFit="1" customWidth="1"/>
    <col min="12556" max="12556" width="9.85546875" style="197" customWidth="1"/>
    <col min="12557" max="12558" width="8" style="197" customWidth="1"/>
    <col min="12559" max="12809" width="11.42578125" style="197"/>
    <col min="12810" max="12810" width="8" style="197" customWidth="1"/>
    <col min="12811" max="12811" width="11.28515625" style="197" bestFit="1" customWidth="1"/>
    <col min="12812" max="12812" width="9.85546875" style="197" customWidth="1"/>
    <col min="12813" max="12814" width="8" style="197" customWidth="1"/>
    <col min="12815" max="13065" width="11.42578125" style="197"/>
    <col min="13066" max="13066" width="8" style="197" customWidth="1"/>
    <col min="13067" max="13067" width="11.28515625" style="197" bestFit="1" customWidth="1"/>
    <col min="13068" max="13068" width="9.85546875" style="197" customWidth="1"/>
    <col min="13069" max="13070" width="8" style="197" customWidth="1"/>
    <col min="13071" max="13321" width="11.42578125" style="197"/>
    <col min="13322" max="13322" width="8" style="197" customWidth="1"/>
    <col min="13323" max="13323" width="11.28515625" style="197" bestFit="1" customWidth="1"/>
    <col min="13324" max="13324" width="9.85546875" style="197" customWidth="1"/>
    <col min="13325" max="13326" width="8" style="197" customWidth="1"/>
    <col min="13327" max="13577" width="11.42578125" style="197"/>
    <col min="13578" max="13578" width="8" style="197" customWidth="1"/>
    <col min="13579" max="13579" width="11.28515625" style="197" bestFit="1" customWidth="1"/>
    <col min="13580" max="13580" width="9.85546875" style="197" customWidth="1"/>
    <col min="13581" max="13582" width="8" style="197" customWidth="1"/>
    <col min="13583" max="13833" width="11.42578125" style="197"/>
    <col min="13834" max="13834" width="8" style="197" customWidth="1"/>
    <col min="13835" max="13835" width="11.28515625" style="197" bestFit="1" customWidth="1"/>
    <col min="13836" max="13836" width="9.85546875" style="197" customWidth="1"/>
    <col min="13837" max="13838" width="8" style="197" customWidth="1"/>
    <col min="13839" max="14089" width="11.42578125" style="197"/>
    <col min="14090" max="14090" width="8" style="197" customWidth="1"/>
    <col min="14091" max="14091" width="11.28515625" style="197" bestFit="1" customWidth="1"/>
    <col min="14092" max="14092" width="9.85546875" style="197" customWidth="1"/>
    <col min="14093" max="14094" width="8" style="197" customWidth="1"/>
    <col min="14095" max="14345" width="11.42578125" style="197"/>
    <col min="14346" max="14346" width="8" style="197" customWidth="1"/>
    <col min="14347" max="14347" width="11.28515625" style="197" bestFit="1" customWidth="1"/>
    <col min="14348" max="14348" width="9.85546875" style="197" customWidth="1"/>
    <col min="14349" max="14350" width="8" style="197" customWidth="1"/>
    <col min="14351" max="14601" width="11.42578125" style="197"/>
    <col min="14602" max="14602" width="8" style="197" customWidth="1"/>
    <col min="14603" max="14603" width="11.28515625" style="197" bestFit="1" customWidth="1"/>
    <col min="14604" max="14604" width="9.85546875" style="197" customWidth="1"/>
    <col min="14605" max="14606" width="8" style="197" customWidth="1"/>
    <col min="14607" max="14857" width="11.42578125" style="197"/>
    <col min="14858" max="14858" width="8" style="197" customWidth="1"/>
    <col min="14859" max="14859" width="11.28515625" style="197" bestFit="1" customWidth="1"/>
    <col min="14860" max="14860" width="9.85546875" style="197" customWidth="1"/>
    <col min="14861" max="14862" width="8" style="197" customWidth="1"/>
    <col min="14863" max="15113" width="11.42578125" style="197"/>
    <col min="15114" max="15114" width="8" style="197" customWidth="1"/>
    <col min="15115" max="15115" width="11.28515625" style="197" bestFit="1" customWidth="1"/>
    <col min="15116" max="15116" width="9.85546875" style="197" customWidth="1"/>
    <col min="15117" max="15118" width="8" style="197" customWidth="1"/>
    <col min="15119" max="15369" width="11.42578125" style="197"/>
    <col min="15370" max="15370" width="8" style="197" customWidth="1"/>
    <col min="15371" max="15371" width="11.28515625" style="197" bestFit="1" customWidth="1"/>
    <col min="15372" max="15372" width="9.85546875" style="197" customWidth="1"/>
    <col min="15373" max="15374" width="8" style="197" customWidth="1"/>
    <col min="15375" max="15625" width="11.42578125" style="197"/>
    <col min="15626" max="15626" width="8" style="197" customWidth="1"/>
    <col min="15627" max="15627" width="11.28515625" style="197" bestFit="1" customWidth="1"/>
    <col min="15628" max="15628" width="9.85546875" style="197" customWidth="1"/>
    <col min="15629" max="15630" width="8" style="197" customWidth="1"/>
    <col min="15631" max="15881" width="11.42578125" style="197"/>
    <col min="15882" max="15882" width="8" style="197" customWidth="1"/>
    <col min="15883" max="15883" width="11.28515625" style="197" bestFit="1" customWidth="1"/>
    <col min="15884" max="15884" width="9.85546875" style="197" customWidth="1"/>
    <col min="15885" max="15886" width="8" style="197" customWidth="1"/>
    <col min="15887" max="16137" width="11.42578125" style="197"/>
    <col min="16138" max="16138" width="8" style="197" customWidth="1"/>
    <col min="16139" max="16139" width="11.28515625" style="197" bestFit="1" customWidth="1"/>
    <col min="16140" max="16140" width="9.85546875" style="197" customWidth="1"/>
    <col min="16141" max="16142" width="8" style="197" customWidth="1"/>
    <col min="16143" max="16384" width="11.42578125" style="197"/>
  </cols>
  <sheetData>
    <row r="1" spans="1:12">
      <c r="A1" s="405"/>
      <c r="J1" s="533"/>
      <c r="K1" s="534"/>
    </row>
    <row r="2" spans="1:12">
      <c r="A2" s="201" t="s">
        <v>956</v>
      </c>
      <c r="B2" s="201"/>
      <c r="C2" s="201"/>
      <c r="D2" s="201"/>
      <c r="E2" s="201"/>
      <c r="F2" s="201"/>
      <c r="G2" s="201"/>
      <c r="H2" s="201"/>
      <c r="J2" s="535" t="s">
        <v>957</v>
      </c>
      <c r="K2" s="535"/>
      <c r="L2" s="535"/>
    </row>
    <row r="3" spans="1:12">
      <c r="A3" s="201" t="s">
        <v>958</v>
      </c>
      <c r="B3" s="201"/>
      <c r="C3" s="201"/>
      <c r="D3" s="201"/>
      <c r="E3" s="201"/>
      <c r="F3" s="201"/>
      <c r="G3" s="201"/>
      <c r="H3" s="201"/>
      <c r="K3" s="159" t="s">
        <v>886</v>
      </c>
      <c r="L3" s="536" t="s">
        <v>959</v>
      </c>
    </row>
    <row r="4" spans="1:12">
      <c r="A4" s="201" t="s">
        <v>909</v>
      </c>
      <c r="B4" s="201"/>
      <c r="C4" s="201"/>
      <c r="D4" s="201"/>
      <c r="E4" s="201"/>
      <c r="F4" s="201"/>
      <c r="G4" s="201"/>
      <c r="H4" s="201"/>
      <c r="J4" s="159" t="s">
        <v>910</v>
      </c>
      <c r="K4" s="537">
        <v>2551</v>
      </c>
      <c r="L4" s="537">
        <v>1123</v>
      </c>
    </row>
    <row r="5" spans="1:12" ht="12.75" customHeight="1">
      <c r="J5" s="159" t="s">
        <v>911</v>
      </c>
      <c r="K5" s="537">
        <v>3048</v>
      </c>
      <c r="L5" s="537">
        <v>817</v>
      </c>
    </row>
    <row r="6" spans="1:12">
      <c r="J6" s="159" t="s">
        <v>912</v>
      </c>
      <c r="K6" s="537">
        <v>2361</v>
      </c>
      <c r="L6" s="537">
        <v>1190</v>
      </c>
    </row>
    <row r="7" spans="1:12">
      <c r="J7" s="159" t="s">
        <v>913</v>
      </c>
      <c r="K7" s="537">
        <v>2057</v>
      </c>
      <c r="L7" s="537">
        <v>995</v>
      </c>
    </row>
    <row r="8" spans="1:12">
      <c r="J8" s="159" t="s">
        <v>914</v>
      </c>
      <c r="K8" s="537">
        <v>2405</v>
      </c>
      <c r="L8" s="537">
        <v>1343</v>
      </c>
    </row>
    <row r="9" spans="1:12">
      <c r="J9" s="159" t="s">
        <v>915</v>
      </c>
      <c r="K9" s="537">
        <v>1758</v>
      </c>
      <c r="L9" s="537">
        <v>1212</v>
      </c>
    </row>
    <row r="10" spans="1:12">
      <c r="J10" s="159" t="s">
        <v>916</v>
      </c>
      <c r="K10" s="537">
        <v>0</v>
      </c>
      <c r="L10" s="537">
        <v>0</v>
      </c>
    </row>
    <row r="11" spans="1:12">
      <c r="J11" s="159" t="s">
        <v>917</v>
      </c>
      <c r="K11" s="537">
        <v>0</v>
      </c>
      <c r="L11" s="537">
        <v>0</v>
      </c>
    </row>
    <row r="12" spans="1:12">
      <c r="J12" s="159" t="s">
        <v>918</v>
      </c>
      <c r="K12" s="537">
        <v>0</v>
      </c>
      <c r="L12" s="537">
        <v>0</v>
      </c>
    </row>
    <row r="13" spans="1:12">
      <c r="J13" s="159" t="s">
        <v>919</v>
      </c>
      <c r="K13" s="537">
        <v>0</v>
      </c>
      <c r="L13" s="537">
        <v>0</v>
      </c>
    </row>
    <row r="14" spans="1:12">
      <c r="J14" s="159" t="s">
        <v>920</v>
      </c>
      <c r="K14" s="537">
        <v>0</v>
      </c>
      <c r="L14" s="537">
        <v>0</v>
      </c>
    </row>
    <row r="15" spans="1:12">
      <c r="J15" s="159" t="s">
        <v>921</v>
      </c>
      <c r="K15" s="537">
        <v>0</v>
      </c>
      <c r="L15" s="537">
        <v>0</v>
      </c>
    </row>
    <row r="16" spans="1:12">
      <c r="J16" s="538"/>
      <c r="K16" s="539">
        <f>SUM(K4:K15)</f>
        <v>14180</v>
      </c>
      <c r="L16" s="539">
        <f>SUM(L4:L15)</f>
        <v>6680</v>
      </c>
    </row>
    <row r="28" spans="1:1">
      <c r="A28" s="379" t="s">
        <v>960</v>
      </c>
    </row>
  </sheetData>
  <mergeCells count="1">
    <mergeCell ref="J2:L2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8" orientation="landscape" useFirstPageNumber="1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F8C3-0499-46AA-901B-71ECCA702543}">
  <dimension ref="A2:H26"/>
  <sheetViews>
    <sheetView showGridLines="0" zoomScale="90" zoomScaleNormal="90" workbookViewId="0"/>
  </sheetViews>
  <sheetFormatPr baseColWidth="10" defaultRowHeight="12.75"/>
  <cols>
    <col min="1" max="1" width="20.140625" style="8" customWidth="1"/>
    <col min="2" max="2" width="11.5703125" style="8" customWidth="1"/>
    <col min="3" max="5" width="13.28515625" style="8" customWidth="1"/>
    <col min="6" max="8" width="10.7109375" style="8" customWidth="1"/>
    <col min="9" max="250" width="11.42578125" style="8"/>
    <col min="251" max="251" width="20.140625" style="8" customWidth="1"/>
    <col min="252" max="252" width="11.5703125" style="8" customWidth="1"/>
    <col min="253" max="255" width="13.28515625" style="8" customWidth="1"/>
    <col min="256" max="258" width="10.7109375" style="8" customWidth="1"/>
    <col min="259" max="506" width="11.42578125" style="8"/>
    <col min="507" max="507" width="20.140625" style="8" customWidth="1"/>
    <col min="508" max="508" width="11.5703125" style="8" customWidth="1"/>
    <col min="509" max="511" width="13.28515625" style="8" customWidth="1"/>
    <col min="512" max="514" width="10.7109375" style="8" customWidth="1"/>
    <col min="515" max="762" width="11.42578125" style="8"/>
    <col min="763" max="763" width="20.140625" style="8" customWidth="1"/>
    <col min="764" max="764" width="11.5703125" style="8" customWidth="1"/>
    <col min="765" max="767" width="13.28515625" style="8" customWidth="1"/>
    <col min="768" max="770" width="10.7109375" style="8" customWidth="1"/>
    <col min="771" max="1018" width="11.42578125" style="8"/>
    <col min="1019" max="1019" width="20.140625" style="8" customWidth="1"/>
    <col min="1020" max="1020" width="11.5703125" style="8" customWidth="1"/>
    <col min="1021" max="1023" width="13.28515625" style="8" customWidth="1"/>
    <col min="1024" max="1026" width="10.7109375" style="8" customWidth="1"/>
    <col min="1027" max="1274" width="11.42578125" style="8"/>
    <col min="1275" max="1275" width="20.140625" style="8" customWidth="1"/>
    <col min="1276" max="1276" width="11.5703125" style="8" customWidth="1"/>
    <col min="1277" max="1279" width="13.28515625" style="8" customWidth="1"/>
    <col min="1280" max="1282" width="10.7109375" style="8" customWidth="1"/>
    <col min="1283" max="1530" width="11.42578125" style="8"/>
    <col min="1531" max="1531" width="20.140625" style="8" customWidth="1"/>
    <col min="1532" max="1532" width="11.5703125" style="8" customWidth="1"/>
    <col min="1533" max="1535" width="13.28515625" style="8" customWidth="1"/>
    <col min="1536" max="1538" width="10.7109375" style="8" customWidth="1"/>
    <col min="1539" max="1786" width="11.42578125" style="8"/>
    <col min="1787" max="1787" width="20.140625" style="8" customWidth="1"/>
    <col min="1788" max="1788" width="11.5703125" style="8" customWidth="1"/>
    <col min="1789" max="1791" width="13.28515625" style="8" customWidth="1"/>
    <col min="1792" max="1794" width="10.7109375" style="8" customWidth="1"/>
    <col min="1795" max="2042" width="11.42578125" style="8"/>
    <col min="2043" max="2043" width="20.140625" style="8" customWidth="1"/>
    <col min="2044" max="2044" width="11.5703125" style="8" customWidth="1"/>
    <col min="2045" max="2047" width="13.28515625" style="8" customWidth="1"/>
    <col min="2048" max="2050" width="10.7109375" style="8" customWidth="1"/>
    <col min="2051" max="2298" width="11.42578125" style="8"/>
    <col min="2299" max="2299" width="20.140625" style="8" customWidth="1"/>
    <col min="2300" max="2300" width="11.5703125" style="8" customWidth="1"/>
    <col min="2301" max="2303" width="13.28515625" style="8" customWidth="1"/>
    <col min="2304" max="2306" width="10.7109375" style="8" customWidth="1"/>
    <col min="2307" max="2554" width="11.42578125" style="8"/>
    <col min="2555" max="2555" width="20.140625" style="8" customWidth="1"/>
    <col min="2556" max="2556" width="11.5703125" style="8" customWidth="1"/>
    <col min="2557" max="2559" width="13.28515625" style="8" customWidth="1"/>
    <col min="2560" max="2562" width="10.7109375" style="8" customWidth="1"/>
    <col min="2563" max="2810" width="11.42578125" style="8"/>
    <col min="2811" max="2811" width="20.140625" style="8" customWidth="1"/>
    <col min="2812" max="2812" width="11.5703125" style="8" customWidth="1"/>
    <col min="2813" max="2815" width="13.28515625" style="8" customWidth="1"/>
    <col min="2816" max="2818" width="10.7109375" style="8" customWidth="1"/>
    <col min="2819" max="3066" width="11.42578125" style="8"/>
    <col min="3067" max="3067" width="20.140625" style="8" customWidth="1"/>
    <col min="3068" max="3068" width="11.5703125" style="8" customWidth="1"/>
    <col min="3069" max="3071" width="13.28515625" style="8" customWidth="1"/>
    <col min="3072" max="3074" width="10.7109375" style="8" customWidth="1"/>
    <col min="3075" max="3322" width="11.42578125" style="8"/>
    <col min="3323" max="3323" width="20.140625" style="8" customWidth="1"/>
    <col min="3324" max="3324" width="11.5703125" style="8" customWidth="1"/>
    <col min="3325" max="3327" width="13.28515625" style="8" customWidth="1"/>
    <col min="3328" max="3330" width="10.7109375" style="8" customWidth="1"/>
    <col min="3331" max="3578" width="11.42578125" style="8"/>
    <col min="3579" max="3579" width="20.140625" style="8" customWidth="1"/>
    <col min="3580" max="3580" width="11.5703125" style="8" customWidth="1"/>
    <col min="3581" max="3583" width="13.28515625" style="8" customWidth="1"/>
    <col min="3584" max="3586" width="10.7109375" style="8" customWidth="1"/>
    <col min="3587" max="3834" width="11.42578125" style="8"/>
    <col min="3835" max="3835" width="20.140625" style="8" customWidth="1"/>
    <col min="3836" max="3836" width="11.5703125" style="8" customWidth="1"/>
    <col min="3837" max="3839" width="13.28515625" style="8" customWidth="1"/>
    <col min="3840" max="3842" width="10.7109375" style="8" customWidth="1"/>
    <col min="3843" max="4090" width="11.42578125" style="8"/>
    <col min="4091" max="4091" width="20.140625" style="8" customWidth="1"/>
    <col min="4092" max="4092" width="11.5703125" style="8" customWidth="1"/>
    <col min="4093" max="4095" width="13.28515625" style="8" customWidth="1"/>
    <col min="4096" max="4098" width="10.7109375" style="8" customWidth="1"/>
    <col min="4099" max="4346" width="11.42578125" style="8"/>
    <col min="4347" max="4347" width="20.140625" style="8" customWidth="1"/>
    <col min="4348" max="4348" width="11.5703125" style="8" customWidth="1"/>
    <col min="4349" max="4351" width="13.28515625" style="8" customWidth="1"/>
    <col min="4352" max="4354" width="10.7109375" style="8" customWidth="1"/>
    <col min="4355" max="4602" width="11.42578125" style="8"/>
    <col min="4603" max="4603" width="20.140625" style="8" customWidth="1"/>
    <col min="4604" max="4604" width="11.5703125" style="8" customWidth="1"/>
    <col min="4605" max="4607" width="13.28515625" style="8" customWidth="1"/>
    <col min="4608" max="4610" width="10.7109375" style="8" customWidth="1"/>
    <col min="4611" max="4858" width="11.42578125" style="8"/>
    <col min="4859" max="4859" width="20.140625" style="8" customWidth="1"/>
    <col min="4860" max="4860" width="11.5703125" style="8" customWidth="1"/>
    <col min="4861" max="4863" width="13.28515625" style="8" customWidth="1"/>
    <col min="4864" max="4866" width="10.7109375" style="8" customWidth="1"/>
    <col min="4867" max="5114" width="11.42578125" style="8"/>
    <col min="5115" max="5115" width="20.140625" style="8" customWidth="1"/>
    <col min="5116" max="5116" width="11.5703125" style="8" customWidth="1"/>
    <col min="5117" max="5119" width="13.28515625" style="8" customWidth="1"/>
    <col min="5120" max="5122" width="10.7109375" style="8" customWidth="1"/>
    <col min="5123" max="5370" width="11.42578125" style="8"/>
    <col min="5371" max="5371" width="20.140625" style="8" customWidth="1"/>
    <col min="5372" max="5372" width="11.5703125" style="8" customWidth="1"/>
    <col min="5373" max="5375" width="13.28515625" style="8" customWidth="1"/>
    <col min="5376" max="5378" width="10.7109375" style="8" customWidth="1"/>
    <col min="5379" max="5626" width="11.42578125" style="8"/>
    <col min="5627" max="5627" width="20.140625" style="8" customWidth="1"/>
    <col min="5628" max="5628" width="11.5703125" style="8" customWidth="1"/>
    <col min="5629" max="5631" width="13.28515625" style="8" customWidth="1"/>
    <col min="5632" max="5634" width="10.7109375" style="8" customWidth="1"/>
    <col min="5635" max="5882" width="11.42578125" style="8"/>
    <col min="5883" max="5883" width="20.140625" style="8" customWidth="1"/>
    <col min="5884" max="5884" width="11.5703125" style="8" customWidth="1"/>
    <col min="5885" max="5887" width="13.28515625" style="8" customWidth="1"/>
    <col min="5888" max="5890" width="10.7109375" style="8" customWidth="1"/>
    <col min="5891" max="6138" width="11.42578125" style="8"/>
    <col min="6139" max="6139" width="20.140625" style="8" customWidth="1"/>
    <col min="6140" max="6140" width="11.5703125" style="8" customWidth="1"/>
    <col min="6141" max="6143" width="13.28515625" style="8" customWidth="1"/>
    <col min="6144" max="6146" width="10.7109375" style="8" customWidth="1"/>
    <col min="6147" max="6394" width="11.42578125" style="8"/>
    <col min="6395" max="6395" width="20.140625" style="8" customWidth="1"/>
    <col min="6396" max="6396" width="11.5703125" style="8" customWidth="1"/>
    <col min="6397" max="6399" width="13.28515625" style="8" customWidth="1"/>
    <col min="6400" max="6402" width="10.7109375" style="8" customWidth="1"/>
    <col min="6403" max="6650" width="11.42578125" style="8"/>
    <col min="6651" max="6651" width="20.140625" style="8" customWidth="1"/>
    <col min="6652" max="6652" width="11.5703125" style="8" customWidth="1"/>
    <col min="6653" max="6655" width="13.28515625" style="8" customWidth="1"/>
    <col min="6656" max="6658" width="10.7109375" style="8" customWidth="1"/>
    <col min="6659" max="6906" width="11.42578125" style="8"/>
    <col min="6907" max="6907" width="20.140625" style="8" customWidth="1"/>
    <col min="6908" max="6908" width="11.5703125" style="8" customWidth="1"/>
    <col min="6909" max="6911" width="13.28515625" style="8" customWidth="1"/>
    <col min="6912" max="6914" width="10.7109375" style="8" customWidth="1"/>
    <col min="6915" max="7162" width="11.42578125" style="8"/>
    <col min="7163" max="7163" width="20.140625" style="8" customWidth="1"/>
    <col min="7164" max="7164" width="11.5703125" style="8" customWidth="1"/>
    <col min="7165" max="7167" width="13.28515625" style="8" customWidth="1"/>
    <col min="7168" max="7170" width="10.7109375" style="8" customWidth="1"/>
    <col min="7171" max="7418" width="11.42578125" style="8"/>
    <col min="7419" max="7419" width="20.140625" style="8" customWidth="1"/>
    <col min="7420" max="7420" width="11.5703125" style="8" customWidth="1"/>
    <col min="7421" max="7423" width="13.28515625" style="8" customWidth="1"/>
    <col min="7424" max="7426" width="10.7109375" style="8" customWidth="1"/>
    <col min="7427" max="7674" width="11.42578125" style="8"/>
    <col min="7675" max="7675" width="20.140625" style="8" customWidth="1"/>
    <col min="7676" max="7676" width="11.5703125" style="8" customWidth="1"/>
    <col min="7677" max="7679" width="13.28515625" style="8" customWidth="1"/>
    <col min="7680" max="7682" width="10.7109375" style="8" customWidth="1"/>
    <col min="7683" max="7930" width="11.42578125" style="8"/>
    <col min="7931" max="7931" width="20.140625" style="8" customWidth="1"/>
    <col min="7932" max="7932" width="11.5703125" style="8" customWidth="1"/>
    <col min="7933" max="7935" width="13.28515625" style="8" customWidth="1"/>
    <col min="7936" max="7938" width="10.7109375" style="8" customWidth="1"/>
    <col min="7939" max="8186" width="11.42578125" style="8"/>
    <col min="8187" max="8187" width="20.140625" style="8" customWidth="1"/>
    <col min="8188" max="8188" width="11.5703125" style="8" customWidth="1"/>
    <col min="8189" max="8191" width="13.28515625" style="8" customWidth="1"/>
    <col min="8192" max="8194" width="10.7109375" style="8" customWidth="1"/>
    <col min="8195" max="8442" width="11.42578125" style="8"/>
    <col min="8443" max="8443" width="20.140625" style="8" customWidth="1"/>
    <col min="8444" max="8444" width="11.5703125" style="8" customWidth="1"/>
    <col min="8445" max="8447" width="13.28515625" style="8" customWidth="1"/>
    <col min="8448" max="8450" width="10.7109375" style="8" customWidth="1"/>
    <col min="8451" max="8698" width="11.42578125" style="8"/>
    <col min="8699" max="8699" width="20.140625" style="8" customWidth="1"/>
    <col min="8700" max="8700" width="11.5703125" style="8" customWidth="1"/>
    <col min="8701" max="8703" width="13.28515625" style="8" customWidth="1"/>
    <col min="8704" max="8706" width="10.7109375" style="8" customWidth="1"/>
    <col min="8707" max="8954" width="11.42578125" style="8"/>
    <col min="8955" max="8955" width="20.140625" style="8" customWidth="1"/>
    <col min="8956" max="8956" width="11.5703125" style="8" customWidth="1"/>
    <col min="8957" max="8959" width="13.28515625" style="8" customWidth="1"/>
    <col min="8960" max="8962" width="10.7109375" style="8" customWidth="1"/>
    <col min="8963" max="9210" width="11.42578125" style="8"/>
    <col min="9211" max="9211" width="20.140625" style="8" customWidth="1"/>
    <col min="9212" max="9212" width="11.5703125" style="8" customWidth="1"/>
    <col min="9213" max="9215" width="13.28515625" style="8" customWidth="1"/>
    <col min="9216" max="9218" width="10.7109375" style="8" customWidth="1"/>
    <col min="9219" max="9466" width="11.42578125" style="8"/>
    <col min="9467" max="9467" width="20.140625" style="8" customWidth="1"/>
    <col min="9468" max="9468" width="11.5703125" style="8" customWidth="1"/>
    <col min="9469" max="9471" width="13.28515625" style="8" customWidth="1"/>
    <col min="9472" max="9474" width="10.7109375" style="8" customWidth="1"/>
    <col min="9475" max="9722" width="11.42578125" style="8"/>
    <col min="9723" max="9723" width="20.140625" style="8" customWidth="1"/>
    <col min="9724" max="9724" width="11.5703125" style="8" customWidth="1"/>
    <col min="9725" max="9727" width="13.28515625" style="8" customWidth="1"/>
    <col min="9728" max="9730" width="10.7109375" style="8" customWidth="1"/>
    <col min="9731" max="9978" width="11.42578125" style="8"/>
    <col min="9979" max="9979" width="20.140625" style="8" customWidth="1"/>
    <col min="9980" max="9980" width="11.5703125" style="8" customWidth="1"/>
    <col min="9981" max="9983" width="13.28515625" style="8" customWidth="1"/>
    <col min="9984" max="9986" width="10.7109375" style="8" customWidth="1"/>
    <col min="9987" max="10234" width="11.42578125" style="8"/>
    <col min="10235" max="10235" width="20.140625" style="8" customWidth="1"/>
    <col min="10236" max="10236" width="11.5703125" style="8" customWidth="1"/>
    <col min="10237" max="10239" width="13.28515625" style="8" customWidth="1"/>
    <col min="10240" max="10242" width="10.7109375" style="8" customWidth="1"/>
    <col min="10243" max="10490" width="11.42578125" style="8"/>
    <col min="10491" max="10491" width="20.140625" style="8" customWidth="1"/>
    <col min="10492" max="10492" width="11.5703125" style="8" customWidth="1"/>
    <col min="10493" max="10495" width="13.28515625" style="8" customWidth="1"/>
    <col min="10496" max="10498" width="10.7109375" style="8" customWidth="1"/>
    <col min="10499" max="10746" width="11.42578125" style="8"/>
    <col min="10747" max="10747" width="20.140625" style="8" customWidth="1"/>
    <col min="10748" max="10748" width="11.5703125" style="8" customWidth="1"/>
    <col min="10749" max="10751" width="13.28515625" style="8" customWidth="1"/>
    <col min="10752" max="10754" width="10.7109375" style="8" customWidth="1"/>
    <col min="10755" max="11002" width="11.42578125" style="8"/>
    <col min="11003" max="11003" width="20.140625" style="8" customWidth="1"/>
    <col min="11004" max="11004" width="11.5703125" style="8" customWidth="1"/>
    <col min="11005" max="11007" width="13.28515625" style="8" customWidth="1"/>
    <col min="11008" max="11010" width="10.7109375" style="8" customWidth="1"/>
    <col min="11011" max="11258" width="11.42578125" style="8"/>
    <col min="11259" max="11259" width="20.140625" style="8" customWidth="1"/>
    <col min="11260" max="11260" width="11.5703125" style="8" customWidth="1"/>
    <col min="11261" max="11263" width="13.28515625" style="8" customWidth="1"/>
    <col min="11264" max="11266" width="10.7109375" style="8" customWidth="1"/>
    <col min="11267" max="11514" width="11.42578125" style="8"/>
    <col min="11515" max="11515" width="20.140625" style="8" customWidth="1"/>
    <col min="11516" max="11516" width="11.5703125" style="8" customWidth="1"/>
    <col min="11517" max="11519" width="13.28515625" style="8" customWidth="1"/>
    <col min="11520" max="11522" width="10.7109375" style="8" customWidth="1"/>
    <col min="11523" max="11770" width="11.42578125" style="8"/>
    <col min="11771" max="11771" width="20.140625" style="8" customWidth="1"/>
    <col min="11772" max="11772" width="11.5703125" style="8" customWidth="1"/>
    <col min="11773" max="11775" width="13.28515625" style="8" customWidth="1"/>
    <col min="11776" max="11778" width="10.7109375" style="8" customWidth="1"/>
    <col min="11779" max="12026" width="11.42578125" style="8"/>
    <col min="12027" max="12027" width="20.140625" style="8" customWidth="1"/>
    <col min="12028" max="12028" width="11.5703125" style="8" customWidth="1"/>
    <col min="12029" max="12031" width="13.28515625" style="8" customWidth="1"/>
    <col min="12032" max="12034" width="10.7109375" style="8" customWidth="1"/>
    <col min="12035" max="12282" width="11.42578125" style="8"/>
    <col min="12283" max="12283" width="20.140625" style="8" customWidth="1"/>
    <col min="12284" max="12284" width="11.5703125" style="8" customWidth="1"/>
    <col min="12285" max="12287" width="13.28515625" style="8" customWidth="1"/>
    <col min="12288" max="12290" width="10.7109375" style="8" customWidth="1"/>
    <col min="12291" max="12538" width="11.42578125" style="8"/>
    <col min="12539" max="12539" width="20.140625" style="8" customWidth="1"/>
    <col min="12540" max="12540" width="11.5703125" style="8" customWidth="1"/>
    <col min="12541" max="12543" width="13.28515625" style="8" customWidth="1"/>
    <col min="12544" max="12546" width="10.7109375" style="8" customWidth="1"/>
    <col min="12547" max="12794" width="11.42578125" style="8"/>
    <col min="12795" max="12795" width="20.140625" style="8" customWidth="1"/>
    <col min="12796" max="12796" width="11.5703125" style="8" customWidth="1"/>
    <col min="12797" max="12799" width="13.28515625" style="8" customWidth="1"/>
    <col min="12800" max="12802" width="10.7109375" style="8" customWidth="1"/>
    <col min="12803" max="13050" width="11.42578125" style="8"/>
    <col min="13051" max="13051" width="20.140625" style="8" customWidth="1"/>
    <col min="13052" max="13052" width="11.5703125" style="8" customWidth="1"/>
    <col min="13053" max="13055" width="13.28515625" style="8" customWidth="1"/>
    <col min="13056" max="13058" width="10.7109375" style="8" customWidth="1"/>
    <col min="13059" max="13306" width="11.42578125" style="8"/>
    <col min="13307" max="13307" width="20.140625" style="8" customWidth="1"/>
    <col min="13308" max="13308" width="11.5703125" style="8" customWidth="1"/>
    <col min="13309" max="13311" width="13.28515625" style="8" customWidth="1"/>
    <col min="13312" max="13314" width="10.7109375" style="8" customWidth="1"/>
    <col min="13315" max="13562" width="11.42578125" style="8"/>
    <col min="13563" max="13563" width="20.140625" style="8" customWidth="1"/>
    <col min="13564" max="13564" width="11.5703125" style="8" customWidth="1"/>
    <col min="13565" max="13567" width="13.28515625" style="8" customWidth="1"/>
    <col min="13568" max="13570" width="10.7109375" style="8" customWidth="1"/>
    <col min="13571" max="13818" width="11.42578125" style="8"/>
    <col min="13819" max="13819" width="20.140625" style="8" customWidth="1"/>
    <col min="13820" max="13820" width="11.5703125" style="8" customWidth="1"/>
    <col min="13821" max="13823" width="13.28515625" style="8" customWidth="1"/>
    <col min="13824" max="13826" width="10.7109375" style="8" customWidth="1"/>
    <col min="13827" max="14074" width="11.42578125" style="8"/>
    <col min="14075" max="14075" width="20.140625" style="8" customWidth="1"/>
    <col min="14076" max="14076" width="11.5703125" style="8" customWidth="1"/>
    <col min="14077" max="14079" width="13.28515625" style="8" customWidth="1"/>
    <col min="14080" max="14082" width="10.7109375" style="8" customWidth="1"/>
    <col min="14083" max="14330" width="11.42578125" style="8"/>
    <col min="14331" max="14331" width="20.140625" style="8" customWidth="1"/>
    <col min="14332" max="14332" width="11.5703125" style="8" customWidth="1"/>
    <col min="14333" max="14335" width="13.28515625" style="8" customWidth="1"/>
    <col min="14336" max="14338" width="10.7109375" style="8" customWidth="1"/>
    <col min="14339" max="14586" width="11.42578125" style="8"/>
    <col min="14587" max="14587" width="20.140625" style="8" customWidth="1"/>
    <col min="14588" max="14588" width="11.5703125" style="8" customWidth="1"/>
    <col min="14589" max="14591" width="13.28515625" style="8" customWidth="1"/>
    <col min="14592" max="14594" width="10.7109375" style="8" customWidth="1"/>
    <col min="14595" max="14842" width="11.42578125" style="8"/>
    <col min="14843" max="14843" width="20.140625" style="8" customWidth="1"/>
    <col min="14844" max="14844" width="11.5703125" style="8" customWidth="1"/>
    <col min="14845" max="14847" width="13.28515625" style="8" customWidth="1"/>
    <col min="14848" max="14850" width="10.7109375" style="8" customWidth="1"/>
    <col min="14851" max="15098" width="11.42578125" style="8"/>
    <col min="15099" max="15099" width="20.140625" style="8" customWidth="1"/>
    <col min="15100" max="15100" width="11.5703125" style="8" customWidth="1"/>
    <col min="15101" max="15103" width="13.28515625" style="8" customWidth="1"/>
    <col min="15104" max="15106" width="10.7109375" style="8" customWidth="1"/>
    <col min="15107" max="15354" width="11.42578125" style="8"/>
    <col min="15355" max="15355" width="20.140625" style="8" customWidth="1"/>
    <col min="15356" max="15356" width="11.5703125" style="8" customWidth="1"/>
    <col min="15357" max="15359" width="13.28515625" style="8" customWidth="1"/>
    <col min="15360" max="15362" width="10.7109375" style="8" customWidth="1"/>
    <col min="15363" max="15610" width="11.42578125" style="8"/>
    <col min="15611" max="15611" width="20.140625" style="8" customWidth="1"/>
    <col min="15612" max="15612" width="11.5703125" style="8" customWidth="1"/>
    <col min="15613" max="15615" width="13.28515625" style="8" customWidth="1"/>
    <col min="15616" max="15618" width="10.7109375" style="8" customWidth="1"/>
    <col min="15619" max="15866" width="11.42578125" style="8"/>
    <col min="15867" max="15867" width="20.140625" style="8" customWidth="1"/>
    <col min="15868" max="15868" width="11.5703125" style="8" customWidth="1"/>
    <col min="15869" max="15871" width="13.28515625" style="8" customWidth="1"/>
    <col min="15872" max="15874" width="10.7109375" style="8" customWidth="1"/>
    <col min="15875" max="16122" width="11.42578125" style="8"/>
    <col min="16123" max="16123" width="20.140625" style="8" customWidth="1"/>
    <col min="16124" max="16124" width="11.5703125" style="8" customWidth="1"/>
    <col min="16125" max="16127" width="13.28515625" style="8" customWidth="1"/>
    <col min="16128" max="16130" width="10.7109375" style="8" customWidth="1"/>
    <col min="16131" max="16384" width="11.42578125" style="8"/>
  </cols>
  <sheetData>
    <row r="2" spans="1:8" ht="18" customHeight="1">
      <c r="A2" s="7" t="s">
        <v>961</v>
      </c>
      <c r="B2" s="7"/>
      <c r="C2" s="7"/>
      <c r="D2" s="7"/>
      <c r="E2" s="7"/>
      <c r="F2" s="7"/>
      <c r="G2" s="7"/>
      <c r="H2" s="7"/>
    </row>
    <row r="3" spans="1:8" ht="18" customHeight="1">
      <c r="A3" s="38" t="s">
        <v>962</v>
      </c>
      <c r="B3" s="38"/>
      <c r="C3" s="38"/>
      <c r="D3" s="38"/>
      <c r="E3" s="38"/>
      <c r="F3" s="38"/>
      <c r="G3" s="38"/>
      <c r="H3" s="38"/>
    </row>
    <row r="4" spans="1:8" ht="18" customHeight="1">
      <c r="A4" s="38" t="s">
        <v>963</v>
      </c>
      <c r="B4" s="38"/>
      <c r="C4" s="38"/>
      <c r="D4" s="38"/>
      <c r="E4" s="38"/>
      <c r="F4" s="38"/>
      <c r="G4" s="38"/>
      <c r="H4" s="38"/>
    </row>
    <row r="5" spans="1:8" ht="4.5" customHeight="1">
      <c r="A5" s="186"/>
      <c r="B5" s="186"/>
      <c r="C5" s="186"/>
      <c r="D5" s="186"/>
      <c r="E5" s="186"/>
      <c r="G5" s="247"/>
    </row>
    <row r="6" spans="1:8" s="13" customFormat="1" ht="16.5" customHeight="1">
      <c r="A6" s="364" t="s">
        <v>964</v>
      </c>
      <c r="B6" s="365" t="s">
        <v>34</v>
      </c>
      <c r="C6" s="288" t="s">
        <v>788</v>
      </c>
      <c r="D6" s="288"/>
      <c r="E6" s="288"/>
      <c r="F6" s="288"/>
      <c r="G6" s="288"/>
      <c r="H6" s="288"/>
    </row>
    <row r="7" spans="1:8" s="13" customFormat="1" ht="21.75" customHeight="1">
      <c r="A7" s="366"/>
      <c r="B7" s="367"/>
      <c r="C7" s="368" t="s">
        <v>799</v>
      </c>
      <c r="D7" s="368" t="s">
        <v>801</v>
      </c>
      <c r="E7" s="368" t="s">
        <v>802</v>
      </c>
      <c r="F7" s="368" t="s">
        <v>803</v>
      </c>
      <c r="G7" s="368" t="s">
        <v>804</v>
      </c>
      <c r="H7" s="368" t="s">
        <v>805</v>
      </c>
    </row>
    <row r="8" spans="1:8" ht="8.25" customHeight="1">
      <c r="A8" s="369"/>
      <c r="B8" s="369"/>
      <c r="C8" s="369"/>
      <c r="D8" s="369"/>
      <c r="E8" s="370"/>
      <c r="F8" s="369"/>
      <c r="G8" s="369"/>
      <c r="H8" s="369"/>
    </row>
    <row r="9" spans="1:8" ht="17.25" customHeight="1">
      <c r="A9" s="406" t="s">
        <v>965</v>
      </c>
      <c r="B9" s="384">
        <f>SUM(C9:H9)</f>
        <v>2582</v>
      </c>
      <c r="C9" s="384">
        <f t="shared" ref="C9:H9" si="0">SUM(C10:C11)</f>
        <v>276</v>
      </c>
      <c r="D9" s="384">
        <f t="shared" si="0"/>
        <v>472</v>
      </c>
      <c r="E9" s="384">
        <f t="shared" si="0"/>
        <v>380</v>
      </c>
      <c r="F9" s="384">
        <f t="shared" si="0"/>
        <v>233</v>
      </c>
      <c r="G9" s="384">
        <f t="shared" si="0"/>
        <v>328</v>
      </c>
      <c r="H9" s="384">
        <f t="shared" si="0"/>
        <v>893</v>
      </c>
    </row>
    <row r="10" spans="1:8" ht="17.25" customHeight="1">
      <c r="A10" s="407" t="s">
        <v>17</v>
      </c>
      <c r="B10" s="372">
        <f>SUM(C10:H10)</f>
        <v>1133</v>
      </c>
      <c r="C10" s="372">
        <v>122</v>
      </c>
      <c r="D10" s="372">
        <v>197</v>
      </c>
      <c r="E10" s="372">
        <v>172</v>
      </c>
      <c r="F10" s="372">
        <v>100</v>
      </c>
      <c r="G10" s="372">
        <v>152</v>
      </c>
      <c r="H10" s="372">
        <v>390</v>
      </c>
    </row>
    <row r="11" spans="1:8" ht="17.25" customHeight="1">
      <c r="A11" s="407" t="s">
        <v>18</v>
      </c>
      <c r="B11" s="372">
        <f>SUM(C11:H11)</f>
        <v>1449</v>
      </c>
      <c r="C11" s="372">
        <v>154</v>
      </c>
      <c r="D11" s="372">
        <v>275</v>
      </c>
      <c r="E11" s="372">
        <v>208</v>
      </c>
      <c r="F11" s="372">
        <v>133</v>
      </c>
      <c r="G11" s="372">
        <v>176</v>
      </c>
      <c r="H11" s="372">
        <v>503</v>
      </c>
    </row>
    <row r="12" spans="1:8" ht="17.25" customHeight="1">
      <c r="A12" s="408"/>
      <c r="B12" s="372"/>
      <c r="C12" s="372"/>
      <c r="D12" s="372"/>
      <c r="E12" s="372"/>
      <c r="F12" s="372"/>
      <c r="G12" s="372"/>
      <c r="H12" s="372"/>
    </row>
    <row r="13" spans="1:8" ht="17.25" customHeight="1">
      <c r="A13" s="406" t="s">
        <v>966</v>
      </c>
      <c r="B13" s="384">
        <f>SUM(C13:H13)</f>
        <v>2582</v>
      </c>
      <c r="C13" s="384">
        <f t="shared" ref="C13:H13" si="1">SUM(C14:C17)</f>
        <v>276</v>
      </c>
      <c r="D13" s="384">
        <f t="shared" si="1"/>
        <v>472</v>
      </c>
      <c r="E13" s="384">
        <f t="shared" si="1"/>
        <v>380</v>
      </c>
      <c r="F13" s="384">
        <f t="shared" si="1"/>
        <v>233</v>
      </c>
      <c r="G13" s="384">
        <f t="shared" si="1"/>
        <v>328</v>
      </c>
      <c r="H13" s="384">
        <f t="shared" si="1"/>
        <v>893</v>
      </c>
    </row>
    <row r="14" spans="1:8" ht="17.25" customHeight="1">
      <c r="A14" s="407" t="s">
        <v>967</v>
      </c>
      <c r="B14" s="372">
        <f>SUM(C14:H14)</f>
        <v>1121</v>
      </c>
      <c r="C14" s="372">
        <v>184</v>
      </c>
      <c r="D14" s="372">
        <v>227</v>
      </c>
      <c r="E14" s="372">
        <v>230</v>
      </c>
      <c r="F14" s="372">
        <v>131</v>
      </c>
      <c r="G14" s="372">
        <v>56</v>
      </c>
      <c r="H14" s="372">
        <v>293</v>
      </c>
    </row>
    <row r="15" spans="1:8" ht="17.25" customHeight="1">
      <c r="A15" s="409">
        <v>1155</v>
      </c>
      <c r="B15" s="372">
        <f>SUM(C15:H15)</f>
        <v>1183</v>
      </c>
      <c r="C15" s="372">
        <v>52</v>
      </c>
      <c r="D15" s="372">
        <v>213</v>
      </c>
      <c r="E15" s="372">
        <v>53</v>
      </c>
      <c r="F15" s="372">
        <v>83</v>
      </c>
      <c r="G15" s="372">
        <v>243</v>
      </c>
      <c r="H15" s="372">
        <v>539</v>
      </c>
    </row>
    <row r="16" spans="1:8" ht="17.25" customHeight="1">
      <c r="A16" s="407" t="s">
        <v>968</v>
      </c>
      <c r="B16" s="372">
        <f>SUM(C16:H16)</f>
        <v>94</v>
      </c>
      <c r="C16" s="372">
        <v>18</v>
      </c>
      <c r="D16" s="372">
        <v>11</v>
      </c>
      <c r="E16" s="372">
        <v>24</v>
      </c>
      <c r="F16" s="372">
        <v>8</v>
      </c>
      <c r="G16" s="372">
        <v>20</v>
      </c>
      <c r="H16" s="372">
        <v>13</v>
      </c>
    </row>
    <row r="17" spans="1:8" ht="17.25" customHeight="1">
      <c r="A17" s="407" t="s">
        <v>798</v>
      </c>
      <c r="B17" s="372">
        <f>SUM(C17:H17)</f>
        <v>184</v>
      </c>
      <c r="C17" s="372">
        <v>22</v>
      </c>
      <c r="D17" s="372">
        <v>21</v>
      </c>
      <c r="E17" s="372">
        <v>73</v>
      </c>
      <c r="F17" s="372">
        <v>11</v>
      </c>
      <c r="G17" s="372">
        <v>9</v>
      </c>
      <c r="H17" s="372">
        <v>48</v>
      </c>
    </row>
    <row r="18" spans="1:8" ht="8.25" customHeight="1">
      <c r="A18" s="31"/>
      <c r="B18" s="295"/>
      <c r="C18" s="295"/>
      <c r="D18" s="295"/>
      <c r="E18" s="295"/>
      <c r="F18" s="295"/>
      <c r="G18" s="295"/>
      <c r="H18" s="295"/>
    </row>
    <row r="19" spans="1:8" ht="3.75" customHeight="1">
      <c r="B19" s="270"/>
      <c r="C19" s="270"/>
      <c r="D19" s="270"/>
      <c r="E19" s="270"/>
      <c r="F19" s="270"/>
      <c r="G19" s="270"/>
      <c r="H19" s="270"/>
    </row>
    <row r="20" spans="1:8" ht="12.75" customHeight="1">
      <c r="A20" s="37" t="s">
        <v>969</v>
      </c>
    </row>
    <row r="21" spans="1:8">
      <c r="D21" s="33"/>
    </row>
    <row r="23" spans="1:8">
      <c r="B23" s="33"/>
    </row>
    <row r="24" spans="1:8">
      <c r="B24" s="33"/>
    </row>
    <row r="25" spans="1:8">
      <c r="B25" s="33"/>
    </row>
    <row r="26" spans="1:8">
      <c r="B26" s="33"/>
    </row>
  </sheetData>
  <mergeCells count="3">
    <mergeCell ref="A6:A7"/>
    <mergeCell ref="B6:B7"/>
    <mergeCell ref="C6:H6"/>
  </mergeCells>
  <printOptions horizontalCentered="1" verticalCentered="1"/>
  <pageMargins left="0.39370078740157483" right="0.39370078740157483" top="0.59055118110236227" bottom="0.59055118110236227" header="0" footer="0.19685039370078741"/>
  <pageSetup scale="75" firstPageNumber="26" orientation="landscape" useFirstPageNumber="1" horizontalDpi="120" verticalDpi="144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4AF4-75C9-498F-B89C-E4A2F5DDFD78}">
  <dimension ref="A1:H76"/>
  <sheetViews>
    <sheetView showGridLines="0" zoomScale="90" zoomScaleNormal="90" workbookViewId="0"/>
  </sheetViews>
  <sheetFormatPr baseColWidth="10" defaultRowHeight="12" customHeight="1"/>
  <cols>
    <col min="1" max="1" width="23.85546875" style="412" customWidth="1"/>
    <col min="2" max="2" width="9.85546875" style="412" customWidth="1"/>
    <col min="3" max="8" width="9" style="412" customWidth="1"/>
    <col min="9" max="250" width="11.42578125" style="412"/>
    <col min="251" max="251" width="23.85546875" style="412" customWidth="1"/>
    <col min="252" max="252" width="9.85546875" style="412" customWidth="1"/>
    <col min="253" max="260" width="9" style="412" customWidth="1"/>
    <col min="261" max="261" width="11.140625" style="412" customWidth="1"/>
    <col min="262" max="262" width="10.7109375" style="412" customWidth="1"/>
    <col min="263" max="506" width="11.42578125" style="412"/>
    <col min="507" max="507" width="23.85546875" style="412" customWidth="1"/>
    <col min="508" max="508" width="9.85546875" style="412" customWidth="1"/>
    <col min="509" max="516" width="9" style="412" customWidth="1"/>
    <col min="517" max="517" width="11.140625" style="412" customWidth="1"/>
    <col min="518" max="518" width="10.7109375" style="412" customWidth="1"/>
    <col min="519" max="762" width="11.42578125" style="412"/>
    <col min="763" max="763" width="23.85546875" style="412" customWidth="1"/>
    <col min="764" max="764" width="9.85546875" style="412" customWidth="1"/>
    <col min="765" max="772" width="9" style="412" customWidth="1"/>
    <col min="773" max="773" width="11.140625" style="412" customWidth="1"/>
    <col min="774" max="774" width="10.7109375" style="412" customWidth="1"/>
    <col min="775" max="1018" width="11.42578125" style="412"/>
    <col min="1019" max="1019" width="23.85546875" style="412" customWidth="1"/>
    <col min="1020" max="1020" width="9.85546875" style="412" customWidth="1"/>
    <col min="1021" max="1028" width="9" style="412" customWidth="1"/>
    <col min="1029" max="1029" width="11.140625" style="412" customWidth="1"/>
    <col min="1030" max="1030" width="10.7109375" style="412" customWidth="1"/>
    <col min="1031" max="1274" width="11.42578125" style="412"/>
    <col min="1275" max="1275" width="23.85546875" style="412" customWidth="1"/>
    <col min="1276" max="1276" width="9.85546875" style="412" customWidth="1"/>
    <col min="1277" max="1284" width="9" style="412" customWidth="1"/>
    <col min="1285" max="1285" width="11.140625" style="412" customWidth="1"/>
    <col min="1286" max="1286" width="10.7109375" style="412" customWidth="1"/>
    <col min="1287" max="1530" width="11.42578125" style="412"/>
    <col min="1531" max="1531" width="23.85546875" style="412" customWidth="1"/>
    <col min="1532" max="1532" width="9.85546875" style="412" customWidth="1"/>
    <col min="1533" max="1540" width="9" style="412" customWidth="1"/>
    <col min="1541" max="1541" width="11.140625" style="412" customWidth="1"/>
    <col min="1542" max="1542" width="10.7109375" style="412" customWidth="1"/>
    <col min="1543" max="1786" width="11.42578125" style="412"/>
    <col min="1787" max="1787" width="23.85546875" style="412" customWidth="1"/>
    <col min="1788" max="1788" width="9.85546875" style="412" customWidth="1"/>
    <col min="1789" max="1796" width="9" style="412" customWidth="1"/>
    <col min="1797" max="1797" width="11.140625" style="412" customWidth="1"/>
    <col min="1798" max="1798" width="10.7109375" style="412" customWidth="1"/>
    <col min="1799" max="2042" width="11.42578125" style="412"/>
    <col min="2043" max="2043" width="23.85546875" style="412" customWidth="1"/>
    <col min="2044" max="2044" width="9.85546875" style="412" customWidth="1"/>
    <col min="2045" max="2052" width="9" style="412" customWidth="1"/>
    <col min="2053" max="2053" width="11.140625" style="412" customWidth="1"/>
    <col min="2054" max="2054" width="10.7109375" style="412" customWidth="1"/>
    <col min="2055" max="2298" width="11.42578125" style="412"/>
    <col min="2299" max="2299" width="23.85546875" style="412" customWidth="1"/>
    <col min="2300" max="2300" width="9.85546875" style="412" customWidth="1"/>
    <col min="2301" max="2308" width="9" style="412" customWidth="1"/>
    <col min="2309" max="2309" width="11.140625" style="412" customWidth="1"/>
    <col min="2310" max="2310" width="10.7109375" style="412" customWidth="1"/>
    <col min="2311" max="2554" width="11.42578125" style="412"/>
    <col min="2555" max="2555" width="23.85546875" style="412" customWidth="1"/>
    <col min="2556" max="2556" width="9.85546875" style="412" customWidth="1"/>
    <col min="2557" max="2564" width="9" style="412" customWidth="1"/>
    <col min="2565" max="2565" width="11.140625" style="412" customWidth="1"/>
    <col min="2566" max="2566" width="10.7109375" style="412" customWidth="1"/>
    <col min="2567" max="2810" width="11.42578125" style="412"/>
    <col min="2811" max="2811" width="23.85546875" style="412" customWidth="1"/>
    <col min="2812" max="2812" width="9.85546875" style="412" customWidth="1"/>
    <col min="2813" max="2820" width="9" style="412" customWidth="1"/>
    <col min="2821" max="2821" width="11.140625" style="412" customWidth="1"/>
    <col min="2822" max="2822" width="10.7109375" style="412" customWidth="1"/>
    <col min="2823" max="3066" width="11.42578125" style="412"/>
    <col min="3067" max="3067" width="23.85546875" style="412" customWidth="1"/>
    <col min="3068" max="3068" width="9.85546875" style="412" customWidth="1"/>
    <col min="3069" max="3076" width="9" style="412" customWidth="1"/>
    <col min="3077" max="3077" width="11.140625" style="412" customWidth="1"/>
    <col min="3078" max="3078" width="10.7109375" style="412" customWidth="1"/>
    <col min="3079" max="3322" width="11.42578125" style="412"/>
    <col min="3323" max="3323" width="23.85546875" style="412" customWidth="1"/>
    <col min="3324" max="3324" width="9.85546875" style="412" customWidth="1"/>
    <col min="3325" max="3332" width="9" style="412" customWidth="1"/>
    <col min="3333" max="3333" width="11.140625" style="412" customWidth="1"/>
    <col min="3334" max="3334" width="10.7109375" style="412" customWidth="1"/>
    <col min="3335" max="3578" width="11.42578125" style="412"/>
    <col min="3579" max="3579" width="23.85546875" style="412" customWidth="1"/>
    <col min="3580" max="3580" width="9.85546875" style="412" customWidth="1"/>
    <col min="3581" max="3588" width="9" style="412" customWidth="1"/>
    <col min="3589" max="3589" width="11.140625" style="412" customWidth="1"/>
    <col min="3590" max="3590" width="10.7109375" style="412" customWidth="1"/>
    <col min="3591" max="3834" width="11.42578125" style="412"/>
    <col min="3835" max="3835" width="23.85546875" style="412" customWidth="1"/>
    <col min="3836" max="3836" width="9.85546875" style="412" customWidth="1"/>
    <col min="3837" max="3844" width="9" style="412" customWidth="1"/>
    <col min="3845" max="3845" width="11.140625" style="412" customWidth="1"/>
    <col min="3846" max="3846" width="10.7109375" style="412" customWidth="1"/>
    <col min="3847" max="4090" width="11.42578125" style="412"/>
    <col min="4091" max="4091" width="23.85546875" style="412" customWidth="1"/>
    <col min="4092" max="4092" width="9.85546875" style="412" customWidth="1"/>
    <col min="4093" max="4100" width="9" style="412" customWidth="1"/>
    <col min="4101" max="4101" width="11.140625" style="412" customWidth="1"/>
    <col min="4102" max="4102" width="10.7109375" style="412" customWidth="1"/>
    <col min="4103" max="4346" width="11.42578125" style="412"/>
    <col min="4347" max="4347" width="23.85546875" style="412" customWidth="1"/>
    <col min="4348" max="4348" width="9.85546875" style="412" customWidth="1"/>
    <col min="4349" max="4356" width="9" style="412" customWidth="1"/>
    <col min="4357" max="4357" width="11.140625" style="412" customWidth="1"/>
    <col min="4358" max="4358" width="10.7109375" style="412" customWidth="1"/>
    <col min="4359" max="4602" width="11.42578125" style="412"/>
    <col min="4603" max="4603" width="23.85546875" style="412" customWidth="1"/>
    <col min="4604" max="4604" width="9.85546875" style="412" customWidth="1"/>
    <col min="4605" max="4612" width="9" style="412" customWidth="1"/>
    <col min="4613" max="4613" width="11.140625" style="412" customWidth="1"/>
    <col min="4614" max="4614" width="10.7109375" style="412" customWidth="1"/>
    <col min="4615" max="4858" width="11.42578125" style="412"/>
    <col min="4859" max="4859" width="23.85546875" style="412" customWidth="1"/>
    <col min="4860" max="4860" width="9.85546875" style="412" customWidth="1"/>
    <col min="4861" max="4868" width="9" style="412" customWidth="1"/>
    <col min="4869" max="4869" width="11.140625" style="412" customWidth="1"/>
    <col min="4870" max="4870" width="10.7109375" style="412" customWidth="1"/>
    <col min="4871" max="5114" width="11.42578125" style="412"/>
    <col min="5115" max="5115" width="23.85546875" style="412" customWidth="1"/>
    <col min="5116" max="5116" width="9.85546875" style="412" customWidth="1"/>
    <col min="5117" max="5124" width="9" style="412" customWidth="1"/>
    <col min="5125" max="5125" width="11.140625" style="412" customWidth="1"/>
    <col min="5126" max="5126" width="10.7109375" style="412" customWidth="1"/>
    <col min="5127" max="5370" width="11.42578125" style="412"/>
    <col min="5371" max="5371" width="23.85546875" style="412" customWidth="1"/>
    <col min="5372" max="5372" width="9.85546875" style="412" customWidth="1"/>
    <col min="5373" max="5380" width="9" style="412" customWidth="1"/>
    <col min="5381" max="5381" width="11.140625" style="412" customWidth="1"/>
    <col min="5382" max="5382" width="10.7109375" style="412" customWidth="1"/>
    <col min="5383" max="5626" width="11.42578125" style="412"/>
    <col min="5627" max="5627" width="23.85546875" style="412" customWidth="1"/>
    <col min="5628" max="5628" width="9.85546875" style="412" customWidth="1"/>
    <col min="5629" max="5636" width="9" style="412" customWidth="1"/>
    <col min="5637" max="5637" width="11.140625" style="412" customWidth="1"/>
    <col min="5638" max="5638" width="10.7109375" style="412" customWidth="1"/>
    <col min="5639" max="5882" width="11.42578125" style="412"/>
    <col min="5883" max="5883" width="23.85546875" style="412" customWidth="1"/>
    <col min="5884" max="5884" width="9.85546875" style="412" customWidth="1"/>
    <col min="5885" max="5892" width="9" style="412" customWidth="1"/>
    <col min="5893" max="5893" width="11.140625" style="412" customWidth="1"/>
    <col min="5894" max="5894" width="10.7109375" style="412" customWidth="1"/>
    <col min="5895" max="6138" width="11.42578125" style="412"/>
    <col min="6139" max="6139" width="23.85546875" style="412" customWidth="1"/>
    <col min="6140" max="6140" width="9.85546875" style="412" customWidth="1"/>
    <col min="6141" max="6148" width="9" style="412" customWidth="1"/>
    <col min="6149" max="6149" width="11.140625" style="412" customWidth="1"/>
    <col min="6150" max="6150" width="10.7109375" style="412" customWidth="1"/>
    <col min="6151" max="6394" width="11.42578125" style="412"/>
    <col min="6395" max="6395" width="23.85546875" style="412" customWidth="1"/>
    <col min="6396" max="6396" width="9.85546875" style="412" customWidth="1"/>
    <col min="6397" max="6404" width="9" style="412" customWidth="1"/>
    <col min="6405" max="6405" width="11.140625" style="412" customWidth="1"/>
    <col min="6406" max="6406" width="10.7109375" style="412" customWidth="1"/>
    <col min="6407" max="6650" width="11.42578125" style="412"/>
    <col min="6651" max="6651" width="23.85546875" style="412" customWidth="1"/>
    <col min="6652" max="6652" width="9.85546875" style="412" customWidth="1"/>
    <col min="6653" max="6660" width="9" style="412" customWidth="1"/>
    <col min="6661" max="6661" width="11.140625" style="412" customWidth="1"/>
    <col min="6662" max="6662" width="10.7109375" style="412" customWidth="1"/>
    <col min="6663" max="6906" width="11.42578125" style="412"/>
    <col min="6907" max="6907" width="23.85546875" style="412" customWidth="1"/>
    <col min="6908" max="6908" width="9.85546875" style="412" customWidth="1"/>
    <col min="6909" max="6916" width="9" style="412" customWidth="1"/>
    <col min="6917" max="6917" width="11.140625" style="412" customWidth="1"/>
    <col min="6918" max="6918" width="10.7109375" style="412" customWidth="1"/>
    <col min="6919" max="7162" width="11.42578125" style="412"/>
    <col min="7163" max="7163" width="23.85546875" style="412" customWidth="1"/>
    <col min="7164" max="7164" width="9.85546875" style="412" customWidth="1"/>
    <col min="7165" max="7172" width="9" style="412" customWidth="1"/>
    <col min="7173" max="7173" width="11.140625" style="412" customWidth="1"/>
    <col min="7174" max="7174" width="10.7109375" style="412" customWidth="1"/>
    <col min="7175" max="7418" width="11.42578125" style="412"/>
    <col min="7419" max="7419" width="23.85546875" style="412" customWidth="1"/>
    <col min="7420" max="7420" width="9.85546875" style="412" customWidth="1"/>
    <col min="7421" max="7428" width="9" style="412" customWidth="1"/>
    <col min="7429" max="7429" width="11.140625" style="412" customWidth="1"/>
    <col min="7430" max="7430" width="10.7109375" style="412" customWidth="1"/>
    <col min="7431" max="7674" width="11.42578125" style="412"/>
    <col min="7675" max="7675" width="23.85546875" style="412" customWidth="1"/>
    <col min="7676" max="7676" width="9.85546875" style="412" customWidth="1"/>
    <col min="7677" max="7684" width="9" style="412" customWidth="1"/>
    <col min="7685" max="7685" width="11.140625" style="412" customWidth="1"/>
    <col min="7686" max="7686" width="10.7109375" style="412" customWidth="1"/>
    <col min="7687" max="7930" width="11.42578125" style="412"/>
    <col min="7931" max="7931" width="23.85546875" style="412" customWidth="1"/>
    <col min="7932" max="7932" width="9.85546875" style="412" customWidth="1"/>
    <col min="7933" max="7940" width="9" style="412" customWidth="1"/>
    <col min="7941" max="7941" width="11.140625" style="412" customWidth="1"/>
    <col min="7942" max="7942" width="10.7109375" style="412" customWidth="1"/>
    <col min="7943" max="8186" width="11.42578125" style="412"/>
    <col min="8187" max="8187" width="23.85546875" style="412" customWidth="1"/>
    <col min="8188" max="8188" width="9.85546875" style="412" customWidth="1"/>
    <col min="8189" max="8196" width="9" style="412" customWidth="1"/>
    <col min="8197" max="8197" width="11.140625" style="412" customWidth="1"/>
    <col min="8198" max="8198" width="10.7109375" style="412" customWidth="1"/>
    <col min="8199" max="8442" width="11.42578125" style="412"/>
    <col min="8443" max="8443" width="23.85546875" style="412" customWidth="1"/>
    <col min="8444" max="8444" width="9.85546875" style="412" customWidth="1"/>
    <col min="8445" max="8452" width="9" style="412" customWidth="1"/>
    <col min="8453" max="8453" width="11.140625" style="412" customWidth="1"/>
    <col min="8454" max="8454" width="10.7109375" style="412" customWidth="1"/>
    <col min="8455" max="8698" width="11.42578125" style="412"/>
    <col min="8699" max="8699" width="23.85546875" style="412" customWidth="1"/>
    <col min="8700" max="8700" width="9.85546875" style="412" customWidth="1"/>
    <col min="8701" max="8708" width="9" style="412" customWidth="1"/>
    <col min="8709" max="8709" width="11.140625" style="412" customWidth="1"/>
    <col min="8710" max="8710" width="10.7109375" style="412" customWidth="1"/>
    <col min="8711" max="8954" width="11.42578125" style="412"/>
    <col min="8955" max="8955" width="23.85546875" style="412" customWidth="1"/>
    <col min="8956" max="8956" width="9.85546875" style="412" customWidth="1"/>
    <col min="8957" max="8964" width="9" style="412" customWidth="1"/>
    <col min="8965" max="8965" width="11.140625" style="412" customWidth="1"/>
    <col min="8966" max="8966" width="10.7109375" style="412" customWidth="1"/>
    <col min="8967" max="9210" width="11.42578125" style="412"/>
    <col min="9211" max="9211" width="23.85546875" style="412" customWidth="1"/>
    <col min="9212" max="9212" width="9.85546875" style="412" customWidth="1"/>
    <col min="9213" max="9220" width="9" style="412" customWidth="1"/>
    <col min="9221" max="9221" width="11.140625" style="412" customWidth="1"/>
    <col min="9222" max="9222" width="10.7109375" style="412" customWidth="1"/>
    <col min="9223" max="9466" width="11.42578125" style="412"/>
    <col min="9467" max="9467" width="23.85546875" style="412" customWidth="1"/>
    <col min="9468" max="9468" width="9.85546875" style="412" customWidth="1"/>
    <col min="9469" max="9476" width="9" style="412" customWidth="1"/>
    <col min="9477" max="9477" width="11.140625" style="412" customWidth="1"/>
    <col min="9478" max="9478" width="10.7109375" style="412" customWidth="1"/>
    <col min="9479" max="9722" width="11.42578125" style="412"/>
    <col min="9723" max="9723" width="23.85546875" style="412" customWidth="1"/>
    <col min="9724" max="9724" width="9.85546875" style="412" customWidth="1"/>
    <col min="9725" max="9732" width="9" style="412" customWidth="1"/>
    <col min="9733" max="9733" width="11.140625" style="412" customWidth="1"/>
    <col min="9734" max="9734" width="10.7109375" style="412" customWidth="1"/>
    <col min="9735" max="9978" width="11.42578125" style="412"/>
    <col min="9979" max="9979" width="23.85546875" style="412" customWidth="1"/>
    <col min="9980" max="9980" width="9.85546875" style="412" customWidth="1"/>
    <col min="9981" max="9988" width="9" style="412" customWidth="1"/>
    <col min="9989" max="9989" width="11.140625" style="412" customWidth="1"/>
    <col min="9990" max="9990" width="10.7109375" style="412" customWidth="1"/>
    <col min="9991" max="10234" width="11.42578125" style="412"/>
    <col min="10235" max="10235" width="23.85546875" style="412" customWidth="1"/>
    <col min="10236" max="10236" width="9.85546875" style="412" customWidth="1"/>
    <col min="10237" max="10244" width="9" style="412" customWidth="1"/>
    <col min="10245" max="10245" width="11.140625" style="412" customWidth="1"/>
    <col min="10246" max="10246" width="10.7109375" style="412" customWidth="1"/>
    <col min="10247" max="10490" width="11.42578125" style="412"/>
    <col min="10491" max="10491" width="23.85546875" style="412" customWidth="1"/>
    <col min="10492" max="10492" width="9.85546875" style="412" customWidth="1"/>
    <col min="10493" max="10500" width="9" style="412" customWidth="1"/>
    <col min="10501" max="10501" width="11.140625" style="412" customWidth="1"/>
    <col min="10502" max="10502" width="10.7109375" style="412" customWidth="1"/>
    <col min="10503" max="10746" width="11.42578125" style="412"/>
    <col min="10747" max="10747" width="23.85546875" style="412" customWidth="1"/>
    <col min="10748" max="10748" width="9.85546875" style="412" customWidth="1"/>
    <col min="10749" max="10756" width="9" style="412" customWidth="1"/>
    <col min="10757" max="10757" width="11.140625" style="412" customWidth="1"/>
    <col min="10758" max="10758" width="10.7109375" style="412" customWidth="1"/>
    <col min="10759" max="11002" width="11.42578125" style="412"/>
    <col min="11003" max="11003" width="23.85546875" style="412" customWidth="1"/>
    <col min="11004" max="11004" width="9.85546875" style="412" customWidth="1"/>
    <col min="11005" max="11012" width="9" style="412" customWidth="1"/>
    <col min="11013" max="11013" width="11.140625" style="412" customWidth="1"/>
    <col min="11014" max="11014" width="10.7109375" style="412" customWidth="1"/>
    <col min="11015" max="11258" width="11.42578125" style="412"/>
    <col min="11259" max="11259" width="23.85546875" style="412" customWidth="1"/>
    <col min="11260" max="11260" width="9.85546875" style="412" customWidth="1"/>
    <col min="11261" max="11268" width="9" style="412" customWidth="1"/>
    <col min="11269" max="11269" width="11.140625" style="412" customWidth="1"/>
    <col min="11270" max="11270" width="10.7109375" style="412" customWidth="1"/>
    <col min="11271" max="11514" width="11.42578125" style="412"/>
    <col min="11515" max="11515" width="23.85546875" style="412" customWidth="1"/>
    <col min="11516" max="11516" width="9.85546875" style="412" customWidth="1"/>
    <col min="11517" max="11524" width="9" style="412" customWidth="1"/>
    <col min="11525" max="11525" width="11.140625" style="412" customWidth="1"/>
    <col min="11526" max="11526" width="10.7109375" style="412" customWidth="1"/>
    <col min="11527" max="11770" width="11.42578125" style="412"/>
    <col min="11771" max="11771" width="23.85546875" style="412" customWidth="1"/>
    <col min="11772" max="11772" width="9.85546875" style="412" customWidth="1"/>
    <col min="11773" max="11780" width="9" style="412" customWidth="1"/>
    <col min="11781" max="11781" width="11.140625" style="412" customWidth="1"/>
    <col min="11782" max="11782" width="10.7109375" style="412" customWidth="1"/>
    <col min="11783" max="12026" width="11.42578125" style="412"/>
    <col min="12027" max="12027" width="23.85546875" style="412" customWidth="1"/>
    <col min="12028" max="12028" width="9.85546875" style="412" customWidth="1"/>
    <col min="12029" max="12036" width="9" style="412" customWidth="1"/>
    <col min="12037" max="12037" width="11.140625" style="412" customWidth="1"/>
    <col min="12038" max="12038" width="10.7109375" style="412" customWidth="1"/>
    <col min="12039" max="12282" width="11.42578125" style="412"/>
    <col min="12283" max="12283" width="23.85546875" style="412" customWidth="1"/>
    <col min="12284" max="12284" width="9.85546875" style="412" customWidth="1"/>
    <col min="12285" max="12292" width="9" style="412" customWidth="1"/>
    <col min="12293" max="12293" width="11.140625" style="412" customWidth="1"/>
    <col min="12294" max="12294" width="10.7109375" style="412" customWidth="1"/>
    <col min="12295" max="12538" width="11.42578125" style="412"/>
    <col min="12539" max="12539" width="23.85546875" style="412" customWidth="1"/>
    <col min="12540" max="12540" width="9.85546875" style="412" customWidth="1"/>
    <col min="12541" max="12548" width="9" style="412" customWidth="1"/>
    <col min="12549" max="12549" width="11.140625" style="412" customWidth="1"/>
    <col min="12550" max="12550" width="10.7109375" style="412" customWidth="1"/>
    <col min="12551" max="12794" width="11.42578125" style="412"/>
    <col min="12795" max="12795" width="23.85546875" style="412" customWidth="1"/>
    <col min="12796" max="12796" width="9.85546875" style="412" customWidth="1"/>
    <col min="12797" max="12804" width="9" style="412" customWidth="1"/>
    <col min="12805" max="12805" width="11.140625" style="412" customWidth="1"/>
    <col min="12806" max="12806" width="10.7109375" style="412" customWidth="1"/>
    <col min="12807" max="13050" width="11.42578125" style="412"/>
    <col min="13051" max="13051" width="23.85546875" style="412" customWidth="1"/>
    <col min="13052" max="13052" width="9.85546875" style="412" customWidth="1"/>
    <col min="13053" max="13060" width="9" style="412" customWidth="1"/>
    <col min="13061" max="13061" width="11.140625" style="412" customWidth="1"/>
    <col min="13062" max="13062" width="10.7109375" style="412" customWidth="1"/>
    <col min="13063" max="13306" width="11.42578125" style="412"/>
    <col min="13307" max="13307" width="23.85546875" style="412" customWidth="1"/>
    <col min="13308" max="13308" width="9.85546875" style="412" customWidth="1"/>
    <col min="13309" max="13316" width="9" style="412" customWidth="1"/>
    <col min="13317" max="13317" width="11.140625" style="412" customWidth="1"/>
    <col min="13318" max="13318" width="10.7109375" style="412" customWidth="1"/>
    <col min="13319" max="13562" width="11.42578125" style="412"/>
    <col min="13563" max="13563" width="23.85546875" style="412" customWidth="1"/>
    <col min="13564" max="13564" width="9.85546875" style="412" customWidth="1"/>
    <col min="13565" max="13572" width="9" style="412" customWidth="1"/>
    <col min="13573" max="13573" width="11.140625" style="412" customWidth="1"/>
    <col min="13574" max="13574" width="10.7109375" style="412" customWidth="1"/>
    <col min="13575" max="13818" width="11.42578125" style="412"/>
    <col min="13819" max="13819" width="23.85546875" style="412" customWidth="1"/>
    <col min="13820" max="13820" width="9.85546875" style="412" customWidth="1"/>
    <col min="13821" max="13828" width="9" style="412" customWidth="1"/>
    <col min="13829" max="13829" width="11.140625" style="412" customWidth="1"/>
    <col min="13830" max="13830" width="10.7109375" style="412" customWidth="1"/>
    <col min="13831" max="14074" width="11.42578125" style="412"/>
    <col min="14075" max="14075" width="23.85546875" style="412" customWidth="1"/>
    <col min="14076" max="14076" width="9.85546875" style="412" customWidth="1"/>
    <col min="14077" max="14084" width="9" style="412" customWidth="1"/>
    <col min="14085" max="14085" width="11.140625" style="412" customWidth="1"/>
    <col min="14086" max="14086" width="10.7109375" style="412" customWidth="1"/>
    <col min="14087" max="14330" width="11.42578125" style="412"/>
    <col min="14331" max="14331" width="23.85546875" style="412" customWidth="1"/>
    <col min="14332" max="14332" width="9.85546875" style="412" customWidth="1"/>
    <col min="14333" max="14340" width="9" style="412" customWidth="1"/>
    <col min="14341" max="14341" width="11.140625" style="412" customWidth="1"/>
    <col min="14342" max="14342" width="10.7109375" style="412" customWidth="1"/>
    <col min="14343" max="14586" width="11.42578125" style="412"/>
    <col min="14587" max="14587" width="23.85546875" style="412" customWidth="1"/>
    <col min="14588" max="14588" width="9.85546875" style="412" customWidth="1"/>
    <col min="14589" max="14596" width="9" style="412" customWidth="1"/>
    <col min="14597" max="14597" width="11.140625" style="412" customWidth="1"/>
    <col min="14598" max="14598" width="10.7109375" style="412" customWidth="1"/>
    <col min="14599" max="14842" width="11.42578125" style="412"/>
    <col min="14843" max="14843" width="23.85546875" style="412" customWidth="1"/>
    <col min="14844" max="14844" width="9.85546875" style="412" customWidth="1"/>
    <col min="14845" max="14852" width="9" style="412" customWidth="1"/>
    <col min="14853" max="14853" width="11.140625" style="412" customWidth="1"/>
    <col min="14854" max="14854" width="10.7109375" style="412" customWidth="1"/>
    <col min="14855" max="15098" width="11.42578125" style="412"/>
    <col min="15099" max="15099" width="23.85546875" style="412" customWidth="1"/>
    <col min="15100" max="15100" width="9.85546875" style="412" customWidth="1"/>
    <col min="15101" max="15108" width="9" style="412" customWidth="1"/>
    <col min="15109" max="15109" width="11.140625" style="412" customWidth="1"/>
    <col min="15110" max="15110" width="10.7109375" style="412" customWidth="1"/>
    <col min="15111" max="15354" width="11.42578125" style="412"/>
    <col min="15355" max="15355" width="23.85546875" style="412" customWidth="1"/>
    <col min="15356" max="15356" width="9.85546875" style="412" customWidth="1"/>
    <col min="15357" max="15364" width="9" style="412" customWidth="1"/>
    <col min="15365" max="15365" width="11.140625" style="412" customWidth="1"/>
    <col min="15366" max="15366" width="10.7109375" style="412" customWidth="1"/>
    <col min="15367" max="15610" width="11.42578125" style="412"/>
    <col min="15611" max="15611" width="23.85546875" style="412" customWidth="1"/>
    <col min="15612" max="15612" width="9.85546875" style="412" customWidth="1"/>
    <col min="15613" max="15620" width="9" style="412" customWidth="1"/>
    <col min="15621" max="15621" width="11.140625" style="412" customWidth="1"/>
    <col min="15622" max="15622" width="10.7109375" style="412" customWidth="1"/>
    <col min="15623" max="15866" width="11.42578125" style="412"/>
    <col min="15867" max="15867" width="23.85546875" style="412" customWidth="1"/>
    <col min="15868" max="15868" width="9.85546875" style="412" customWidth="1"/>
    <col min="15869" max="15876" width="9" style="412" customWidth="1"/>
    <col min="15877" max="15877" width="11.140625" style="412" customWidth="1"/>
    <col min="15878" max="15878" width="10.7109375" style="412" customWidth="1"/>
    <col min="15879" max="16122" width="11.42578125" style="412"/>
    <col min="16123" max="16123" width="23.85546875" style="412" customWidth="1"/>
    <col min="16124" max="16124" width="9.85546875" style="412" customWidth="1"/>
    <col min="16125" max="16132" width="9" style="412" customWidth="1"/>
    <col min="16133" max="16133" width="11.140625" style="412" customWidth="1"/>
    <col min="16134" max="16134" width="10.7109375" style="412" customWidth="1"/>
    <col min="16135" max="16384" width="11.42578125" style="412"/>
  </cols>
  <sheetData>
    <row r="1" spans="1:8" ht="12" customHeight="1">
      <c r="A1" s="410"/>
      <c r="B1" s="410"/>
      <c r="C1" s="411"/>
      <c r="D1" s="411"/>
      <c r="E1" s="411"/>
      <c r="F1" s="411"/>
      <c r="G1" s="411"/>
      <c r="H1" s="411"/>
    </row>
    <row r="2" spans="1:8" ht="15" customHeight="1">
      <c r="A2" s="413" t="s">
        <v>970</v>
      </c>
      <c r="B2" s="413"/>
      <c r="C2" s="413"/>
      <c r="D2" s="413"/>
      <c r="E2" s="413"/>
      <c r="F2" s="413"/>
      <c r="G2" s="413"/>
      <c r="H2" s="413"/>
    </row>
    <row r="3" spans="1:8" ht="15" customHeight="1">
      <c r="A3" s="413" t="s">
        <v>971</v>
      </c>
      <c r="B3" s="413"/>
      <c r="C3" s="413"/>
      <c r="D3" s="413"/>
      <c r="E3" s="413"/>
      <c r="F3" s="413"/>
      <c r="G3" s="413"/>
      <c r="H3" s="413"/>
    </row>
    <row r="4" spans="1:8" ht="14.25" customHeight="1">
      <c r="A4" s="414" t="s">
        <v>972</v>
      </c>
      <c r="B4" s="414"/>
      <c r="C4" s="414"/>
      <c r="D4" s="414"/>
      <c r="E4" s="414"/>
      <c r="F4" s="414"/>
      <c r="G4" s="414"/>
      <c r="H4" s="414"/>
    </row>
    <row r="5" spans="1:8" ht="7.5" customHeight="1">
      <c r="A5" s="415"/>
      <c r="B5" s="415"/>
      <c r="C5" s="415"/>
      <c r="D5" s="415"/>
      <c r="E5" s="415"/>
      <c r="F5" s="415"/>
      <c r="G5" s="415"/>
      <c r="H5" s="415"/>
    </row>
    <row r="6" spans="1:8" ht="20.100000000000001" customHeight="1">
      <c r="A6" s="416" t="s">
        <v>973</v>
      </c>
      <c r="B6" s="417" t="s">
        <v>34</v>
      </c>
      <c r="C6" s="335" t="s">
        <v>799</v>
      </c>
      <c r="D6" s="335" t="s">
        <v>801</v>
      </c>
      <c r="E6" s="335" t="s">
        <v>802</v>
      </c>
      <c r="F6" s="335" t="s">
        <v>803</v>
      </c>
      <c r="G6" s="335" t="s">
        <v>804</v>
      </c>
      <c r="H6" s="335" t="s">
        <v>805</v>
      </c>
    </row>
    <row r="7" spans="1:8" ht="8.25" customHeight="1">
      <c r="A7" s="418"/>
      <c r="B7" s="418"/>
      <c r="C7" s="419"/>
      <c r="D7" s="419"/>
      <c r="E7" s="419"/>
      <c r="F7" s="419"/>
      <c r="G7" s="419"/>
      <c r="H7" s="419"/>
    </row>
    <row r="8" spans="1:8" ht="12" customHeight="1">
      <c r="A8" s="420" t="s">
        <v>34</v>
      </c>
      <c r="B8" s="421">
        <f>SUM(B10:B74)</f>
        <v>2582</v>
      </c>
      <c r="C8" s="421">
        <f t="shared" ref="C8:H8" si="0">SUM(C10:C74)</f>
        <v>276</v>
      </c>
      <c r="D8" s="421">
        <f t="shared" si="0"/>
        <v>472</v>
      </c>
      <c r="E8" s="421">
        <f t="shared" si="0"/>
        <v>380</v>
      </c>
      <c r="F8" s="421">
        <f t="shared" si="0"/>
        <v>233</v>
      </c>
      <c r="G8" s="421">
        <f t="shared" si="0"/>
        <v>328</v>
      </c>
      <c r="H8" s="421">
        <f t="shared" si="0"/>
        <v>893</v>
      </c>
    </row>
    <row r="9" spans="1:8" ht="8.25" customHeight="1">
      <c r="A9" s="420"/>
      <c r="B9" s="421"/>
      <c r="C9" s="421"/>
      <c r="D9" s="421"/>
      <c r="E9" s="421"/>
      <c r="F9" s="421"/>
      <c r="G9" s="421"/>
      <c r="H9" s="421"/>
    </row>
    <row r="10" spans="1:8" ht="12.75" customHeight="1">
      <c r="A10" s="422" t="s">
        <v>742</v>
      </c>
      <c r="B10" s="423">
        <f>SUM(C10:H10)</f>
        <v>1</v>
      </c>
      <c r="C10" s="423">
        <v>0</v>
      </c>
      <c r="D10" s="423">
        <v>1</v>
      </c>
      <c r="E10" s="423">
        <v>0</v>
      </c>
      <c r="F10" s="423">
        <v>0</v>
      </c>
      <c r="G10" s="423">
        <v>0</v>
      </c>
      <c r="H10" s="424">
        <v>0</v>
      </c>
    </row>
    <row r="11" spans="1:8" ht="12.75" customHeight="1">
      <c r="A11" s="422" t="s">
        <v>645</v>
      </c>
      <c r="B11" s="423">
        <f>SUM(C11:H11)</f>
        <v>1</v>
      </c>
      <c r="C11" s="423">
        <v>0</v>
      </c>
      <c r="D11" s="423">
        <v>1</v>
      </c>
      <c r="E11" s="423"/>
      <c r="F11" s="423">
        <v>0</v>
      </c>
      <c r="G11" s="423">
        <v>0</v>
      </c>
      <c r="H11" s="424">
        <v>0</v>
      </c>
    </row>
    <row r="12" spans="1:8" ht="12.75" customHeight="1">
      <c r="A12" s="422" t="s">
        <v>634</v>
      </c>
      <c r="B12" s="423">
        <f>SUM(C12:H12)</f>
        <v>15</v>
      </c>
      <c r="C12" s="423">
        <v>3</v>
      </c>
      <c r="D12" s="423">
        <v>3</v>
      </c>
      <c r="E12" s="423">
        <v>4</v>
      </c>
      <c r="F12" s="423">
        <v>0</v>
      </c>
      <c r="G12" s="423">
        <v>1</v>
      </c>
      <c r="H12" s="424">
        <v>4</v>
      </c>
    </row>
    <row r="13" spans="1:8" ht="12.75" customHeight="1">
      <c r="A13" s="422" t="s">
        <v>772</v>
      </c>
      <c r="B13" s="423">
        <f>SUM(C13:H13)</f>
        <v>27</v>
      </c>
      <c r="C13" s="423">
        <v>4</v>
      </c>
      <c r="D13" s="423">
        <v>2</v>
      </c>
      <c r="E13" s="423">
        <v>11</v>
      </c>
      <c r="F13" s="423">
        <v>1</v>
      </c>
      <c r="G13" s="423">
        <v>0</v>
      </c>
      <c r="H13" s="424">
        <v>9</v>
      </c>
    </row>
    <row r="14" spans="1:8" ht="12.75" customHeight="1">
      <c r="A14" s="422" t="s">
        <v>666</v>
      </c>
      <c r="B14" s="423">
        <f>SUM(C14:H14)</f>
        <v>1</v>
      </c>
      <c r="C14" s="423">
        <v>0</v>
      </c>
      <c r="D14" s="423">
        <v>1</v>
      </c>
      <c r="E14" s="423">
        <v>0</v>
      </c>
      <c r="F14" s="423">
        <v>0</v>
      </c>
      <c r="G14" s="423">
        <v>0</v>
      </c>
      <c r="H14" s="424">
        <v>0</v>
      </c>
    </row>
    <row r="15" spans="1:8" ht="12.75" customHeight="1">
      <c r="A15" s="422" t="s">
        <v>681</v>
      </c>
      <c r="B15" s="423">
        <f>SUM(C15:H15)</f>
        <v>1</v>
      </c>
      <c r="C15" s="423">
        <v>0</v>
      </c>
      <c r="D15" s="423">
        <v>0</v>
      </c>
      <c r="E15" s="423">
        <v>0</v>
      </c>
      <c r="F15" s="423">
        <v>1</v>
      </c>
      <c r="G15" s="423">
        <v>0</v>
      </c>
      <c r="H15" s="424">
        <v>0</v>
      </c>
    </row>
    <row r="16" spans="1:8" ht="12.75" customHeight="1">
      <c r="A16" s="422" t="s">
        <v>652</v>
      </c>
      <c r="B16" s="423">
        <f>SUM(C16:H16)</f>
        <v>2</v>
      </c>
      <c r="C16" s="423">
        <v>1</v>
      </c>
      <c r="D16" s="423">
        <v>0</v>
      </c>
      <c r="E16" s="423">
        <v>0</v>
      </c>
      <c r="F16" s="423">
        <v>0</v>
      </c>
      <c r="G16" s="423">
        <v>1</v>
      </c>
      <c r="H16" s="424">
        <v>0</v>
      </c>
    </row>
    <row r="17" spans="1:8" ht="12.75" customHeight="1">
      <c r="A17" s="422" t="s">
        <v>676</v>
      </c>
      <c r="B17" s="423">
        <f>SUM(C17:H17)</f>
        <v>1</v>
      </c>
      <c r="C17" s="423">
        <v>0</v>
      </c>
      <c r="D17" s="423">
        <v>0</v>
      </c>
      <c r="E17" s="423">
        <v>0</v>
      </c>
      <c r="F17" s="423">
        <v>0</v>
      </c>
      <c r="G17" s="423">
        <v>1</v>
      </c>
      <c r="H17" s="424">
        <v>0</v>
      </c>
    </row>
    <row r="18" spans="1:8" ht="12.75" customHeight="1">
      <c r="A18" s="422" t="s">
        <v>974</v>
      </c>
      <c r="B18" s="423">
        <f>SUM(C18:H18)</f>
        <v>1</v>
      </c>
      <c r="C18" s="423">
        <v>0</v>
      </c>
      <c r="D18" s="423">
        <v>1</v>
      </c>
      <c r="E18" s="423">
        <v>0</v>
      </c>
      <c r="F18" s="423">
        <v>0</v>
      </c>
      <c r="G18" s="423">
        <v>0</v>
      </c>
      <c r="H18" s="424">
        <v>0</v>
      </c>
    </row>
    <row r="19" spans="1:8" ht="12.75" customHeight="1">
      <c r="A19" s="422" t="s">
        <v>730</v>
      </c>
      <c r="B19" s="423">
        <f>SUM(C19:H19)</f>
        <v>2</v>
      </c>
      <c r="C19" s="423">
        <v>0</v>
      </c>
      <c r="D19" s="423">
        <v>0</v>
      </c>
      <c r="E19" s="423">
        <v>0</v>
      </c>
      <c r="F19" s="423">
        <v>0</v>
      </c>
      <c r="G19" s="423">
        <v>0</v>
      </c>
      <c r="H19" s="424">
        <v>2</v>
      </c>
    </row>
    <row r="20" spans="1:8" ht="12.75" customHeight="1">
      <c r="A20" s="422" t="s">
        <v>638</v>
      </c>
      <c r="B20" s="423">
        <f>SUM(C20:H20)</f>
        <v>5</v>
      </c>
      <c r="C20" s="423">
        <v>1</v>
      </c>
      <c r="D20" s="423">
        <v>2</v>
      </c>
      <c r="E20" s="423">
        <v>1</v>
      </c>
      <c r="F20" s="423">
        <v>0</v>
      </c>
      <c r="G20" s="423">
        <v>1</v>
      </c>
      <c r="H20" s="424">
        <v>0</v>
      </c>
    </row>
    <row r="21" spans="1:8" ht="12.75" customHeight="1">
      <c r="A21" s="422" t="s">
        <v>184</v>
      </c>
      <c r="B21" s="423">
        <f>SUM(C21:H21)</f>
        <v>8</v>
      </c>
      <c r="C21" s="423">
        <v>2</v>
      </c>
      <c r="D21" s="423">
        <v>1</v>
      </c>
      <c r="E21" s="423">
        <v>0</v>
      </c>
      <c r="F21" s="423">
        <v>2</v>
      </c>
      <c r="G21" s="423">
        <v>1</v>
      </c>
      <c r="H21" s="424">
        <v>2</v>
      </c>
    </row>
    <row r="22" spans="1:8" ht="12.75" customHeight="1">
      <c r="A22" s="422" t="s">
        <v>626</v>
      </c>
      <c r="B22" s="423">
        <f>SUM(C22:H22)</f>
        <v>9</v>
      </c>
      <c r="C22" s="423">
        <v>0</v>
      </c>
      <c r="D22" s="423">
        <v>1</v>
      </c>
      <c r="E22" s="423">
        <v>1</v>
      </c>
      <c r="F22" s="423">
        <v>2</v>
      </c>
      <c r="G22" s="423">
        <v>1</v>
      </c>
      <c r="H22" s="424">
        <v>4</v>
      </c>
    </row>
    <row r="23" spans="1:8" ht="12.75" customHeight="1">
      <c r="A23" s="422" t="s">
        <v>975</v>
      </c>
      <c r="B23" s="423">
        <f>SUM(C23:H23)</f>
        <v>1</v>
      </c>
      <c r="C23" s="423">
        <v>1</v>
      </c>
      <c r="D23" s="423">
        <v>0</v>
      </c>
      <c r="E23" s="423">
        <v>0</v>
      </c>
      <c r="F23" s="423">
        <v>0</v>
      </c>
      <c r="G23" s="423">
        <v>0</v>
      </c>
      <c r="H23" s="424">
        <v>0</v>
      </c>
    </row>
    <row r="24" spans="1:8" ht="12.75" customHeight="1">
      <c r="A24" s="422" t="s">
        <v>632</v>
      </c>
      <c r="B24" s="423">
        <f>SUM(C24:H24)</f>
        <v>7</v>
      </c>
      <c r="C24" s="423">
        <v>0</v>
      </c>
      <c r="D24" s="423">
        <v>1</v>
      </c>
      <c r="E24" s="423">
        <v>0</v>
      </c>
      <c r="F24" s="423">
        <v>0</v>
      </c>
      <c r="G24" s="423">
        <v>0</v>
      </c>
      <c r="H24" s="424">
        <v>6</v>
      </c>
    </row>
    <row r="25" spans="1:8" ht="12.75" customHeight="1">
      <c r="A25" s="422" t="s">
        <v>657</v>
      </c>
      <c r="B25" s="423">
        <f>SUM(C25:H25)</f>
        <v>5</v>
      </c>
      <c r="C25" s="423">
        <v>1</v>
      </c>
      <c r="D25" s="423">
        <v>2</v>
      </c>
      <c r="E25" s="423">
        <v>0</v>
      </c>
      <c r="F25" s="423">
        <v>1</v>
      </c>
      <c r="G25" s="423">
        <v>0</v>
      </c>
      <c r="H25" s="424">
        <v>1</v>
      </c>
    </row>
    <row r="26" spans="1:8" ht="12.75" customHeight="1">
      <c r="A26" s="422" t="s">
        <v>629</v>
      </c>
      <c r="B26" s="423">
        <f>SUM(C26:H26)</f>
        <v>187</v>
      </c>
      <c r="C26" s="423">
        <v>25</v>
      </c>
      <c r="D26" s="423">
        <v>38</v>
      </c>
      <c r="E26" s="423">
        <v>26</v>
      </c>
      <c r="F26" s="423">
        <v>14</v>
      </c>
      <c r="G26" s="423">
        <v>23</v>
      </c>
      <c r="H26" s="424">
        <v>61</v>
      </c>
    </row>
    <row r="27" spans="1:8" ht="12.75" customHeight="1">
      <c r="A27" s="422" t="s">
        <v>641</v>
      </c>
      <c r="B27" s="423">
        <f>SUM(C27:H27)</f>
        <v>18</v>
      </c>
      <c r="C27" s="423">
        <v>3</v>
      </c>
      <c r="D27" s="423">
        <v>3</v>
      </c>
      <c r="E27" s="423">
        <v>2</v>
      </c>
      <c r="F27" s="423">
        <v>1</v>
      </c>
      <c r="G27" s="423">
        <v>1</v>
      </c>
      <c r="H27" s="424">
        <v>8</v>
      </c>
    </row>
    <row r="28" spans="1:8" s="37" customFormat="1" ht="12.75" customHeight="1">
      <c r="A28" s="422" t="s">
        <v>733</v>
      </c>
      <c r="B28" s="423">
        <f>SUM(C28:H28)</f>
        <v>2</v>
      </c>
      <c r="C28" s="423">
        <v>1</v>
      </c>
      <c r="D28" s="423">
        <v>1</v>
      </c>
      <c r="E28" s="423">
        <v>0</v>
      </c>
      <c r="F28" s="423">
        <v>0</v>
      </c>
      <c r="G28" s="423">
        <v>0</v>
      </c>
      <c r="H28" s="424">
        <v>0</v>
      </c>
    </row>
    <row r="29" spans="1:8" s="37" customFormat="1" ht="12.75" customHeight="1">
      <c r="A29" s="422" t="s">
        <v>635</v>
      </c>
      <c r="B29" s="423">
        <f>SUM(C29:H29)</f>
        <v>15</v>
      </c>
      <c r="C29" s="423">
        <v>1</v>
      </c>
      <c r="D29" s="423">
        <v>4</v>
      </c>
      <c r="E29" s="423">
        <v>3</v>
      </c>
      <c r="F29" s="423">
        <v>1</v>
      </c>
      <c r="G29" s="423">
        <v>1</v>
      </c>
      <c r="H29" s="424">
        <v>5</v>
      </c>
    </row>
    <row r="30" spans="1:8" s="37" customFormat="1" ht="12.75" customHeight="1">
      <c r="A30" s="422" t="s">
        <v>750</v>
      </c>
      <c r="B30" s="423">
        <f>SUM(C30:H30)</f>
        <v>1</v>
      </c>
      <c r="C30" s="423">
        <v>0</v>
      </c>
      <c r="D30" s="423">
        <v>0</v>
      </c>
      <c r="E30" s="423">
        <v>1</v>
      </c>
      <c r="F30" s="423">
        <v>0</v>
      </c>
      <c r="G30" s="423">
        <v>0</v>
      </c>
      <c r="H30" s="424">
        <v>0</v>
      </c>
    </row>
    <row r="31" spans="1:8" s="37" customFormat="1" ht="12.75" customHeight="1">
      <c r="A31" s="422" t="s">
        <v>631</v>
      </c>
      <c r="B31" s="423">
        <f>SUM(C31:H31)</f>
        <v>131</v>
      </c>
      <c r="C31" s="423">
        <v>20</v>
      </c>
      <c r="D31" s="423">
        <v>22</v>
      </c>
      <c r="E31" s="423">
        <v>22</v>
      </c>
      <c r="F31" s="423">
        <v>10</v>
      </c>
      <c r="G31" s="423">
        <v>16</v>
      </c>
      <c r="H31" s="424">
        <v>41</v>
      </c>
    </row>
    <row r="32" spans="1:8" s="37" customFormat="1" ht="12.75" customHeight="1">
      <c r="A32" s="422" t="s">
        <v>738</v>
      </c>
      <c r="B32" s="423">
        <f>SUM(C32:H32)</f>
        <v>2</v>
      </c>
      <c r="C32" s="423">
        <v>0</v>
      </c>
      <c r="D32" s="423">
        <v>1</v>
      </c>
      <c r="E32" s="423">
        <v>0</v>
      </c>
      <c r="F32" s="423">
        <v>0</v>
      </c>
      <c r="G32" s="423">
        <v>1</v>
      </c>
      <c r="H32" s="424">
        <v>0</v>
      </c>
    </row>
    <row r="33" spans="1:8" s="37" customFormat="1" ht="12.75" customHeight="1">
      <c r="A33" s="422" t="s">
        <v>644</v>
      </c>
      <c r="B33" s="423">
        <f>SUM(C33:H33)</f>
        <v>21</v>
      </c>
      <c r="C33" s="423">
        <v>4</v>
      </c>
      <c r="D33" s="423">
        <v>2</v>
      </c>
      <c r="E33" s="423">
        <v>2</v>
      </c>
      <c r="F33" s="423">
        <v>2</v>
      </c>
      <c r="G33" s="423">
        <v>2</v>
      </c>
      <c r="H33" s="424">
        <v>9</v>
      </c>
    </row>
    <row r="34" spans="1:8" s="37" customFormat="1" ht="12.75" customHeight="1">
      <c r="A34" s="422" t="s">
        <v>624</v>
      </c>
      <c r="B34" s="423">
        <f>SUM(C34:H34)</f>
        <v>62</v>
      </c>
      <c r="C34" s="423">
        <v>4</v>
      </c>
      <c r="D34" s="423">
        <v>17</v>
      </c>
      <c r="E34" s="423">
        <v>10</v>
      </c>
      <c r="F34" s="423">
        <v>3</v>
      </c>
      <c r="G34" s="423">
        <v>6</v>
      </c>
      <c r="H34" s="424">
        <v>22</v>
      </c>
    </row>
    <row r="35" spans="1:8" s="37" customFormat="1" ht="12.75" customHeight="1">
      <c r="A35" s="422" t="s">
        <v>690</v>
      </c>
      <c r="B35" s="423">
        <f>SUM(C35:H35)</f>
        <v>1</v>
      </c>
      <c r="C35" s="423">
        <v>0</v>
      </c>
      <c r="D35" s="423">
        <v>1</v>
      </c>
      <c r="E35" s="423">
        <v>0</v>
      </c>
      <c r="F35" s="423">
        <v>0</v>
      </c>
      <c r="G35" s="423">
        <v>0</v>
      </c>
      <c r="H35" s="424">
        <v>0</v>
      </c>
    </row>
    <row r="36" spans="1:8" s="37" customFormat="1" ht="12.75" customHeight="1">
      <c r="A36" s="422" t="s">
        <v>737</v>
      </c>
      <c r="B36" s="423">
        <f>SUM(C36:H36)</f>
        <v>1</v>
      </c>
      <c r="C36" s="423">
        <v>0</v>
      </c>
      <c r="D36" s="423">
        <v>1</v>
      </c>
      <c r="E36" s="423">
        <v>0</v>
      </c>
      <c r="F36" s="423">
        <v>0</v>
      </c>
      <c r="G36" s="423">
        <v>0</v>
      </c>
      <c r="H36" s="424">
        <v>0</v>
      </c>
    </row>
    <row r="37" spans="1:8" s="37" customFormat="1" ht="12.75" customHeight="1">
      <c r="A37" s="422" t="s">
        <v>647</v>
      </c>
      <c r="B37" s="423">
        <f>SUM(C37:H37)</f>
        <v>11</v>
      </c>
      <c r="C37" s="423">
        <v>4</v>
      </c>
      <c r="D37" s="423">
        <v>0</v>
      </c>
      <c r="E37" s="423">
        <v>0</v>
      </c>
      <c r="F37" s="423">
        <v>2</v>
      </c>
      <c r="G37" s="423">
        <v>0</v>
      </c>
      <c r="H37" s="424">
        <v>5</v>
      </c>
    </row>
    <row r="38" spans="1:8" s="37" customFormat="1" ht="12.75" customHeight="1">
      <c r="A38" s="422" t="s">
        <v>766</v>
      </c>
      <c r="B38" s="423">
        <f>SUM(C38:H38)</f>
        <v>1</v>
      </c>
      <c r="C38" s="423">
        <v>0</v>
      </c>
      <c r="D38" s="423">
        <v>0</v>
      </c>
      <c r="E38" s="423">
        <v>0</v>
      </c>
      <c r="F38" s="423">
        <v>1</v>
      </c>
      <c r="G38" s="423">
        <v>0</v>
      </c>
      <c r="H38" s="424">
        <v>0</v>
      </c>
    </row>
    <row r="39" spans="1:8" s="37" customFormat="1" ht="12.75" customHeight="1">
      <c r="A39" s="422" t="s">
        <v>976</v>
      </c>
      <c r="B39" s="423">
        <f>SUM(C39:H39)</f>
        <v>3</v>
      </c>
      <c r="C39" s="423">
        <v>0</v>
      </c>
      <c r="D39" s="423">
        <v>1</v>
      </c>
      <c r="E39" s="423">
        <v>0</v>
      </c>
      <c r="F39" s="423">
        <v>1</v>
      </c>
      <c r="G39" s="423">
        <v>0</v>
      </c>
      <c r="H39" s="424">
        <v>1</v>
      </c>
    </row>
    <row r="40" spans="1:8" s="37" customFormat="1" ht="12.75" customHeight="1">
      <c r="A40" s="422" t="s">
        <v>630</v>
      </c>
      <c r="B40" s="423">
        <f>SUM(C40:H40)</f>
        <v>21</v>
      </c>
      <c r="C40" s="423">
        <v>0</v>
      </c>
      <c r="D40" s="423">
        <v>7</v>
      </c>
      <c r="E40" s="423">
        <v>3</v>
      </c>
      <c r="F40" s="423">
        <v>3</v>
      </c>
      <c r="G40" s="423">
        <v>2</v>
      </c>
      <c r="H40" s="424">
        <v>6</v>
      </c>
    </row>
    <row r="41" spans="1:8" s="37" customFormat="1" ht="12.75" customHeight="1">
      <c r="A41" s="422" t="s">
        <v>673</v>
      </c>
      <c r="B41" s="423">
        <f>SUM(C41:H41)</f>
        <v>1</v>
      </c>
      <c r="C41" s="423">
        <v>0</v>
      </c>
      <c r="D41" s="423">
        <v>1</v>
      </c>
      <c r="E41" s="423">
        <v>0</v>
      </c>
      <c r="F41" s="423">
        <v>0</v>
      </c>
      <c r="G41" s="423">
        <v>0</v>
      </c>
      <c r="H41" s="424">
        <v>0</v>
      </c>
    </row>
    <row r="42" spans="1:8" s="37" customFormat="1" ht="12.75" customHeight="1">
      <c r="A42" s="422" t="s">
        <v>633</v>
      </c>
      <c r="B42" s="423">
        <f>SUM(C42:H42)</f>
        <v>59</v>
      </c>
      <c r="C42" s="423">
        <v>8</v>
      </c>
      <c r="D42" s="423">
        <v>9</v>
      </c>
      <c r="E42" s="423">
        <v>7</v>
      </c>
      <c r="F42" s="423">
        <v>6</v>
      </c>
      <c r="G42" s="423">
        <v>11</v>
      </c>
      <c r="H42" s="424">
        <v>18</v>
      </c>
    </row>
    <row r="43" spans="1:8" s="37" customFormat="1" ht="12.75" customHeight="1">
      <c r="A43" s="422" t="s">
        <v>663</v>
      </c>
      <c r="B43" s="423">
        <f>SUM(C43:H43)</f>
        <v>2</v>
      </c>
      <c r="C43" s="423">
        <v>0</v>
      </c>
      <c r="D43" s="423">
        <v>0</v>
      </c>
      <c r="E43" s="423">
        <v>0</v>
      </c>
      <c r="F43" s="423">
        <v>0</v>
      </c>
      <c r="G43" s="423">
        <v>1</v>
      </c>
      <c r="H43" s="424">
        <v>1</v>
      </c>
    </row>
    <row r="44" spans="1:8" s="37" customFormat="1" ht="12.75" customHeight="1">
      <c r="A44" s="422" t="s">
        <v>646</v>
      </c>
      <c r="B44" s="423">
        <f>SUM(C44:H44)</f>
        <v>2</v>
      </c>
      <c r="C44" s="423">
        <v>1</v>
      </c>
      <c r="D44" s="423">
        <v>1</v>
      </c>
      <c r="E44" s="423">
        <v>0</v>
      </c>
      <c r="F44" s="423">
        <v>0</v>
      </c>
      <c r="G44" s="423">
        <v>0</v>
      </c>
      <c r="H44" s="424">
        <v>0</v>
      </c>
    </row>
    <row r="45" spans="1:8" s="37" customFormat="1" ht="12.75" customHeight="1">
      <c r="A45" s="422" t="s">
        <v>691</v>
      </c>
      <c r="B45" s="423">
        <f>SUM(C45:H45)</f>
        <v>1</v>
      </c>
      <c r="C45" s="423">
        <v>0</v>
      </c>
      <c r="D45" s="423">
        <v>0</v>
      </c>
      <c r="E45" s="423">
        <v>0</v>
      </c>
      <c r="F45" s="423">
        <v>1</v>
      </c>
      <c r="G45" s="423">
        <v>0</v>
      </c>
      <c r="H45" s="424">
        <v>0</v>
      </c>
    </row>
    <row r="46" spans="1:8" s="37" customFormat="1" ht="12.75" customHeight="1">
      <c r="A46" s="422" t="s">
        <v>734</v>
      </c>
      <c r="B46" s="423">
        <f>SUM(C46:H46)</f>
        <v>1</v>
      </c>
      <c r="C46" s="423">
        <v>0</v>
      </c>
      <c r="D46" s="423">
        <v>0</v>
      </c>
      <c r="E46" s="423">
        <v>0</v>
      </c>
      <c r="F46" s="423">
        <v>0</v>
      </c>
      <c r="G46" s="423">
        <v>1</v>
      </c>
      <c r="H46" s="424">
        <v>0</v>
      </c>
    </row>
    <row r="47" spans="1:8" s="37" customFormat="1" ht="12.75" customHeight="1">
      <c r="A47" s="422" t="s">
        <v>656</v>
      </c>
      <c r="B47" s="423">
        <f>SUM(C47:H47)</f>
        <v>3</v>
      </c>
      <c r="C47" s="423">
        <v>0</v>
      </c>
      <c r="D47" s="423">
        <v>1</v>
      </c>
      <c r="E47" s="423">
        <v>0</v>
      </c>
      <c r="F47" s="423">
        <v>0</v>
      </c>
      <c r="G47" s="423">
        <v>0</v>
      </c>
      <c r="H47" s="424">
        <v>2</v>
      </c>
    </row>
    <row r="48" spans="1:8" s="37" customFormat="1" ht="12.75" customHeight="1">
      <c r="A48" s="422" t="s">
        <v>649</v>
      </c>
      <c r="B48" s="423">
        <f>SUM(C48:H48)</f>
        <v>11</v>
      </c>
      <c r="C48" s="423">
        <v>0</v>
      </c>
      <c r="D48" s="423">
        <v>2</v>
      </c>
      <c r="E48" s="423">
        <v>1</v>
      </c>
      <c r="F48" s="423">
        <v>1</v>
      </c>
      <c r="G48" s="423">
        <v>0</v>
      </c>
      <c r="H48" s="424">
        <v>7</v>
      </c>
    </row>
    <row r="49" spans="1:8" s="37" customFormat="1" ht="12.75" customHeight="1">
      <c r="A49" s="422" t="s">
        <v>642</v>
      </c>
      <c r="B49" s="423">
        <f>SUM(C49:H49)</f>
        <v>1</v>
      </c>
      <c r="C49" s="423">
        <v>0</v>
      </c>
      <c r="D49" s="423">
        <v>1</v>
      </c>
      <c r="E49" s="423">
        <v>0</v>
      </c>
      <c r="F49" s="423">
        <v>0</v>
      </c>
      <c r="G49" s="423">
        <v>0</v>
      </c>
      <c r="H49" s="424">
        <v>0</v>
      </c>
    </row>
    <row r="50" spans="1:8" s="37" customFormat="1" ht="12.75" customHeight="1">
      <c r="A50" s="422" t="s">
        <v>454</v>
      </c>
      <c r="B50" s="423">
        <f>SUM(C50:H50)</f>
        <v>2</v>
      </c>
      <c r="C50" s="423">
        <v>0</v>
      </c>
      <c r="D50" s="423">
        <v>0</v>
      </c>
      <c r="E50" s="423">
        <v>1</v>
      </c>
      <c r="F50" s="423">
        <v>0</v>
      </c>
      <c r="G50" s="423">
        <v>0</v>
      </c>
      <c r="H50" s="424">
        <v>1</v>
      </c>
    </row>
    <row r="51" spans="1:8" s="37" customFormat="1" ht="12.75" customHeight="1">
      <c r="A51" s="422" t="s">
        <v>977</v>
      </c>
      <c r="B51" s="423">
        <f>SUM(C51:H51)</f>
        <v>1</v>
      </c>
      <c r="C51" s="423">
        <v>1</v>
      </c>
      <c r="D51" s="423">
        <v>0</v>
      </c>
      <c r="E51" s="423">
        <v>0</v>
      </c>
      <c r="F51" s="423">
        <v>0</v>
      </c>
      <c r="G51" s="423">
        <v>0</v>
      </c>
      <c r="H51" s="424">
        <v>0</v>
      </c>
    </row>
    <row r="52" spans="1:8" s="37" customFormat="1" ht="12.75" customHeight="1">
      <c r="A52" s="422" t="s">
        <v>628</v>
      </c>
      <c r="B52" s="423">
        <f>SUM(C52:H52)</f>
        <v>26</v>
      </c>
      <c r="C52" s="423">
        <v>6</v>
      </c>
      <c r="D52" s="423">
        <v>4</v>
      </c>
      <c r="E52" s="423">
        <v>3</v>
      </c>
      <c r="F52" s="423">
        <v>3</v>
      </c>
      <c r="G52" s="423">
        <v>2</v>
      </c>
      <c r="H52" s="424">
        <v>8</v>
      </c>
    </row>
    <row r="53" spans="1:8" s="37" customFormat="1" ht="12.75" customHeight="1">
      <c r="A53" s="422" t="s">
        <v>625</v>
      </c>
      <c r="B53" s="423">
        <f>SUM(C53:H53)</f>
        <v>1530</v>
      </c>
      <c r="C53" s="423">
        <v>156</v>
      </c>
      <c r="D53" s="423">
        <v>276</v>
      </c>
      <c r="E53" s="423">
        <v>226</v>
      </c>
      <c r="F53" s="423">
        <v>140</v>
      </c>
      <c r="G53" s="423">
        <v>195</v>
      </c>
      <c r="H53" s="424">
        <v>537</v>
      </c>
    </row>
    <row r="54" spans="1:8" s="37" customFormat="1" ht="12.75" customHeight="1">
      <c r="A54" s="422" t="s">
        <v>751</v>
      </c>
      <c r="B54" s="423">
        <f>SUM(C54:H54)</f>
        <v>1</v>
      </c>
      <c r="C54" s="423">
        <v>0</v>
      </c>
      <c r="D54" s="423">
        <v>0</v>
      </c>
      <c r="E54" s="423">
        <v>0</v>
      </c>
      <c r="F54" s="423">
        <v>1</v>
      </c>
      <c r="G54" s="423">
        <v>0</v>
      </c>
      <c r="H54" s="424">
        <v>0</v>
      </c>
    </row>
    <row r="55" spans="1:8" s="37" customFormat="1" ht="12.75" customHeight="1">
      <c r="A55" s="422" t="s">
        <v>696</v>
      </c>
      <c r="B55" s="423">
        <f>SUM(C55:H55)</f>
        <v>1</v>
      </c>
      <c r="C55" s="423">
        <v>0</v>
      </c>
      <c r="D55" s="423">
        <v>0</v>
      </c>
      <c r="E55" s="423">
        <v>1</v>
      </c>
      <c r="F55" s="423">
        <v>0</v>
      </c>
      <c r="G55" s="423">
        <v>0</v>
      </c>
      <c r="H55" s="424">
        <v>0</v>
      </c>
    </row>
    <row r="56" spans="1:8" s="37" customFormat="1" ht="12.75" customHeight="1">
      <c r="A56" s="422" t="s">
        <v>627</v>
      </c>
      <c r="B56" s="423">
        <f>SUM(C56:H56)</f>
        <v>58</v>
      </c>
      <c r="C56" s="423">
        <v>4</v>
      </c>
      <c r="D56" s="423">
        <v>10</v>
      </c>
      <c r="E56" s="423">
        <v>17</v>
      </c>
      <c r="F56" s="423">
        <v>4</v>
      </c>
      <c r="G56" s="423">
        <v>6</v>
      </c>
      <c r="H56" s="424">
        <v>17</v>
      </c>
    </row>
    <row r="57" spans="1:8" s="37" customFormat="1" ht="12.75" customHeight="1">
      <c r="A57" s="422" t="s">
        <v>639</v>
      </c>
      <c r="B57" s="423">
        <f>SUM(C57:H57)</f>
        <v>1</v>
      </c>
      <c r="C57" s="423">
        <v>0</v>
      </c>
      <c r="D57" s="423">
        <v>0</v>
      </c>
      <c r="E57" s="423">
        <v>0</v>
      </c>
      <c r="F57" s="423">
        <v>0</v>
      </c>
      <c r="G57" s="423">
        <v>0</v>
      </c>
      <c r="H57" s="424">
        <v>1</v>
      </c>
    </row>
    <row r="58" spans="1:8" s="37" customFormat="1" ht="12.75" customHeight="1">
      <c r="A58" s="422" t="s">
        <v>636</v>
      </c>
      <c r="B58" s="423">
        <f>SUM(C58:H58)</f>
        <v>30</v>
      </c>
      <c r="C58" s="423">
        <v>2</v>
      </c>
      <c r="D58" s="423">
        <v>7</v>
      </c>
      <c r="E58" s="423">
        <v>4</v>
      </c>
      <c r="F58" s="423">
        <v>2</v>
      </c>
      <c r="G58" s="423">
        <v>5</v>
      </c>
      <c r="H58" s="424">
        <v>10</v>
      </c>
    </row>
    <row r="59" spans="1:8" s="37" customFormat="1" ht="12.75" customHeight="1">
      <c r="A59" s="422" t="s">
        <v>720</v>
      </c>
      <c r="B59" s="423">
        <f>SUM(C59:H59)</f>
        <v>1</v>
      </c>
      <c r="C59" s="423">
        <v>0</v>
      </c>
      <c r="D59" s="423">
        <v>0</v>
      </c>
      <c r="E59" s="423">
        <v>0</v>
      </c>
      <c r="F59" s="423">
        <v>0</v>
      </c>
      <c r="G59" s="423">
        <v>1</v>
      </c>
      <c r="H59" s="424">
        <v>0</v>
      </c>
    </row>
    <row r="60" spans="1:8" s="37" customFormat="1" ht="12.75" customHeight="1">
      <c r="A60" s="422" t="s">
        <v>675</v>
      </c>
      <c r="B60" s="423">
        <f>SUM(C60:H60)</f>
        <v>2</v>
      </c>
      <c r="C60" s="423">
        <v>0</v>
      </c>
      <c r="D60" s="423">
        <v>0</v>
      </c>
      <c r="E60" s="423">
        <v>1</v>
      </c>
      <c r="F60" s="423">
        <v>1</v>
      </c>
      <c r="G60" s="423">
        <v>0</v>
      </c>
      <c r="H60" s="424">
        <v>0</v>
      </c>
    </row>
    <row r="61" spans="1:8" s="37" customFormat="1" ht="12.75" customHeight="1">
      <c r="A61" s="422" t="s">
        <v>978</v>
      </c>
      <c r="B61" s="423">
        <f>SUM(C61:H61)</f>
        <v>23</v>
      </c>
      <c r="C61" s="423">
        <v>4</v>
      </c>
      <c r="D61" s="423">
        <v>6</v>
      </c>
      <c r="E61" s="423">
        <v>2</v>
      </c>
      <c r="F61" s="423">
        <v>1</v>
      </c>
      <c r="G61" s="423">
        <v>2</v>
      </c>
      <c r="H61" s="424">
        <v>8</v>
      </c>
    </row>
    <row r="62" spans="1:8" s="37" customFormat="1" ht="12.75" customHeight="1">
      <c r="A62" s="422" t="s">
        <v>653</v>
      </c>
      <c r="B62" s="423">
        <f>SUM(C62:H62)</f>
        <v>7</v>
      </c>
      <c r="C62" s="423">
        <v>1</v>
      </c>
      <c r="D62" s="423">
        <v>2</v>
      </c>
      <c r="E62" s="423">
        <v>2</v>
      </c>
      <c r="F62" s="423">
        <v>0</v>
      </c>
      <c r="G62" s="423">
        <v>0</v>
      </c>
      <c r="H62" s="424">
        <v>2</v>
      </c>
    </row>
    <row r="63" spans="1:8" s="37" customFormat="1" ht="12.75" customHeight="1">
      <c r="A63" s="422" t="s">
        <v>692</v>
      </c>
      <c r="B63" s="423">
        <f>SUM(C63:H63)</f>
        <v>3</v>
      </c>
      <c r="C63" s="423">
        <v>1</v>
      </c>
      <c r="D63" s="423">
        <v>1</v>
      </c>
      <c r="E63" s="423">
        <v>0</v>
      </c>
      <c r="F63" s="423">
        <v>1</v>
      </c>
      <c r="G63" s="423">
        <v>0</v>
      </c>
      <c r="H63" s="424">
        <v>0</v>
      </c>
    </row>
    <row r="64" spans="1:8" s="37" customFormat="1" ht="12.75" customHeight="1">
      <c r="A64" s="422" t="s">
        <v>754</v>
      </c>
      <c r="B64" s="423">
        <f>SUM(C64:H64)</f>
        <v>1</v>
      </c>
      <c r="C64" s="423">
        <v>0</v>
      </c>
      <c r="D64" s="423">
        <v>0</v>
      </c>
      <c r="E64" s="423">
        <v>0</v>
      </c>
      <c r="F64" s="423">
        <v>0</v>
      </c>
      <c r="G64" s="423">
        <v>0</v>
      </c>
      <c r="H64" s="424">
        <v>1</v>
      </c>
    </row>
    <row r="65" spans="1:8" s="37" customFormat="1" ht="12.75" customHeight="1">
      <c r="A65" s="422" t="s">
        <v>727</v>
      </c>
      <c r="B65" s="423">
        <f>SUM(C65:H65)</f>
        <v>2</v>
      </c>
      <c r="C65" s="423">
        <v>0</v>
      </c>
      <c r="D65" s="423">
        <v>0</v>
      </c>
      <c r="E65" s="423">
        <v>0</v>
      </c>
      <c r="F65" s="423">
        <v>0</v>
      </c>
      <c r="G65" s="423">
        <v>0</v>
      </c>
      <c r="H65" s="424">
        <v>2</v>
      </c>
    </row>
    <row r="66" spans="1:8" s="37" customFormat="1" ht="12.75" customHeight="1">
      <c r="A66" s="422" t="s">
        <v>648</v>
      </c>
      <c r="B66" s="423">
        <f>SUM(C66:H66)</f>
        <v>3</v>
      </c>
      <c r="C66" s="423">
        <v>0</v>
      </c>
      <c r="D66" s="423">
        <v>2</v>
      </c>
      <c r="E66" s="423">
        <v>0</v>
      </c>
      <c r="F66" s="423">
        <v>1</v>
      </c>
      <c r="G66" s="423">
        <v>0</v>
      </c>
      <c r="H66" s="424">
        <v>0</v>
      </c>
    </row>
    <row r="67" spans="1:8" s="37" customFormat="1" ht="12.75" customHeight="1">
      <c r="A67" s="422" t="s">
        <v>704</v>
      </c>
      <c r="B67" s="423">
        <f>SUM(C67:H67)</f>
        <v>1</v>
      </c>
      <c r="C67" s="423">
        <v>0</v>
      </c>
      <c r="D67" s="423">
        <v>0</v>
      </c>
      <c r="E67" s="423">
        <v>1</v>
      </c>
      <c r="F67" s="423">
        <v>0</v>
      </c>
      <c r="G67" s="423">
        <v>0</v>
      </c>
      <c r="H67" s="424">
        <v>0</v>
      </c>
    </row>
    <row r="68" spans="1:8" s="37" customFormat="1" ht="12.75" customHeight="1">
      <c r="A68" s="422" t="s">
        <v>688</v>
      </c>
      <c r="B68" s="423">
        <f>SUM(C68:H68)</f>
        <v>8</v>
      </c>
      <c r="C68" s="423">
        <v>2</v>
      </c>
      <c r="D68" s="423">
        <v>0</v>
      </c>
      <c r="E68" s="423">
        <v>3</v>
      </c>
      <c r="F68" s="423">
        <v>0</v>
      </c>
      <c r="G68" s="423">
        <v>1</v>
      </c>
      <c r="H68" s="424">
        <v>2</v>
      </c>
    </row>
    <row r="69" spans="1:8" s="37" customFormat="1" ht="12.75" customHeight="1">
      <c r="A69" s="422" t="s">
        <v>979</v>
      </c>
      <c r="B69" s="423">
        <f>SUM(C69:H69)</f>
        <v>1</v>
      </c>
      <c r="C69" s="423">
        <v>0</v>
      </c>
      <c r="D69" s="423">
        <v>0</v>
      </c>
      <c r="E69" s="423">
        <v>1</v>
      </c>
      <c r="F69" s="423">
        <v>0</v>
      </c>
      <c r="G69" s="423">
        <v>0</v>
      </c>
      <c r="H69" s="424">
        <v>0</v>
      </c>
    </row>
    <row r="70" spans="1:8" s="37" customFormat="1" ht="12.75" customHeight="1">
      <c r="A70" s="422" t="s">
        <v>654</v>
      </c>
      <c r="B70" s="423">
        <f>SUM(C70:H70)</f>
        <v>1</v>
      </c>
      <c r="C70" s="423">
        <v>1</v>
      </c>
      <c r="D70" s="423">
        <v>0</v>
      </c>
      <c r="E70" s="423">
        <v>0</v>
      </c>
      <c r="F70" s="423">
        <v>0</v>
      </c>
      <c r="G70" s="423">
        <v>0</v>
      </c>
      <c r="H70" s="424">
        <v>0</v>
      </c>
    </row>
    <row r="71" spans="1:8" s="37" customFormat="1" ht="12.75" customHeight="1">
      <c r="A71" s="422" t="s">
        <v>719</v>
      </c>
      <c r="B71" s="423">
        <f>SUM(C71:H71)</f>
        <v>2</v>
      </c>
      <c r="C71" s="423">
        <v>0</v>
      </c>
      <c r="D71" s="423">
        <v>0</v>
      </c>
      <c r="E71" s="423">
        <v>0</v>
      </c>
      <c r="F71" s="423">
        <v>1</v>
      </c>
      <c r="G71" s="423">
        <v>1</v>
      </c>
      <c r="H71" s="424">
        <v>0</v>
      </c>
    </row>
    <row r="72" spans="1:8" s="37" customFormat="1" ht="12.75" customHeight="1">
      <c r="A72" s="422" t="s">
        <v>763</v>
      </c>
      <c r="B72" s="423">
        <f>SUM(C72:H72)</f>
        <v>1</v>
      </c>
      <c r="C72" s="423">
        <v>0</v>
      </c>
      <c r="D72" s="423">
        <v>0</v>
      </c>
      <c r="E72" s="423">
        <v>1</v>
      </c>
      <c r="F72" s="423">
        <v>0</v>
      </c>
      <c r="G72" s="423">
        <v>0</v>
      </c>
      <c r="H72" s="424">
        <v>0</v>
      </c>
    </row>
    <row r="73" spans="1:8" ht="12.75" customHeight="1">
      <c r="A73" s="422" t="s">
        <v>640</v>
      </c>
      <c r="B73" s="423">
        <f>SUM(C73:H73)</f>
        <v>1</v>
      </c>
      <c r="C73" s="423">
        <v>0</v>
      </c>
      <c r="D73" s="423">
        <v>1</v>
      </c>
      <c r="E73" s="423">
        <v>0</v>
      </c>
      <c r="F73" s="423">
        <v>0</v>
      </c>
      <c r="G73" s="423">
        <v>0</v>
      </c>
      <c r="H73" s="424">
        <v>0</v>
      </c>
    </row>
    <row r="74" spans="1:8" ht="12.75" customHeight="1">
      <c r="A74" s="425" t="s">
        <v>672</v>
      </c>
      <c r="B74" s="426">
        <f>SUM(C74:H74)</f>
        <v>230</v>
      </c>
      <c r="C74" s="426">
        <v>14</v>
      </c>
      <c r="D74" s="426">
        <v>34</v>
      </c>
      <c r="E74" s="426">
        <v>23</v>
      </c>
      <c r="F74" s="426">
        <v>25</v>
      </c>
      <c r="G74" s="426">
        <v>44</v>
      </c>
      <c r="H74" s="427">
        <v>90</v>
      </c>
    </row>
    <row r="75" spans="1:8" ht="6" customHeight="1"/>
    <row r="76" spans="1:8" ht="14.25" customHeight="1">
      <c r="A76" s="412" t="s">
        <v>969</v>
      </c>
    </row>
  </sheetData>
  <printOptions horizontalCentered="1" verticalCentered="1"/>
  <pageMargins left="0.19685039370078741" right="0.19685039370078741" top="0.39370078740157483" bottom="0.39370078740157483" header="0" footer="0.19685039370078741"/>
  <pageSetup scale="64" firstPageNumber="34" orientation="portrait" useFirstPageNumber="1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3D7EE-D640-4449-8B42-00CFDF9CCCD1}">
  <sheetPr>
    <pageSetUpPr fitToPage="1"/>
  </sheetPr>
  <dimension ref="A2:O20"/>
  <sheetViews>
    <sheetView showGridLines="0" zoomScale="90" zoomScaleNormal="90" workbookViewId="0"/>
  </sheetViews>
  <sheetFormatPr baseColWidth="10" defaultRowHeight="12.75"/>
  <cols>
    <col min="1" max="1" width="10.85546875" style="8" customWidth="1"/>
    <col min="2" max="2" width="12.7109375" style="8" customWidth="1"/>
    <col min="3" max="3" width="13.5703125" style="8" bestFit="1" customWidth="1"/>
    <col min="4" max="9" width="12.7109375" style="8" customWidth="1"/>
    <col min="10" max="254" width="11.42578125" style="8"/>
    <col min="255" max="255" width="10.85546875" style="8" customWidth="1"/>
    <col min="256" max="256" width="12.7109375" style="8" customWidth="1"/>
    <col min="257" max="257" width="13.5703125" style="8" bestFit="1" customWidth="1"/>
    <col min="258" max="263" width="12.7109375" style="8" customWidth="1"/>
    <col min="264" max="510" width="11.42578125" style="8"/>
    <col min="511" max="511" width="10.85546875" style="8" customWidth="1"/>
    <col min="512" max="512" width="12.7109375" style="8" customWidth="1"/>
    <col min="513" max="513" width="13.5703125" style="8" bestFit="1" customWidth="1"/>
    <col min="514" max="519" width="12.7109375" style="8" customWidth="1"/>
    <col min="520" max="766" width="11.42578125" style="8"/>
    <col min="767" max="767" width="10.85546875" style="8" customWidth="1"/>
    <col min="768" max="768" width="12.7109375" style="8" customWidth="1"/>
    <col min="769" max="769" width="13.5703125" style="8" bestFit="1" customWidth="1"/>
    <col min="770" max="775" width="12.7109375" style="8" customWidth="1"/>
    <col min="776" max="1022" width="11.42578125" style="8"/>
    <col min="1023" max="1023" width="10.85546875" style="8" customWidth="1"/>
    <col min="1024" max="1024" width="12.7109375" style="8" customWidth="1"/>
    <col min="1025" max="1025" width="13.5703125" style="8" bestFit="1" customWidth="1"/>
    <col min="1026" max="1031" width="12.7109375" style="8" customWidth="1"/>
    <col min="1032" max="1278" width="11.42578125" style="8"/>
    <col min="1279" max="1279" width="10.85546875" style="8" customWidth="1"/>
    <col min="1280" max="1280" width="12.7109375" style="8" customWidth="1"/>
    <col min="1281" max="1281" width="13.5703125" style="8" bestFit="1" customWidth="1"/>
    <col min="1282" max="1287" width="12.7109375" style="8" customWidth="1"/>
    <col min="1288" max="1534" width="11.42578125" style="8"/>
    <col min="1535" max="1535" width="10.85546875" style="8" customWidth="1"/>
    <col min="1536" max="1536" width="12.7109375" style="8" customWidth="1"/>
    <col min="1537" max="1537" width="13.5703125" style="8" bestFit="1" customWidth="1"/>
    <col min="1538" max="1543" width="12.7109375" style="8" customWidth="1"/>
    <col min="1544" max="1790" width="11.42578125" style="8"/>
    <col min="1791" max="1791" width="10.85546875" style="8" customWidth="1"/>
    <col min="1792" max="1792" width="12.7109375" style="8" customWidth="1"/>
    <col min="1793" max="1793" width="13.5703125" style="8" bestFit="1" customWidth="1"/>
    <col min="1794" max="1799" width="12.7109375" style="8" customWidth="1"/>
    <col min="1800" max="2046" width="11.42578125" style="8"/>
    <col min="2047" max="2047" width="10.85546875" style="8" customWidth="1"/>
    <col min="2048" max="2048" width="12.7109375" style="8" customWidth="1"/>
    <col min="2049" max="2049" width="13.5703125" style="8" bestFit="1" customWidth="1"/>
    <col min="2050" max="2055" width="12.7109375" style="8" customWidth="1"/>
    <col min="2056" max="2302" width="11.42578125" style="8"/>
    <col min="2303" max="2303" width="10.85546875" style="8" customWidth="1"/>
    <col min="2304" max="2304" width="12.7109375" style="8" customWidth="1"/>
    <col min="2305" max="2305" width="13.5703125" style="8" bestFit="1" customWidth="1"/>
    <col min="2306" max="2311" width="12.7109375" style="8" customWidth="1"/>
    <col min="2312" max="2558" width="11.42578125" style="8"/>
    <col min="2559" max="2559" width="10.85546875" style="8" customWidth="1"/>
    <col min="2560" max="2560" width="12.7109375" style="8" customWidth="1"/>
    <col min="2561" max="2561" width="13.5703125" style="8" bestFit="1" customWidth="1"/>
    <col min="2562" max="2567" width="12.7109375" style="8" customWidth="1"/>
    <col min="2568" max="2814" width="11.42578125" style="8"/>
    <col min="2815" max="2815" width="10.85546875" style="8" customWidth="1"/>
    <col min="2816" max="2816" width="12.7109375" style="8" customWidth="1"/>
    <col min="2817" max="2817" width="13.5703125" style="8" bestFit="1" customWidth="1"/>
    <col min="2818" max="2823" width="12.7109375" style="8" customWidth="1"/>
    <col min="2824" max="3070" width="11.42578125" style="8"/>
    <col min="3071" max="3071" width="10.85546875" style="8" customWidth="1"/>
    <col min="3072" max="3072" width="12.7109375" style="8" customWidth="1"/>
    <col min="3073" max="3073" width="13.5703125" style="8" bestFit="1" customWidth="1"/>
    <col min="3074" max="3079" width="12.7109375" style="8" customWidth="1"/>
    <col min="3080" max="3326" width="11.42578125" style="8"/>
    <col min="3327" max="3327" width="10.85546875" style="8" customWidth="1"/>
    <col min="3328" max="3328" width="12.7109375" style="8" customWidth="1"/>
    <col min="3329" max="3329" width="13.5703125" style="8" bestFit="1" customWidth="1"/>
    <col min="3330" max="3335" width="12.7109375" style="8" customWidth="1"/>
    <col min="3336" max="3582" width="11.42578125" style="8"/>
    <col min="3583" max="3583" width="10.85546875" style="8" customWidth="1"/>
    <col min="3584" max="3584" width="12.7109375" style="8" customWidth="1"/>
    <col min="3585" max="3585" width="13.5703125" style="8" bestFit="1" customWidth="1"/>
    <col min="3586" max="3591" width="12.7109375" style="8" customWidth="1"/>
    <col min="3592" max="3838" width="11.42578125" style="8"/>
    <col min="3839" max="3839" width="10.85546875" style="8" customWidth="1"/>
    <col min="3840" max="3840" width="12.7109375" style="8" customWidth="1"/>
    <col min="3841" max="3841" width="13.5703125" style="8" bestFit="1" customWidth="1"/>
    <col min="3842" max="3847" width="12.7109375" style="8" customWidth="1"/>
    <col min="3848" max="4094" width="11.42578125" style="8"/>
    <col min="4095" max="4095" width="10.85546875" style="8" customWidth="1"/>
    <col min="4096" max="4096" width="12.7109375" style="8" customWidth="1"/>
    <col min="4097" max="4097" width="13.5703125" style="8" bestFit="1" customWidth="1"/>
    <col min="4098" max="4103" width="12.7109375" style="8" customWidth="1"/>
    <col min="4104" max="4350" width="11.42578125" style="8"/>
    <col min="4351" max="4351" width="10.85546875" style="8" customWidth="1"/>
    <col min="4352" max="4352" width="12.7109375" style="8" customWidth="1"/>
    <col min="4353" max="4353" width="13.5703125" style="8" bestFit="1" customWidth="1"/>
    <col min="4354" max="4359" width="12.7109375" style="8" customWidth="1"/>
    <col min="4360" max="4606" width="11.42578125" style="8"/>
    <col min="4607" max="4607" width="10.85546875" style="8" customWidth="1"/>
    <col min="4608" max="4608" width="12.7109375" style="8" customWidth="1"/>
    <col min="4609" max="4609" width="13.5703125" style="8" bestFit="1" customWidth="1"/>
    <col min="4610" max="4615" width="12.7109375" style="8" customWidth="1"/>
    <col min="4616" max="4862" width="11.42578125" style="8"/>
    <col min="4863" max="4863" width="10.85546875" style="8" customWidth="1"/>
    <col min="4864" max="4864" width="12.7109375" style="8" customWidth="1"/>
    <col min="4865" max="4865" width="13.5703125" style="8" bestFit="1" customWidth="1"/>
    <col min="4866" max="4871" width="12.7109375" style="8" customWidth="1"/>
    <col min="4872" max="5118" width="11.42578125" style="8"/>
    <col min="5119" max="5119" width="10.85546875" style="8" customWidth="1"/>
    <col min="5120" max="5120" width="12.7109375" style="8" customWidth="1"/>
    <col min="5121" max="5121" width="13.5703125" style="8" bestFit="1" customWidth="1"/>
    <col min="5122" max="5127" width="12.7109375" style="8" customWidth="1"/>
    <col min="5128" max="5374" width="11.42578125" style="8"/>
    <col min="5375" max="5375" width="10.85546875" style="8" customWidth="1"/>
    <col min="5376" max="5376" width="12.7109375" style="8" customWidth="1"/>
    <col min="5377" max="5377" width="13.5703125" style="8" bestFit="1" customWidth="1"/>
    <col min="5378" max="5383" width="12.7109375" style="8" customWidth="1"/>
    <col min="5384" max="5630" width="11.42578125" style="8"/>
    <col min="5631" max="5631" width="10.85546875" style="8" customWidth="1"/>
    <col min="5632" max="5632" width="12.7109375" style="8" customWidth="1"/>
    <col min="5633" max="5633" width="13.5703125" style="8" bestFit="1" customWidth="1"/>
    <col min="5634" max="5639" width="12.7109375" style="8" customWidth="1"/>
    <col min="5640" max="5886" width="11.42578125" style="8"/>
    <col min="5887" max="5887" width="10.85546875" style="8" customWidth="1"/>
    <col min="5888" max="5888" width="12.7109375" style="8" customWidth="1"/>
    <col min="5889" max="5889" width="13.5703125" style="8" bestFit="1" customWidth="1"/>
    <col min="5890" max="5895" width="12.7109375" style="8" customWidth="1"/>
    <col min="5896" max="6142" width="11.42578125" style="8"/>
    <col min="6143" max="6143" width="10.85546875" style="8" customWidth="1"/>
    <col min="6144" max="6144" width="12.7109375" style="8" customWidth="1"/>
    <col min="6145" max="6145" width="13.5703125" style="8" bestFit="1" customWidth="1"/>
    <col min="6146" max="6151" width="12.7109375" style="8" customWidth="1"/>
    <col min="6152" max="6398" width="11.42578125" style="8"/>
    <col min="6399" max="6399" width="10.85546875" style="8" customWidth="1"/>
    <col min="6400" max="6400" width="12.7109375" style="8" customWidth="1"/>
    <col min="6401" max="6401" width="13.5703125" style="8" bestFit="1" customWidth="1"/>
    <col min="6402" max="6407" width="12.7109375" style="8" customWidth="1"/>
    <col min="6408" max="6654" width="11.42578125" style="8"/>
    <col min="6655" max="6655" width="10.85546875" style="8" customWidth="1"/>
    <col min="6656" max="6656" width="12.7109375" style="8" customWidth="1"/>
    <col min="6657" max="6657" width="13.5703125" style="8" bestFit="1" customWidth="1"/>
    <col min="6658" max="6663" width="12.7109375" style="8" customWidth="1"/>
    <col min="6664" max="6910" width="11.42578125" style="8"/>
    <col min="6911" max="6911" width="10.85546875" style="8" customWidth="1"/>
    <col min="6912" max="6912" width="12.7109375" style="8" customWidth="1"/>
    <col min="6913" max="6913" width="13.5703125" style="8" bestFit="1" customWidth="1"/>
    <col min="6914" max="6919" width="12.7109375" style="8" customWidth="1"/>
    <col min="6920" max="7166" width="11.42578125" style="8"/>
    <col min="7167" max="7167" width="10.85546875" style="8" customWidth="1"/>
    <col min="7168" max="7168" width="12.7109375" style="8" customWidth="1"/>
    <col min="7169" max="7169" width="13.5703125" style="8" bestFit="1" customWidth="1"/>
    <col min="7170" max="7175" width="12.7109375" style="8" customWidth="1"/>
    <col min="7176" max="7422" width="11.42578125" style="8"/>
    <col min="7423" max="7423" width="10.85546875" style="8" customWidth="1"/>
    <col min="7424" max="7424" width="12.7109375" style="8" customWidth="1"/>
    <col min="7425" max="7425" width="13.5703125" style="8" bestFit="1" customWidth="1"/>
    <col min="7426" max="7431" width="12.7109375" style="8" customWidth="1"/>
    <col min="7432" max="7678" width="11.42578125" style="8"/>
    <col min="7679" max="7679" width="10.85546875" style="8" customWidth="1"/>
    <col min="7680" max="7680" width="12.7109375" style="8" customWidth="1"/>
    <col min="7681" max="7681" width="13.5703125" style="8" bestFit="1" customWidth="1"/>
    <col min="7682" max="7687" width="12.7109375" style="8" customWidth="1"/>
    <col min="7688" max="7934" width="11.42578125" style="8"/>
    <col min="7935" max="7935" width="10.85546875" style="8" customWidth="1"/>
    <col min="7936" max="7936" width="12.7109375" style="8" customWidth="1"/>
    <col min="7937" max="7937" width="13.5703125" style="8" bestFit="1" customWidth="1"/>
    <col min="7938" max="7943" width="12.7109375" style="8" customWidth="1"/>
    <col min="7944" max="8190" width="11.42578125" style="8"/>
    <col min="8191" max="8191" width="10.85546875" style="8" customWidth="1"/>
    <col min="8192" max="8192" width="12.7109375" style="8" customWidth="1"/>
    <col min="8193" max="8193" width="13.5703125" style="8" bestFit="1" customWidth="1"/>
    <col min="8194" max="8199" width="12.7109375" style="8" customWidth="1"/>
    <col min="8200" max="8446" width="11.42578125" style="8"/>
    <col min="8447" max="8447" width="10.85546875" style="8" customWidth="1"/>
    <col min="8448" max="8448" width="12.7109375" style="8" customWidth="1"/>
    <col min="8449" max="8449" width="13.5703125" style="8" bestFit="1" customWidth="1"/>
    <col min="8450" max="8455" width="12.7109375" style="8" customWidth="1"/>
    <col min="8456" max="8702" width="11.42578125" style="8"/>
    <col min="8703" max="8703" width="10.85546875" style="8" customWidth="1"/>
    <col min="8704" max="8704" width="12.7109375" style="8" customWidth="1"/>
    <col min="8705" max="8705" width="13.5703125" style="8" bestFit="1" customWidth="1"/>
    <col min="8706" max="8711" width="12.7109375" style="8" customWidth="1"/>
    <col min="8712" max="8958" width="11.42578125" style="8"/>
    <col min="8959" max="8959" width="10.85546875" style="8" customWidth="1"/>
    <col min="8960" max="8960" width="12.7109375" style="8" customWidth="1"/>
    <col min="8961" max="8961" width="13.5703125" style="8" bestFit="1" customWidth="1"/>
    <col min="8962" max="8967" width="12.7109375" style="8" customWidth="1"/>
    <col min="8968" max="9214" width="11.42578125" style="8"/>
    <col min="9215" max="9215" width="10.85546875" style="8" customWidth="1"/>
    <col min="9216" max="9216" width="12.7109375" style="8" customWidth="1"/>
    <col min="9217" max="9217" width="13.5703125" style="8" bestFit="1" customWidth="1"/>
    <col min="9218" max="9223" width="12.7109375" style="8" customWidth="1"/>
    <col min="9224" max="9470" width="11.42578125" style="8"/>
    <col min="9471" max="9471" width="10.85546875" style="8" customWidth="1"/>
    <col min="9472" max="9472" width="12.7109375" style="8" customWidth="1"/>
    <col min="9473" max="9473" width="13.5703125" style="8" bestFit="1" customWidth="1"/>
    <col min="9474" max="9479" width="12.7109375" style="8" customWidth="1"/>
    <col min="9480" max="9726" width="11.42578125" style="8"/>
    <col min="9727" max="9727" width="10.85546875" style="8" customWidth="1"/>
    <col min="9728" max="9728" width="12.7109375" style="8" customWidth="1"/>
    <col min="9729" max="9729" width="13.5703125" style="8" bestFit="1" customWidth="1"/>
    <col min="9730" max="9735" width="12.7109375" style="8" customWidth="1"/>
    <col min="9736" max="9982" width="11.42578125" style="8"/>
    <col min="9983" max="9983" width="10.85546875" style="8" customWidth="1"/>
    <col min="9984" max="9984" width="12.7109375" style="8" customWidth="1"/>
    <col min="9985" max="9985" width="13.5703125" style="8" bestFit="1" customWidth="1"/>
    <col min="9986" max="9991" width="12.7109375" style="8" customWidth="1"/>
    <col min="9992" max="10238" width="11.42578125" style="8"/>
    <col min="10239" max="10239" width="10.85546875" style="8" customWidth="1"/>
    <col min="10240" max="10240" width="12.7109375" style="8" customWidth="1"/>
    <col min="10241" max="10241" width="13.5703125" style="8" bestFit="1" customWidth="1"/>
    <col min="10242" max="10247" width="12.7109375" style="8" customWidth="1"/>
    <col min="10248" max="10494" width="11.42578125" style="8"/>
    <col min="10495" max="10495" width="10.85546875" style="8" customWidth="1"/>
    <col min="10496" max="10496" width="12.7109375" style="8" customWidth="1"/>
    <col min="10497" max="10497" width="13.5703125" style="8" bestFit="1" customWidth="1"/>
    <col min="10498" max="10503" width="12.7109375" style="8" customWidth="1"/>
    <col min="10504" max="10750" width="11.42578125" style="8"/>
    <col min="10751" max="10751" width="10.85546875" style="8" customWidth="1"/>
    <col min="10752" max="10752" width="12.7109375" style="8" customWidth="1"/>
    <col min="10753" max="10753" width="13.5703125" style="8" bestFit="1" customWidth="1"/>
    <col min="10754" max="10759" width="12.7109375" style="8" customWidth="1"/>
    <col min="10760" max="11006" width="11.42578125" style="8"/>
    <col min="11007" max="11007" width="10.85546875" style="8" customWidth="1"/>
    <col min="11008" max="11008" width="12.7109375" style="8" customWidth="1"/>
    <col min="11009" max="11009" width="13.5703125" style="8" bestFit="1" customWidth="1"/>
    <col min="11010" max="11015" width="12.7109375" style="8" customWidth="1"/>
    <col min="11016" max="11262" width="11.42578125" style="8"/>
    <col min="11263" max="11263" width="10.85546875" style="8" customWidth="1"/>
    <col min="11264" max="11264" width="12.7109375" style="8" customWidth="1"/>
    <col min="11265" max="11265" width="13.5703125" style="8" bestFit="1" customWidth="1"/>
    <col min="11266" max="11271" width="12.7109375" style="8" customWidth="1"/>
    <col min="11272" max="11518" width="11.42578125" style="8"/>
    <col min="11519" max="11519" width="10.85546875" style="8" customWidth="1"/>
    <col min="11520" max="11520" width="12.7109375" style="8" customWidth="1"/>
    <col min="11521" max="11521" width="13.5703125" style="8" bestFit="1" customWidth="1"/>
    <col min="11522" max="11527" width="12.7109375" style="8" customWidth="1"/>
    <col min="11528" max="11774" width="11.42578125" style="8"/>
    <col min="11775" max="11775" width="10.85546875" style="8" customWidth="1"/>
    <col min="11776" max="11776" width="12.7109375" style="8" customWidth="1"/>
    <col min="11777" max="11777" width="13.5703125" style="8" bestFit="1" customWidth="1"/>
    <col min="11778" max="11783" width="12.7109375" style="8" customWidth="1"/>
    <col min="11784" max="12030" width="11.42578125" style="8"/>
    <col min="12031" max="12031" width="10.85546875" style="8" customWidth="1"/>
    <col min="12032" max="12032" width="12.7109375" style="8" customWidth="1"/>
    <col min="12033" max="12033" width="13.5703125" style="8" bestFit="1" customWidth="1"/>
    <col min="12034" max="12039" width="12.7109375" style="8" customWidth="1"/>
    <col min="12040" max="12286" width="11.42578125" style="8"/>
    <col min="12287" max="12287" width="10.85546875" style="8" customWidth="1"/>
    <col min="12288" max="12288" width="12.7109375" style="8" customWidth="1"/>
    <col min="12289" max="12289" width="13.5703125" style="8" bestFit="1" customWidth="1"/>
    <col min="12290" max="12295" width="12.7109375" style="8" customWidth="1"/>
    <col min="12296" max="12542" width="11.42578125" style="8"/>
    <col min="12543" max="12543" width="10.85546875" style="8" customWidth="1"/>
    <col min="12544" max="12544" width="12.7109375" style="8" customWidth="1"/>
    <col min="12545" max="12545" width="13.5703125" style="8" bestFit="1" customWidth="1"/>
    <col min="12546" max="12551" width="12.7109375" style="8" customWidth="1"/>
    <col min="12552" max="12798" width="11.42578125" style="8"/>
    <col min="12799" max="12799" width="10.85546875" style="8" customWidth="1"/>
    <col min="12800" max="12800" width="12.7109375" style="8" customWidth="1"/>
    <col min="12801" max="12801" width="13.5703125" style="8" bestFit="1" customWidth="1"/>
    <col min="12802" max="12807" width="12.7109375" style="8" customWidth="1"/>
    <col min="12808" max="13054" width="11.42578125" style="8"/>
    <col min="13055" max="13055" width="10.85546875" style="8" customWidth="1"/>
    <col min="13056" max="13056" width="12.7109375" style="8" customWidth="1"/>
    <col min="13057" max="13057" width="13.5703125" style="8" bestFit="1" customWidth="1"/>
    <col min="13058" max="13063" width="12.7109375" style="8" customWidth="1"/>
    <col min="13064" max="13310" width="11.42578125" style="8"/>
    <col min="13311" max="13311" width="10.85546875" style="8" customWidth="1"/>
    <col min="13312" max="13312" width="12.7109375" style="8" customWidth="1"/>
    <col min="13313" max="13313" width="13.5703125" style="8" bestFit="1" customWidth="1"/>
    <col min="13314" max="13319" width="12.7109375" style="8" customWidth="1"/>
    <col min="13320" max="13566" width="11.42578125" style="8"/>
    <col min="13567" max="13567" width="10.85546875" style="8" customWidth="1"/>
    <col min="13568" max="13568" width="12.7109375" style="8" customWidth="1"/>
    <col min="13569" max="13569" width="13.5703125" style="8" bestFit="1" customWidth="1"/>
    <col min="13570" max="13575" width="12.7109375" style="8" customWidth="1"/>
    <col min="13576" max="13822" width="11.42578125" style="8"/>
    <col min="13823" max="13823" width="10.85546875" style="8" customWidth="1"/>
    <col min="13824" max="13824" width="12.7109375" style="8" customWidth="1"/>
    <col min="13825" max="13825" width="13.5703125" style="8" bestFit="1" customWidth="1"/>
    <col min="13826" max="13831" width="12.7109375" style="8" customWidth="1"/>
    <col min="13832" max="14078" width="11.42578125" style="8"/>
    <col min="14079" max="14079" width="10.85546875" style="8" customWidth="1"/>
    <col min="14080" max="14080" width="12.7109375" style="8" customWidth="1"/>
    <col min="14081" max="14081" width="13.5703125" style="8" bestFit="1" customWidth="1"/>
    <col min="14082" max="14087" width="12.7109375" style="8" customWidth="1"/>
    <col min="14088" max="14334" width="11.42578125" style="8"/>
    <col min="14335" max="14335" width="10.85546875" style="8" customWidth="1"/>
    <col min="14336" max="14336" width="12.7109375" style="8" customWidth="1"/>
    <col min="14337" max="14337" width="13.5703125" style="8" bestFit="1" customWidth="1"/>
    <col min="14338" max="14343" width="12.7109375" style="8" customWidth="1"/>
    <col min="14344" max="14590" width="11.42578125" style="8"/>
    <col min="14591" max="14591" width="10.85546875" style="8" customWidth="1"/>
    <col min="14592" max="14592" width="12.7109375" style="8" customWidth="1"/>
    <col min="14593" max="14593" width="13.5703125" style="8" bestFit="1" customWidth="1"/>
    <col min="14594" max="14599" width="12.7109375" style="8" customWidth="1"/>
    <col min="14600" max="14846" width="11.42578125" style="8"/>
    <col min="14847" max="14847" width="10.85546875" style="8" customWidth="1"/>
    <col min="14848" max="14848" width="12.7109375" style="8" customWidth="1"/>
    <col min="14849" max="14849" width="13.5703125" style="8" bestFit="1" customWidth="1"/>
    <col min="14850" max="14855" width="12.7109375" style="8" customWidth="1"/>
    <col min="14856" max="15102" width="11.42578125" style="8"/>
    <col min="15103" max="15103" width="10.85546875" style="8" customWidth="1"/>
    <col min="15104" max="15104" width="12.7109375" style="8" customWidth="1"/>
    <col min="15105" max="15105" width="13.5703125" style="8" bestFit="1" customWidth="1"/>
    <col min="15106" max="15111" width="12.7109375" style="8" customWidth="1"/>
    <col min="15112" max="15358" width="11.42578125" style="8"/>
    <col min="15359" max="15359" width="10.85546875" style="8" customWidth="1"/>
    <col min="15360" max="15360" width="12.7109375" style="8" customWidth="1"/>
    <col min="15361" max="15361" width="13.5703125" style="8" bestFit="1" customWidth="1"/>
    <col min="15362" max="15367" width="12.7109375" style="8" customWidth="1"/>
    <col min="15368" max="15614" width="11.42578125" style="8"/>
    <col min="15615" max="15615" width="10.85546875" style="8" customWidth="1"/>
    <col min="15616" max="15616" width="12.7109375" style="8" customWidth="1"/>
    <col min="15617" max="15617" width="13.5703125" style="8" bestFit="1" customWidth="1"/>
    <col min="15618" max="15623" width="12.7109375" style="8" customWidth="1"/>
    <col min="15624" max="15870" width="11.42578125" style="8"/>
    <col min="15871" max="15871" width="10.85546875" style="8" customWidth="1"/>
    <col min="15872" max="15872" width="12.7109375" style="8" customWidth="1"/>
    <col min="15873" max="15873" width="13.5703125" style="8" bestFit="1" customWidth="1"/>
    <col min="15874" max="15879" width="12.7109375" style="8" customWidth="1"/>
    <col min="15880" max="16126" width="11.42578125" style="8"/>
    <col min="16127" max="16127" width="10.85546875" style="8" customWidth="1"/>
    <col min="16128" max="16128" width="12.7109375" style="8" customWidth="1"/>
    <col min="16129" max="16129" width="13.5703125" style="8" bestFit="1" customWidth="1"/>
    <col min="16130" max="16135" width="12.7109375" style="8" customWidth="1"/>
    <col min="16136" max="16384" width="11.42578125" style="8"/>
  </cols>
  <sheetData>
    <row r="2" spans="1:15" ht="18" customHeight="1">
      <c r="A2" s="110" t="s">
        <v>980</v>
      </c>
      <c r="B2" s="110"/>
      <c r="C2" s="110"/>
      <c r="D2" s="110"/>
      <c r="E2" s="110"/>
      <c r="F2" s="110"/>
      <c r="G2" s="110"/>
      <c r="H2" s="110"/>
      <c r="I2" s="110"/>
    </row>
    <row r="3" spans="1:15" ht="18" customHeight="1">
      <c r="A3" s="110" t="s">
        <v>981</v>
      </c>
      <c r="B3" s="110"/>
      <c r="C3" s="110"/>
      <c r="D3" s="110"/>
      <c r="E3" s="110"/>
      <c r="F3" s="110"/>
      <c r="G3" s="110"/>
      <c r="H3" s="110"/>
      <c r="I3" s="110"/>
    </row>
    <row r="4" spans="1:15" ht="18" customHeight="1">
      <c r="A4" s="428" t="s">
        <v>982</v>
      </c>
      <c r="B4" s="428"/>
      <c r="C4" s="428"/>
      <c r="D4" s="428"/>
      <c r="E4" s="428"/>
      <c r="F4" s="428"/>
      <c r="G4" s="428"/>
      <c r="H4" s="428"/>
      <c r="I4" s="428"/>
    </row>
    <row r="5" spans="1:15" ht="7.5" customHeight="1">
      <c r="A5" s="429"/>
      <c r="B5" s="429"/>
      <c r="C5" s="429"/>
      <c r="D5" s="429"/>
      <c r="E5" s="429"/>
      <c r="F5" s="429"/>
      <c r="G5" s="429"/>
      <c r="H5" s="429"/>
      <c r="I5" s="429"/>
    </row>
    <row r="6" spans="1:15" s="13" customFormat="1" ht="16.5" customHeight="1">
      <c r="A6" s="430" t="s">
        <v>788</v>
      </c>
      <c r="B6" s="431" t="s">
        <v>34</v>
      </c>
      <c r="C6" s="432" t="s">
        <v>828</v>
      </c>
      <c r="D6" s="432"/>
      <c r="E6" s="432"/>
      <c r="F6" s="432"/>
      <c r="G6" s="432"/>
      <c r="H6" s="432"/>
      <c r="I6" s="432"/>
      <c r="K6" s="260"/>
      <c r="L6" s="356"/>
      <c r="M6" s="356"/>
      <c r="N6" s="356"/>
      <c r="O6" s="356"/>
    </row>
    <row r="7" spans="1:15" s="13" customFormat="1" ht="16.5" customHeight="1">
      <c r="A7" s="433"/>
      <c r="B7" s="290"/>
      <c r="C7" s="115" t="s">
        <v>19</v>
      </c>
      <c r="D7" s="115" t="s">
        <v>20</v>
      </c>
      <c r="E7" s="115" t="s">
        <v>21</v>
      </c>
      <c r="F7" s="115" t="s">
        <v>22</v>
      </c>
      <c r="G7" s="115" t="s">
        <v>23</v>
      </c>
      <c r="H7" s="115" t="s">
        <v>24</v>
      </c>
      <c r="I7" s="115" t="s">
        <v>25</v>
      </c>
      <c r="K7" s="359"/>
      <c r="L7" s="307"/>
      <c r="M7" s="307"/>
      <c r="N7" s="307"/>
      <c r="O7" s="307"/>
    </row>
    <row r="8" spans="1:15" ht="8.25" customHeight="1">
      <c r="A8" s="434"/>
      <c r="B8" s="362"/>
      <c r="C8" s="362"/>
      <c r="D8" s="362"/>
      <c r="E8" s="370"/>
      <c r="F8" s="362"/>
      <c r="G8" s="362"/>
      <c r="H8" s="362"/>
      <c r="I8" s="362"/>
      <c r="K8" s="357"/>
      <c r="L8" s="307"/>
      <c r="M8" s="307"/>
      <c r="N8" s="307"/>
      <c r="O8" s="307"/>
    </row>
    <row r="9" spans="1:15" ht="16.5" customHeight="1">
      <c r="A9" s="121" t="s">
        <v>34</v>
      </c>
      <c r="B9" s="384">
        <f>SUM(B11:B16)</f>
        <v>57058</v>
      </c>
      <c r="C9" s="384">
        <f>SUM(C11:C16)</f>
        <v>17907</v>
      </c>
      <c r="D9" s="384">
        <f>SUM(D11:D16)</f>
        <v>11627</v>
      </c>
      <c r="E9" s="384">
        <f>SUM(E11:E16)</f>
        <v>5056</v>
      </c>
      <c r="F9" s="384">
        <f>SUM(F11:F16)</f>
        <v>4749</v>
      </c>
      <c r="G9" s="384">
        <f>SUM(G11:G16)</f>
        <v>4961</v>
      </c>
      <c r="H9" s="384">
        <f>SUM(H11:H16)</f>
        <v>6548</v>
      </c>
      <c r="I9" s="384">
        <f>SUM(I11:I16)</f>
        <v>6210</v>
      </c>
      <c r="J9" s="435"/>
      <c r="K9" s="436"/>
      <c r="L9" s="307"/>
      <c r="M9" s="307"/>
      <c r="N9" s="307"/>
      <c r="O9" s="307"/>
    </row>
    <row r="10" spans="1:15" ht="8.25" customHeight="1">
      <c r="A10" s="437"/>
      <c r="B10" s="372"/>
      <c r="C10" s="438"/>
      <c r="D10" s="438"/>
      <c r="E10" s="438"/>
      <c r="F10" s="438"/>
      <c r="G10" s="438"/>
      <c r="H10" s="438"/>
      <c r="I10" s="438"/>
      <c r="J10" s="356"/>
      <c r="K10" s="357"/>
      <c r="L10" s="307"/>
      <c r="M10" s="307"/>
      <c r="N10" s="307"/>
      <c r="O10" s="307"/>
    </row>
    <row r="11" spans="1:15" ht="16.5" customHeight="1">
      <c r="A11" s="269" t="s">
        <v>799</v>
      </c>
      <c r="B11" s="372">
        <f>SUM(C11:I11)</f>
        <v>14536</v>
      </c>
      <c r="C11" s="372">
        <v>4495</v>
      </c>
      <c r="D11" s="372">
        <v>3006</v>
      </c>
      <c r="E11" s="372">
        <v>1313</v>
      </c>
      <c r="F11" s="372">
        <v>1118</v>
      </c>
      <c r="G11" s="372">
        <v>1327</v>
      </c>
      <c r="H11" s="372">
        <v>1663</v>
      </c>
      <c r="I11" s="372">
        <v>1614</v>
      </c>
      <c r="J11" s="356"/>
      <c r="K11" s="13"/>
      <c r="L11" s="307"/>
      <c r="M11" s="307"/>
      <c r="N11" s="307"/>
      <c r="O11" s="307"/>
    </row>
    <row r="12" spans="1:15" ht="16.5" customHeight="1">
      <c r="A12" s="123" t="s">
        <v>801</v>
      </c>
      <c r="B12" s="372">
        <f t="shared" ref="B12:B16" si="0">SUM(C12:I12)</f>
        <v>11562</v>
      </c>
      <c r="C12" s="372">
        <v>3507</v>
      </c>
      <c r="D12" s="372">
        <v>2264</v>
      </c>
      <c r="E12" s="372">
        <v>941</v>
      </c>
      <c r="F12" s="372">
        <v>986</v>
      </c>
      <c r="G12" s="372">
        <v>1062</v>
      </c>
      <c r="H12" s="372">
        <v>1406</v>
      </c>
      <c r="I12" s="372">
        <v>1396</v>
      </c>
      <c r="J12" s="372"/>
      <c r="K12" s="372"/>
      <c r="L12" s="372"/>
      <c r="M12" s="372"/>
      <c r="N12" s="372"/>
      <c r="O12" s="372"/>
    </row>
    <row r="13" spans="1:15" ht="16.5" customHeight="1">
      <c r="A13" s="123" t="s">
        <v>802</v>
      </c>
      <c r="B13" s="372">
        <f t="shared" si="0"/>
        <v>8112</v>
      </c>
      <c r="C13" s="372">
        <v>2577</v>
      </c>
      <c r="D13" s="372">
        <v>1662</v>
      </c>
      <c r="E13" s="372">
        <v>752</v>
      </c>
      <c r="F13" s="372">
        <v>702</v>
      </c>
      <c r="G13" s="372">
        <v>661</v>
      </c>
      <c r="H13" s="372">
        <v>916</v>
      </c>
      <c r="I13" s="372">
        <v>842</v>
      </c>
      <c r="J13" s="356"/>
      <c r="K13" s="307"/>
      <c r="L13" s="307"/>
      <c r="M13" s="307"/>
      <c r="N13" s="307"/>
      <c r="O13" s="307"/>
    </row>
    <row r="14" spans="1:15" ht="16.5" customHeight="1">
      <c r="A14" s="123" t="s">
        <v>983</v>
      </c>
      <c r="B14" s="372">
        <f t="shared" si="0"/>
        <v>6292</v>
      </c>
      <c r="C14" s="372">
        <v>1968</v>
      </c>
      <c r="D14" s="372">
        <v>1274</v>
      </c>
      <c r="E14" s="372">
        <v>600</v>
      </c>
      <c r="F14" s="372">
        <v>535</v>
      </c>
      <c r="G14" s="372">
        <v>527</v>
      </c>
      <c r="H14" s="372">
        <v>713</v>
      </c>
      <c r="I14" s="372">
        <v>675</v>
      </c>
      <c r="J14" s="356"/>
      <c r="K14" s="307"/>
      <c r="L14" s="307"/>
      <c r="M14" s="307"/>
      <c r="N14" s="307"/>
      <c r="O14" s="307"/>
    </row>
    <row r="15" spans="1:15" ht="16.5" customHeight="1">
      <c r="A15" s="123" t="s">
        <v>804</v>
      </c>
      <c r="B15" s="372">
        <f t="shared" si="0"/>
        <v>8468</v>
      </c>
      <c r="C15" s="372">
        <v>2659</v>
      </c>
      <c r="D15" s="372">
        <v>1724</v>
      </c>
      <c r="E15" s="372">
        <v>760</v>
      </c>
      <c r="F15" s="372">
        <v>711</v>
      </c>
      <c r="G15" s="372">
        <v>737</v>
      </c>
      <c r="H15" s="372">
        <v>1014</v>
      </c>
      <c r="I15" s="372">
        <v>863</v>
      </c>
      <c r="J15" s="356"/>
      <c r="K15" s="307"/>
      <c r="L15" s="307"/>
      <c r="M15" s="307"/>
      <c r="N15" s="307"/>
      <c r="O15" s="307"/>
    </row>
    <row r="16" spans="1:15" ht="16.5" customHeight="1">
      <c r="A16" s="123" t="s">
        <v>805</v>
      </c>
      <c r="B16" s="372">
        <f t="shared" si="0"/>
        <v>8088</v>
      </c>
      <c r="C16" s="372">
        <v>2701</v>
      </c>
      <c r="D16" s="372">
        <v>1697</v>
      </c>
      <c r="E16" s="372">
        <v>690</v>
      </c>
      <c r="F16" s="372">
        <v>697</v>
      </c>
      <c r="G16" s="372">
        <v>647</v>
      </c>
      <c r="H16" s="372">
        <v>836</v>
      </c>
      <c r="I16" s="372">
        <v>820</v>
      </c>
      <c r="J16" s="356"/>
      <c r="K16" s="307"/>
      <c r="L16" s="307"/>
      <c r="M16" s="307"/>
      <c r="N16" s="307"/>
      <c r="O16" s="307"/>
    </row>
    <row r="17" spans="1:15" ht="6" customHeight="1">
      <c r="A17" s="439"/>
      <c r="B17" s="387"/>
      <c r="C17" s="387"/>
      <c r="D17" s="387"/>
      <c r="E17" s="387"/>
      <c r="F17" s="387"/>
      <c r="G17" s="387"/>
      <c r="H17" s="387"/>
      <c r="I17" s="387"/>
      <c r="J17" s="356"/>
      <c r="K17" s="357"/>
      <c r="L17" s="307"/>
      <c r="M17" s="307"/>
      <c r="N17" s="307"/>
      <c r="O17" s="307"/>
    </row>
    <row r="18" spans="1:15" ht="6" customHeight="1">
      <c r="A18" s="123"/>
      <c r="B18" s="372"/>
      <c r="C18" s="372"/>
      <c r="D18" s="372"/>
      <c r="E18" s="372"/>
      <c r="F18" s="372"/>
      <c r="G18" s="372"/>
      <c r="H18" s="372"/>
      <c r="I18" s="372"/>
      <c r="J18" s="356"/>
      <c r="K18" s="357"/>
      <c r="L18" s="307"/>
      <c r="M18" s="307"/>
      <c r="N18" s="307"/>
      <c r="O18" s="307"/>
    </row>
    <row r="19" spans="1:15" ht="14.25" customHeight="1">
      <c r="A19" s="128" t="s">
        <v>984</v>
      </c>
    </row>
    <row r="20" spans="1:15">
      <c r="A20" s="440"/>
    </row>
  </sheetData>
  <mergeCells count="3">
    <mergeCell ref="A6:A7"/>
    <mergeCell ref="B6:B7"/>
    <mergeCell ref="C6:I6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2" orientation="landscape" useFirstPageNumber="1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C3B7C-0CE1-4E60-A1FE-1FFF5041F121}">
  <dimension ref="A2:H20"/>
  <sheetViews>
    <sheetView showGridLines="0" zoomScale="90" zoomScaleNormal="90" workbookViewId="0"/>
  </sheetViews>
  <sheetFormatPr baseColWidth="10" defaultRowHeight="12.75"/>
  <cols>
    <col min="1" max="1" width="10.85546875" style="8" customWidth="1"/>
    <col min="2" max="6" width="13.42578125" style="8" customWidth="1"/>
    <col min="7" max="256" width="11.42578125" style="8"/>
    <col min="257" max="257" width="10.85546875" style="8" customWidth="1"/>
    <col min="258" max="262" width="13.42578125" style="8" customWidth="1"/>
    <col min="263" max="512" width="11.42578125" style="8"/>
    <col min="513" max="513" width="10.85546875" style="8" customWidth="1"/>
    <col min="514" max="518" width="13.42578125" style="8" customWidth="1"/>
    <col min="519" max="768" width="11.42578125" style="8"/>
    <col min="769" max="769" width="10.85546875" style="8" customWidth="1"/>
    <col min="770" max="774" width="13.42578125" style="8" customWidth="1"/>
    <col min="775" max="1024" width="11.42578125" style="8"/>
    <col min="1025" max="1025" width="10.85546875" style="8" customWidth="1"/>
    <col min="1026" max="1030" width="13.42578125" style="8" customWidth="1"/>
    <col min="1031" max="1280" width="11.42578125" style="8"/>
    <col min="1281" max="1281" width="10.85546875" style="8" customWidth="1"/>
    <col min="1282" max="1286" width="13.42578125" style="8" customWidth="1"/>
    <col min="1287" max="1536" width="11.42578125" style="8"/>
    <col min="1537" max="1537" width="10.85546875" style="8" customWidth="1"/>
    <col min="1538" max="1542" width="13.42578125" style="8" customWidth="1"/>
    <col min="1543" max="1792" width="11.42578125" style="8"/>
    <col min="1793" max="1793" width="10.85546875" style="8" customWidth="1"/>
    <col min="1794" max="1798" width="13.42578125" style="8" customWidth="1"/>
    <col min="1799" max="2048" width="11.42578125" style="8"/>
    <col min="2049" max="2049" width="10.85546875" style="8" customWidth="1"/>
    <col min="2050" max="2054" width="13.42578125" style="8" customWidth="1"/>
    <col min="2055" max="2304" width="11.42578125" style="8"/>
    <col min="2305" max="2305" width="10.85546875" style="8" customWidth="1"/>
    <col min="2306" max="2310" width="13.42578125" style="8" customWidth="1"/>
    <col min="2311" max="2560" width="11.42578125" style="8"/>
    <col min="2561" max="2561" width="10.85546875" style="8" customWidth="1"/>
    <col min="2562" max="2566" width="13.42578125" style="8" customWidth="1"/>
    <col min="2567" max="2816" width="11.42578125" style="8"/>
    <col min="2817" max="2817" width="10.85546875" style="8" customWidth="1"/>
    <col min="2818" max="2822" width="13.42578125" style="8" customWidth="1"/>
    <col min="2823" max="3072" width="11.42578125" style="8"/>
    <col min="3073" max="3073" width="10.85546875" style="8" customWidth="1"/>
    <col min="3074" max="3078" width="13.42578125" style="8" customWidth="1"/>
    <col min="3079" max="3328" width="11.42578125" style="8"/>
    <col min="3329" max="3329" width="10.85546875" style="8" customWidth="1"/>
    <col min="3330" max="3334" width="13.42578125" style="8" customWidth="1"/>
    <col min="3335" max="3584" width="11.42578125" style="8"/>
    <col min="3585" max="3585" width="10.85546875" style="8" customWidth="1"/>
    <col min="3586" max="3590" width="13.42578125" style="8" customWidth="1"/>
    <col min="3591" max="3840" width="11.42578125" style="8"/>
    <col min="3841" max="3841" width="10.85546875" style="8" customWidth="1"/>
    <col min="3842" max="3846" width="13.42578125" style="8" customWidth="1"/>
    <col min="3847" max="4096" width="11.42578125" style="8"/>
    <col min="4097" max="4097" width="10.85546875" style="8" customWidth="1"/>
    <col min="4098" max="4102" width="13.42578125" style="8" customWidth="1"/>
    <col min="4103" max="4352" width="11.42578125" style="8"/>
    <col min="4353" max="4353" width="10.85546875" style="8" customWidth="1"/>
    <col min="4354" max="4358" width="13.42578125" style="8" customWidth="1"/>
    <col min="4359" max="4608" width="11.42578125" style="8"/>
    <col min="4609" max="4609" width="10.85546875" style="8" customWidth="1"/>
    <col min="4610" max="4614" width="13.42578125" style="8" customWidth="1"/>
    <col min="4615" max="4864" width="11.42578125" style="8"/>
    <col min="4865" max="4865" width="10.85546875" style="8" customWidth="1"/>
    <col min="4866" max="4870" width="13.42578125" style="8" customWidth="1"/>
    <col min="4871" max="5120" width="11.42578125" style="8"/>
    <col min="5121" max="5121" width="10.85546875" style="8" customWidth="1"/>
    <col min="5122" max="5126" width="13.42578125" style="8" customWidth="1"/>
    <col min="5127" max="5376" width="11.42578125" style="8"/>
    <col min="5377" max="5377" width="10.85546875" style="8" customWidth="1"/>
    <col min="5378" max="5382" width="13.42578125" style="8" customWidth="1"/>
    <col min="5383" max="5632" width="11.42578125" style="8"/>
    <col min="5633" max="5633" width="10.85546875" style="8" customWidth="1"/>
    <col min="5634" max="5638" width="13.42578125" style="8" customWidth="1"/>
    <col min="5639" max="5888" width="11.42578125" style="8"/>
    <col min="5889" max="5889" width="10.85546875" style="8" customWidth="1"/>
    <col min="5890" max="5894" width="13.42578125" style="8" customWidth="1"/>
    <col min="5895" max="6144" width="11.42578125" style="8"/>
    <col min="6145" max="6145" width="10.85546875" style="8" customWidth="1"/>
    <col min="6146" max="6150" width="13.42578125" style="8" customWidth="1"/>
    <col min="6151" max="6400" width="11.42578125" style="8"/>
    <col min="6401" max="6401" width="10.85546875" style="8" customWidth="1"/>
    <col min="6402" max="6406" width="13.42578125" style="8" customWidth="1"/>
    <col min="6407" max="6656" width="11.42578125" style="8"/>
    <col min="6657" max="6657" width="10.85546875" style="8" customWidth="1"/>
    <col min="6658" max="6662" width="13.42578125" style="8" customWidth="1"/>
    <col min="6663" max="6912" width="11.42578125" style="8"/>
    <col min="6913" max="6913" width="10.85546875" style="8" customWidth="1"/>
    <col min="6914" max="6918" width="13.42578125" style="8" customWidth="1"/>
    <col min="6919" max="7168" width="11.42578125" style="8"/>
    <col min="7169" max="7169" width="10.85546875" style="8" customWidth="1"/>
    <col min="7170" max="7174" width="13.42578125" style="8" customWidth="1"/>
    <col min="7175" max="7424" width="11.42578125" style="8"/>
    <col min="7425" max="7425" width="10.85546875" style="8" customWidth="1"/>
    <col min="7426" max="7430" width="13.42578125" style="8" customWidth="1"/>
    <col min="7431" max="7680" width="11.42578125" style="8"/>
    <col min="7681" max="7681" width="10.85546875" style="8" customWidth="1"/>
    <col min="7682" max="7686" width="13.42578125" style="8" customWidth="1"/>
    <col min="7687" max="7936" width="11.42578125" style="8"/>
    <col min="7937" max="7937" width="10.85546875" style="8" customWidth="1"/>
    <col min="7938" max="7942" width="13.42578125" style="8" customWidth="1"/>
    <col min="7943" max="8192" width="11.42578125" style="8"/>
    <col min="8193" max="8193" width="10.85546875" style="8" customWidth="1"/>
    <col min="8194" max="8198" width="13.42578125" style="8" customWidth="1"/>
    <col min="8199" max="8448" width="11.42578125" style="8"/>
    <col min="8449" max="8449" width="10.85546875" style="8" customWidth="1"/>
    <col min="8450" max="8454" width="13.42578125" style="8" customWidth="1"/>
    <col min="8455" max="8704" width="11.42578125" style="8"/>
    <col min="8705" max="8705" width="10.85546875" style="8" customWidth="1"/>
    <col min="8706" max="8710" width="13.42578125" style="8" customWidth="1"/>
    <col min="8711" max="8960" width="11.42578125" style="8"/>
    <col min="8961" max="8961" width="10.85546875" style="8" customWidth="1"/>
    <col min="8962" max="8966" width="13.42578125" style="8" customWidth="1"/>
    <col min="8967" max="9216" width="11.42578125" style="8"/>
    <col min="9217" max="9217" width="10.85546875" style="8" customWidth="1"/>
    <col min="9218" max="9222" width="13.42578125" style="8" customWidth="1"/>
    <col min="9223" max="9472" width="11.42578125" style="8"/>
    <col min="9473" max="9473" width="10.85546875" style="8" customWidth="1"/>
    <col min="9474" max="9478" width="13.42578125" style="8" customWidth="1"/>
    <col min="9479" max="9728" width="11.42578125" style="8"/>
    <col min="9729" max="9729" width="10.85546875" style="8" customWidth="1"/>
    <col min="9730" max="9734" width="13.42578125" style="8" customWidth="1"/>
    <col min="9735" max="9984" width="11.42578125" style="8"/>
    <col min="9985" max="9985" width="10.85546875" style="8" customWidth="1"/>
    <col min="9986" max="9990" width="13.42578125" style="8" customWidth="1"/>
    <col min="9991" max="10240" width="11.42578125" style="8"/>
    <col min="10241" max="10241" width="10.85546875" style="8" customWidth="1"/>
    <col min="10242" max="10246" width="13.42578125" style="8" customWidth="1"/>
    <col min="10247" max="10496" width="11.42578125" style="8"/>
    <col min="10497" max="10497" width="10.85546875" style="8" customWidth="1"/>
    <col min="10498" max="10502" width="13.42578125" style="8" customWidth="1"/>
    <col min="10503" max="10752" width="11.42578125" style="8"/>
    <col min="10753" max="10753" width="10.85546875" style="8" customWidth="1"/>
    <col min="10754" max="10758" width="13.42578125" style="8" customWidth="1"/>
    <col min="10759" max="11008" width="11.42578125" style="8"/>
    <col min="11009" max="11009" width="10.85546875" style="8" customWidth="1"/>
    <col min="11010" max="11014" width="13.42578125" style="8" customWidth="1"/>
    <col min="11015" max="11264" width="11.42578125" style="8"/>
    <col min="11265" max="11265" width="10.85546875" style="8" customWidth="1"/>
    <col min="11266" max="11270" width="13.42578125" style="8" customWidth="1"/>
    <col min="11271" max="11520" width="11.42578125" style="8"/>
    <col min="11521" max="11521" width="10.85546875" style="8" customWidth="1"/>
    <col min="11522" max="11526" width="13.42578125" style="8" customWidth="1"/>
    <col min="11527" max="11776" width="11.42578125" style="8"/>
    <col min="11777" max="11777" width="10.85546875" style="8" customWidth="1"/>
    <col min="11778" max="11782" width="13.42578125" style="8" customWidth="1"/>
    <col min="11783" max="12032" width="11.42578125" style="8"/>
    <col min="12033" max="12033" width="10.85546875" style="8" customWidth="1"/>
    <col min="12034" max="12038" width="13.42578125" style="8" customWidth="1"/>
    <col min="12039" max="12288" width="11.42578125" style="8"/>
    <col min="12289" max="12289" width="10.85546875" style="8" customWidth="1"/>
    <col min="12290" max="12294" width="13.42578125" style="8" customWidth="1"/>
    <col min="12295" max="12544" width="11.42578125" style="8"/>
    <col min="12545" max="12545" width="10.85546875" style="8" customWidth="1"/>
    <col min="12546" max="12550" width="13.42578125" style="8" customWidth="1"/>
    <col min="12551" max="12800" width="11.42578125" style="8"/>
    <col min="12801" max="12801" width="10.85546875" style="8" customWidth="1"/>
    <col min="12802" max="12806" width="13.42578125" style="8" customWidth="1"/>
    <col min="12807" max="13056" width="11.42578125" style="8"/>
    <col min="13057" max="13057" width="10.85546875" style="8" customWidth="1"/>
    <col min="13058" max="13062" width="13.42578125" style="8" customWidth="1"/>
    <col min="13063" max="13312" width="11.42578125" style="8"/>
    <col min="13313" max="13313" width="10.85546875" style="8" customWidth="1"/>
    <col min="13314" max="13318" width="13.42578125" style="8" customWidth="1"/>
    <col min="13319" max="13568" width="11.42578125" style="8"/>
    <col min="13569" max="13569" width="10.85546875" style="8" customWidth="1"/>
    <col min="13570" max="13574" width="13.42578125" style="8" customWidth="1"/>
    <col min="13575" max="13824" width="11.42578125" style="8"/>
    <col min="13825" max="13825" width="10.85546875" style="8" customWidth="1"/>
    <col min="13826" max="13830" width="13.42578125" style="8" customWidth="1"/>
    <col min="13831" max="14080" width="11.42578125" style="8"/>
    <col min="14081" max="14081" width="10.85546875" style="8" customWidth="1"/>
    <col min="14082" max="14086" width="13.42578125" style="8" customWidth="1"/>
    <col min="14087" max="14336" width="11.42578125" style="8"/>
    <col min="14337" max="14337" width="10.85546875" style="8" customWidth="1"/>
    <col min="14338" max="14342" width="13.42578125" style="8" customWidth="1"/>
    <col min="14343" max="14592" width="11.42578125" style="8"/>
    <col min="14593" max="14593" width="10.85546875" style="8" customWidth="1"/>
    <col min="14594" max="14598" width="13.42578125" style="8" customWidth="1"/>
    <col min="14599" max="14848" width="11.42578125" style="8"/>
    <col min="14849" max="14849" width="10.85546875" style="8" customWidth="1"/>
    <col min="14850" max="14854" width="13.42578125" style="8" customWidth="1"/>
    <col min="14855" max="15104" width="11.42578125" style="8"/>
    <col min="15105" max="15105" width="10.85546875" style="8" customWidth="1"/>
    <col min="15106" max="15110" width="13.42578125" style="8" customWidth="1"/>
    <col min="15111" max="15360" width="11.42578125" style="8"/>
    <col min="15361" max="15361" width="10.85546875" style="8" customWidth="1"/>
    <col min="15362" max="15366" width="13.42578125" style="8" customWidth="1"/>
    <col min="15367" max="15616" width="11.42578125" style="8"/>
    <col min="15617" max="15617" width="10.85546875" style="8" customWidth="1"/>
    <col min="15618" max="15622" width="13.42578125" style="8" customWidth="1"/>
    <col min="15623" max="15872" width="11.42578125" style="8"/>
    <col min="15873" max="15873" width="10.85546875" style="8" customWidth="1"/>
    <col min="15874" max="15878" width="13.42578125" style="8" customWidth="1"/>
    <col min="15879" max="16128" width="11.42578125" style="8"/>
    <col min="16129" max="16129" width="10.85546875" style="8" customWidth="1"/>
    <col min="16130" max="16134" width="13.42578125" style="8" customWidth="1"/>
    <col min="16135" max="16384" width="11.42578125" style="8"/>
  </cols>
  <sheetData>
    <row r="2" spans="1:8" ht="18" customHeight="1">
      <c r="A2" s="7" t="s">
        <v>985</v>
      </c>
      <c r="B2" s="7"/>
      <c r="C2" s="7"/>
      <c r="D2" s="7"/>
      <c r="E2" s="7"/>
      <c r="F2" s="7"/>
      <c r="G2" s="247"/>
    </row>
    <row r="3" spans="1:8" ht="18" customHeight="1">
      <c r="A3" s="38" t="s">
        <v>986</v>
      </c>
      <c r="B3" s="38"/>
      <c r="C3" s="38"/>
      <c r="D3" s="38"/>
      <c r="E3" s="38"/>
      <c r="F3" s="38"/>
      <c r="G3" s="247"/>
    </row>
    <row r="4" spans="1:8" ht="18" customHeight="1">
      <c r="A4" s="38" t="s">
        <v>987</v>
      </c>
      <c r="B4" s="38"/>
      <c r="C4" s="38"/>
      <c r="D4" s="38"/>
      <c r="E4" s="38"/>
      <c r="F4" s="38"/>
      <c r="G4" s="247"/>
    </row>
    <row r="5" spans="1:8" ht="18" customHeight="1">
      <c r="A5" s="38" t="s">
        <v>597</v>
      </c>
      <c r="B5" s="38"/>
      <c r="C5" s="38"/>
      <c r="D5" s="38"/>
      <c r="E5" s="38"/>
      <c r="F5" s="38"/>
      <c r="G5" s="247"/>
      <c r="H5" s="441"/>
    </row>
    <row r="6" spans="1:8" ht="4.5" customHeight="1">
      <c r="A6" s="301"/>
      <c r="B6" s="301"/>
      <c r="C6" s="301"/>
      <c r="D6" s="301"/>
      <c r="E6" s="301"/>
      <c r="F6" s="301"/>
      <c r="G6" s="247"/>
      <c r="H6" s="441"/>
    </row>
    <row r="7" spans="1:8" ht="17.25" customHeight="1">
      <c r="A7" s="442" t="s">
        <v>788</v>
      </c>
      <c r="B7" s="431" t="s">
        <v>34</v>
      </c>
      <c r="C7" s="288" t="s">
        <v>988</v>
      </c>
      <c r="D7" s="288"/>
      <c r="E7" s="288"/>
      <c r="F7" s="288"/>
    </row>
    <row r="8" spans="1:8" ht="28.5" customHeight="1">
      <c r="A8" s="443"/>
      <c r="B8" s="290"/>
      <c r="C8" s="115" t="s">
        <v>989</v>
      </c>
      <c r="D8" s="115" t="s">
        <v>967</v>
      </c>
      <c r="E8" s="115" t="s">
        <v>796</v>
      </c>
      <c r="F8" s="116" t="s">
        <v>990</v>
      </c>
    </row>
    <row r="9" spans="1:8" ht="8.25" customHeight="1">
      <c r="B9" s="444"/>
      <c r="C9" s="445"/>
      <c r="D9" s="445"/>
      <c r="E9" s="445"/>
      <c r="F9" s="445"/>
    </row>
    <row r="10" spans="1:8" s="19" customFormat="1" ht="16.5" customHeight="1">
      <c r="A10" s="19" t="s">
        <v>34</v>
      </c>
      <c r="B10" s="384">
        <f>SUM(C10:F10)</f>
        <v>133171</v>
      </c>
      <c r="C10" s="384">
        <f>SUM(C12:C17)</f>
        <v>91055</v>
      </c>
      <c r="D10" s="384">
        <f>SUM(D12:D17)</f>
        <v>16999</v>
      </c>
      <c r="E10" s="384">
        <f>SUM(E12:E17)</f>
        <v>12921</v>
      </c>
      <c r="F10" s="384">
        <f>SUM(F12:F17)</f>
        <v>12196</v>
      </c>
    </row>
    <row r="11" spans="1:8" ht="8.25" customHeight="1">
      <c r="B11" s="372"/>
      <c r="C11" s="372"/>
      <c r="D11" s="372"/>
      <c r="E11" s="372"/>
      <c r="F11" s="372"/>
    </row>
    <row r="12" spans="1:8" ht="16.5" customHeight="1">
      <c r="A12" s="8" t="s">
        <v>799</v>
      </c>
      <c r="B12" s="372">
        <f>SUM(C12:F12)</f>
        <v>26576</v>
      </c>
      <c r="C12" s="372">
        <v>18746</v>
      </c>
      <c r="D12" s="372">
        <v>3088</v>
      </c>
      <c r="E12" s="372">
        <v>2280</v>
      </c>
      <c r="F12" s="372">
        <v>2462</v>
      </c>
    </row>
    <row r="13" spans="1:8" ht="16.5" customHeight="1">
      <c r="A13" s="8" t="s">
        <v>801</v>
      </c>
      <c r="B13" s="372">
        <f>SUM(C13:F13)</f>
        <v>24754</v>
      </c>
      <c r="C13" s="372">
        <v>17394</v>
      </c>
      <c r="D13" s="372">
        <v>3039</v>
      </c>
      <c r="E13" s="372">
        <v>2184</v>
      </c>
      <c r="F13" s="372">
        <v>2137</v>
      </c>
    </row>
    <row r="14" spans="1:8" ht="16.5" customHeight="1">
      <c r="A14" s="8" t="s">
        <v>802</v>
      </c>
      <c r="B14" s="372">
        <f>SUM(C14:F14)</f>
        <v>21692</v>
      </c>
      <c r="C14" s="372">
        <v>14525</v>
      </c>
      <c r="D14" s="372">
        <v>2851</v>
      </c>
      <c r="E14" s="372">
        <v>2248</v>
      </c>
      <c r="F14" s="372">
        <v>2068</v>
      </c>
    </row>
    <row r="15" spans="1:8" ht="16.5" customHeight="1">
      <c r="A15" s="8" t="s">
        <v>803</v>
      </c>
      <c r="B15" s="372">
        <f t="shared" ref="B15:B17" si="0">SUM(C15:F15)</f>
        <v>18213</v>
      </c>
      <c r="C15" s="372">
        <v>12123</v>
      </c>
      <c r="D15" s="372">
        <v>2504</v>
      </c>
      <c r="E15" s="372">
        <v>1781</v>
      </c>
      <c r="F15" s="372">
        <v>1805</v>
      </c>
    </row>
    <row r="16" spans="1:8" ht="16.5" customHeight="1">
      <c r="A16" s="8" t="s">
        <v>804</v>
      </c>
      <c r="B16" s="372">
        <f t="shared" si="0"/>
        <v>21235</v>
      </c>
      <c r="C16" s="372">
        <v>14296</v>
      </c>
      <c r="D16" s="372">
        <v>2878</v>
      </c>
      <c r="E16" s="372">
        <v>2124</v>
      </c>
      <c r="F16" s="372">
        <v>1937</v>
      </c>
    </row>
    <row r="17" spans="1:6" ht="16.5" customHeight="1">
      <c r="A17" s="8" t="s">
        <v>805</v>
      </c>
      <c r="B17" s="372">
        <f t="shared" si="0"/>
        <v>20701</v>
      </c>
      <c r="C17" s="372">
        <v>13971</v>
      </c>
      <c r="D17" s="372">
        <v>2639</v>
      </c>
      <c r="E17" s="372">
        <v>2304</v>
      </c>
      <c r="F17" s="372">
        <v>1787</v>
      </c>
    </row>
    <row r="18" spans="1:6" ht="8.25" customHeight="1">
      <c r="A18" s="31"/>
      <c r="B18" s="31"/>
      <c r="C18" s="31"/>
      <c r="D18" s="31"/>
      <c r="E18" s="31"/>
      <c r="F18" s="31"/>
    </row>
    <row r="19" spans="1:6" ht="4.5" customHeight="1"/>
    <row r="20" spans="1:6">
      <c r="A20" s="37" t="s">
        <v>991</v>
      </c>
    </row>
  </sheetData>
  <mergeCells count="3">
    <mergeCell ref="A7:A8"/>
    <mergeCell ref="B7:B8"/>
    <mergeCell ref="C7:F7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33" orientation="landscape" useFirstPageNumber="1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46988-1A64-45DF-8BFD-8BABBBD9C04C}">
  <dimension ref="A2:L23"/>
  <sheetViews>
    <sheetView showGridLines="0" zoomScale="90" zoomScaleNormal="90" workbookViewId="0"/>
  </sheetViews>
  <sheetFormatPr baseColWidth="10" defaultRowHeight="12.75"/>
  <cols>
    <col min="1" max="1" width="12.7109375" style="8" customWidth="1"/>
    <col min="2" max="2" width="13.28515625" style="8" bestFit="1" customWidth="1"/>
    <col min="3" max="10" width="13.7109375" style="8" customWidth="1"/>
    <col min="11" max="11" width="12.5703125" style="8" bestFit="1" customWidth="1"/>
    <col min="12" max="256" width="11.42578125" style="8"/>
    <col min="257" max="257" width="12.7109375" style="8" customWidth="1"/>
    <col min="258" max="258" width="13.28515625" style="8" bestFit="1" customWidth="1"/>
    <col min="259" max="266" width="13.7109375" style="8" customWidth="1"/>
    <col min="267" max="267" width="12.5703125" style="8" bestFit="1" customWidth="1"/>
    <col min="268" max="512" width="11.42578125" style="8"/>
    <col min="513" max="513" width="12.7109375" style="8" customWidth="1"/>
    <col min="514" max="514" width="13.28515625" style="8" bestFit="1" customWidth="1"/>
    <col min="515" max="522" width="13.7109375" style="8" customWidth="1"/>
    <col min="523" max="523" width="12.5703125" style="8" bestFit="1" customWidth="1"/>
    <col min="524" max="768" width="11.42578125" style="8"/>
    <col min="769" max="769" width="12.7109375" style="8" customWidth="1"/>
    <col min="770" max="770" width="13.28515625" style="8" bestFit="1" customWidth="1"/>
    <col min="771" max="778" width="13.7109375" style="8" customWidth="1"/>
    <col min="779" max="779" width="12.5703125" style="8" bestFit="1" customWidth="1"/>
    <col min="780" max="1024" width="11.42578125" style="8"/>
    <col min="1025" max="1025" width="12.7109375" style="8" customWidth="1"/>
    <col min="1026" max="1026" width="13.28515625" style="8" bestFit="1" customWidth="1"/>
    <col min="1027" max="1034" width="13.7109375" style="8" customWidth="1"/>
    <col min="1035" max="1035" width="12.5703125" style="8" bestFit="1" customWidth="1"/>
    <col min="1036" max="1280" width="11.42578125" style="8"/>
    <col min="1281" max="1281" width="12.7109375" style="8" customWidth="1"/>
    <col min="1282" max="1282" width="13.28515625" style="8" bestFit="1" customWidth="1"/>
    <col min="1283" max="1290" width="13.7109375" style="8" customWidth="1"/>
    <col min="1291" max="1291" width="12.5703125" style="8" bestFit="1" customWidth="1"/>
    <col min="1292" max="1536" width="11.42578125" style="8"/>
    <col min="1537" max="1537" width="12.7109375" style="8" customWidth="1"/>
    <col min="1538" max="1538" width="13.28515625" style="8" bestFit="1" customWidth="1"/>
    <col min="1539" max="1546" width="13.7109375" style="8" customWidth="1"/>
    <col min="1547" max="1547" width="12.5703125" style="8" bestFit="1" customWidth="1"/>
    <col min="1548" max="1792" width="11.42578125" style="8"/>
    <col min="1793" max="1793" width="12.7109375" style="8" customWidth="1"/>
    <col min="1794" max="1794" width="13.28515625" style="8" bestFit="1" customWidth="1"/>
    <col min="1795" max="1802" width="13.7109375" style="8" customWidth="1"/>
    <col min="1803" max="1803" width="12.5703125" style="8" bestFit="1" customWidth="1"/>
    <col min="1804" max="2048" width="11.42578125" style="8"/>
    <col min="2049" max="2049" width="12.7109375" style="8" customWidth="1"/>
    <col min="2050" max="2050" width="13.28515625" style="8" bestFit="1" customWidth="1"/>
    <col min="2051" max="2058" width="13.7109375" style="8" customWidth="1"/>
    <col min="2059" max="2059" width="12.5703125" style="8" bestFit="1" customWidth="1"/>
    <col min="2060" max="2304" width="11.42578125" style="8"/>
    <col min="2305" max="2305" width="12.7109375" style="8" customWidth="1"/>
    <col min="2306" max="2306" width="13.28515625" style="8" bestFit="1" customWidth="1"/>
    <col min="2307" max="2314" width="13.7109375" style="8" customWidth="1"/>
    <col min="2315" max="2315" width="12.5703125" style="8" bestFit="1" customWidth="1"/>
    <col min="2316" max="2560" width="11.42578125" style="8"/>
    <col min="2561" max="2561" width="12.7109375" style="8" customWidth="1"/>
    <col min="2562" max="2562" width="13.28515625" style="8" bestFit="1" customWidth="1"/>
    <col min="2563" max="2570" width="13.7109375" style="8" customWidth="1"/>
    <col min="2571" max="2571" width="12.5703125" style="8" bestFit="1" customWidth="1"/>
    <col min="2572" max="2816" width="11.42578125" style="8"/>
    <col min="2817" max="2817" width="12.7109375" style="8" customWidth="1"/>
    <col min="2818" max="2818" width="13.28515625" style="8" bestFit="1" customWidth="1"/>
    <col min="2819" max="2826" width="13.7109375" style="8" customWidth="1"/>
    <col min="2827" max="2827" width="12.5703125" style="8" bestFit="1" customWidth="1"/>
    <col min="2828" max="3072" width="11.42578125" style="8"/>
    <col min="3073" max="3073" width="12.7109375" style="8" customWidth="1"/>
    <col min="3074" max="3074" width="13.28515625" style="8" bestFit="1" customWidth="1"/>
    <col min="3075" max="3082" width="13.7109375" style="8" customWidth="1"/>
    <col min="3083" max="3083" width="12.5703125" style="8" bestFit="1" customWidth="1"/>
    <col min="3084" max="3328" width="11.42578125" style="8"/>
    <col min="3329" max="3329" width="12.7109375" style="8" customWidth="1"/>
    <col min="3330" max="3330" width="13.28515625" style="8" bestFit="1" customWidth="1"/>
    <col min="3331" max="3338" width="13.7109375" style="8" customWidth="1"/>
    <col min="3339" max="3339" width="12.5703125" style="8" bestFit="1" customWidth="1"/>
    <col min="3340" max="3584" width="11.42578125" style="8"/>
    <col min="3585" max="3585" width="12.7109375" style="8" customWidth="1"/>
    <col min="3586" max="3586" width="13.28515625" style="8" bestFit="1" customWidth="1"/>
    <col min="3587" max="3594" width="13.7109375" style="8" customWidth="1"/>
    <col min="3595" max="3595" width="12.5703125" style="8" bestFit="1" customWidth="1"/>
    <col min="3596" max="3840" width="11.42578125" style="8"/>
    <col min="3841" max="3841" width="12.7109375" style="8" customWidth="1"/>
    <col min="3842" max="3842" width="13.28515625" style="8" bestFit="1" customWidth="1"/>
    <col min="3843" max="3850" width="13.7109375" style="8" customWidth="1"/>
    <col min="3851" max="3851" width="12.5703125" style="8" bestFit="1" customWidth="1"/>
    <col min="3852" max="4096" width="11.42578125" style="8"/>
    <col min="4097" max="4097" width="12.7109375" style="8" customWidth="1"/>
    <col min="4098" max="4098" width="13.28515625" style="8" bestFit="1" customWidth="1"/>
    <col min="4099" max="4106" width="13.7109375" style="8" customWidth="1"/>
    <col min="4107" max="4107" width="12.5703125" style="8" bestFit="1" customWidth="1"/>
    <col min="4108" max="4352" width="11.42578125" style="8"/>
    <col min="4353" max="4353" width="12.7109375" style="8" customWidth="1"/>
    <col min="4354" max="4354" width="13.28515625" style="8" bestFit="1" customWidth="1"/>
    <col min="4355" max="4362" width="13.7109375" style="8" customWidth="1"/>
    <col min="4363" max="4363" width="12.5703125" style="8" bestFit="1" customWidth="1"/>
    <col min="4364" max="4608" width="11.42578125" style="8"/>
    <col min="4609" max="4609" width="12.7109375" style="8" customWidth="1"/>
    <col min="4610" max="4610" width="13.28515625" style="8" bestFit="1" customWidth="1"/>
    <col min="4611" max="4618" width="13.7109375" style="8" customWidth="1"/>
    <col min="4619" max="4619" width="12.5703125" style="8" bestFit="1" customWidth="1"/>
    <col min="4620" max="4864" width="11.42578125" style="8"/>
    <col min="4865" max="4865" width="12.7109375" style="8" customWidth="1"/>
    <col min="4866" max="4866" width="13.28515625" style="8" bestFit="1" customWidth="1"/>
    <col min="4867" max="4874" width="13.7109375" style="8" customWidth="1"/>
    <col min="4875" max="4875" width="12.5703125" style="8" bestFit="1" customWidth="1"/>
    <col min="4876" max="5120" width="11.42578125" style="8"/>
    <col min="5121" max="5121" width="12.7109375" style="8" customWidth="1"/>
    <col min="5122" max="5122" width="13.28515625" style="8" bestFit="1" customWidth="1"/>
    <col min="5123" max="5130" width="13.7109375" style="8" customWidth="1"/>
    <col min="5131" max="5131" width="12.5703125" style="8" bestFit="1" customWidth="1"/>
    <col min="5132" max="5376" width="11.42578125" style="8"/>
    <col min="5377" max="5377" width="12.7109375" style="8" customWidth="1"/>
    <col min="5378" max="5378" width="13.28515625" style="8" bestFit="1" customWidth="1"/>
    <col min="5379" max="5386" width="13.7109375" style="8" customWidth="1"/>
    <col min="5387" max="5387" width="12.5703125" style="8" bestFit="1" customWidth="1"/>
    <col min="5388" max="5632" width="11.42578125" style="8"/>
    <col min="5633" max="5633" width="12.7109375" style="8" customWidth="1"/>
    <col min="5634" max="5634" width="13.28515625" style="8" bestFit="1" customWidth="1"/>
    <col min="5635" max="5642" width="13.7109375" style="8" customWidth="1"/>
    <col min="5643" max="5643" width="12.5703125" style="8" bestFit="1" customWidth="1"/>
    <col min="5644" max="5888" width="11.42578125" style="8"/>
    <col min="5889" max="5889" width="12.7109375" style="8" customWidth="1"/>
    <col min="5890" max="5890" width="13.28515625" style="8" bestFit="1" customWidth="1"/>
    <col min="5891" max="5898" width="13.7109375" style="8" customWidth="1"/>
    <col min="5899" max="5899" width="12.5703125" style="8" bestFit="1" customWidth="1"/>
    <col min="5900" max="6144" width="11.42578125" style="8"/>
    <col min="6145" max="6145" width="12.7109375" style="8" customWidth="1"/>
    <col min="6146" max="6146" width="13.28515625" style="8" bestFit="1" customWidth="1"/>
    <col min="6147" max="6154" width="13.7109375" style="8" customWidth="1"/>
    <col min="6155" max="6155" width="12.5703125" style="8" bestFit="1" customWidth="1"/>
    <col min="6156" max="6400" width="11.42578125" style="8"/>
    <col min="6401" max="6401" width="12.7109375" style="8" customWidth="1"/>
    <col min="6402" max="6402" width="13.28515625" style="8" bestFit="1" customWidth="1"/>
    <col min="6403" max="6410" width="13.7109375" style="8" customWidth="1"/>
    <col min="6411" max="6411" width="12.5703125" style="8" bestFit="1" customWidth="1"/>
    <col min="6412" max="6656" width="11.42578125" style="8"/>
    <col min="6657" max="6657" width="12.7109375" style="8" customWidth="1"/>
    <col min="6658" max="6658" width="13.28515625" style="8" bestFit="1" customWidth="1"/>
    <col min="6659" max="6666" width="13.7109375" style="8" customWidth="1"/>
    <col min="6667" max="6667" width="12.5703125" style="8" bestFit="1" customWidth="1"/>
    <col min="6668" max="6912" width="11.42578125" style="8"/>
    <col min="6913" max="6913" width="12.7109375" style="8" customWidth="1"/>
    <col min="6914" max="6914" width="13.28515625" style="8" bestFit="1" customWidth="1"/>
    <col min="6915" max="6922" width="13.7109375" style="8" customWidth="1"/>
    <col min="6923" max="6923" width="12.5703125" style="8" bestFit="1" customWidth="1"/>
    <col min="6924" max="7168" width="11.42578125" style="8"/>
    <col min="7169" max="7169" width="12.7109375" style="8" customWidth="1"/>
    <col min="7170" max="7170" width="13.28515625" style="8" bestFit="1" customWidth="1"/>
    <col min="7171" max="7178" width="13.7109375" style="8" customWidth="1"/>
    <col min="7179" max="7179" width="12.5703125" style="8" bestFit="1" customWidth="1"/>
    <col min="7180" max="7424" width="11.42578125" style="8"/>
    <col min="7425" max="7425" width="12.7109375" style="8" customWidth="1"/>
    <col min="7426" max="7426" width="13.28515625" style="8" bestFit="1" customWidth="1"/>
    <col min="7427" max="7434" width="13.7109375" style="8" customWidth="1"/>
    <col min="7435" max="7435" width="12.5703125" style="8" bestFit="1" customWidth="1"/>
    <col min="7436" max="7680" width="11.42578125" style="8"/>
    <col min="7681" max="7681" width="12.7109375" style="8" customWidth="1"/>
    <col min="7682" max="7682" width="13.28515625" style="8" bestFit="1" customWidth="1"/>
    <col min="7683" max="7690" width="13.7109375" style="8" customWidth="1"/>
    <col min="7691" max="7691" width="12.5703125" style="8" bestFit="1" customWidth="1"/>
    <col min="7692" max="7936" width="11.42578125" style="8"/>
    <col min="7937" max="7937" width="12.7109375" style="8" customWidth="1"/>
    <col min="7938" max="7938" width="13.28515625" style="8" bestFit="1" customWidth="1"/>
    <col min="7939" max="7946" width="13.7109375" style="8" customWidth="1"/>
    <col min="7947" max="7947" width="12.5703125" style="8" bestFit="1" customWidth="1"/>
    <col min="7948" max="8192" width="11.42578125" style="8"/>
    <col min="8193" max="8193" width="12.7109375" style="8" customWidth="1"/>
    <col min="8194" max="8194" width="13.28515625" style="8" bestFit="1" customWidth="1"/>
    <col min="8195" max="8202" width="13.7109375" style="8" customWidth="1"/>
    <col min="8203" max="8203" width="12.5703125" style="8" bestFit="1" customWidth="1"/>
    <col min="8204" max="8448" width="11.42578125" style="8"/>
    <col min="8449" max="8449" width="12.7109375" style="8" customWidth="1"/>
    <col min="8450" max="8450" width="13.28515625" style="8" bestFit="1" customWidth="1"/>
    <col min="8451" max="8458" width="13.7109375" style="8" customWidth="1"/>
    <col min="8459" max="8459" width="12.5703125" style="8" bestFit="1" customWidth="1"/>
    <col min="8460" max="8704" width="11.42578125" style="8"/>
    <col min="8705" max="8705" width="12.7109375" style="8" customWidth="1"/>
    <col min="8706" max="8706" width="13.28515625" style="8" bestFit="1" customWidth="1"/>
    <col min="8707" max="8714" width="13.7109375" style="8" customWidth="1"/>
    <col min="8715" max="8715" width="12.5703125" style="8" bestFit="1" customWidth="1"/>
    <col min="8716" max="8960" width="11.42578125" style="8"/>
    <col min="8961" max="8961" width="12.7109375" style="8" customWidth="1"/>
    <col min="8962" max="8962" width="13.28515625" style="8" bestFit="1" customWidth="1"/>
    <col min="8963" max="8970" width="13.7109375" style="8" customWidth="1"/>
    <col min="8971" max="8971" width="12.5703125" style="8" bestFit="1" customWidth="1"/>
    <col min="8972" max="9216" width="11.42578125" style="8"/>
    <col min="9217" max="9217" width="12.7109375" style="8" customWidth="1"/>
    <col min="9218" max="9218" width="13.28515625" style="8" bestFit="1" customWidth="1"/>
    <col min="9219" max="9226" width="13.7109375" style="8" customWidth="1"/>
    <col min="9227" max="9227" width="12.5703125" style="8" bestFit="1" customWidth="1"/>
    <col min="9228" max="9472" width="11.42578125" style="8"/>
    <col min="9473" max="9473" width="12.7109375" style="8" customWidth="1"/>
    <col min="9474" max="9474" width="13.28515625" style="8" bestFit="1" customWidth="1"/>
    <col min="9475" max="9482" width="13.7109375" style="8" customWidth="1"/>
    <col min="9483" max="9483" width="12.5703125" style="8" bestFit="1" customWidth="1"/>
    <col min="9484" max="9728" width="11.42578125" style="8"/>
    <col min="9729" max="9729" width="12.7109375" style="8" customWidth="1"/>
    <col min="9730" max="9730" width="13.28515625" style="8" bestFit="1" customWidth="1"/>
    <col min="9731" max="9738" width="13.7109375" style="8" customWidth="1"/>
    <col min="9739" max="9739" width="12.5703125" style="8" bestFit="1" customWidth="1"/>
    <col min="9740" max="9984" width="11.42578125" style="8"/>
    <col min="9985" max="9985" width="12.7109375" style="8" customWidth="1"/>
    <col min="9986" max="9986" width="13.28515625" style="8" bestFit="1" customWidth="1"/>
    <col min="9987" max="9994" width="13.7109375" style="8" customWidth="1"/>
    <col min="9995" max="9995" width="12.5703125" style="8" bestFit="1" customWidth="1"/>
    <col min="9996" max="10240" width="11.42578125" style="8"/>
    <col min="10241" max="10241" width="12.7109375" style="8" customWidth="1"/>
    <col min="10242" max="10242" width="13.28515625" style="8" bestFit="1" customWidth="1"/>
    <col min="10243" max="10250" width="13.7109375" style="8" customWidth="1"/>
    <col min="10251" max="10251" width="12.5703125" style="8" bestFit="1" customWidth="1"/>
    <col min="10252" max="10496" width="11.42578125" style="8"/>
    <col min="10497" max="10497" width="12.7109375" style="8" customWidth="1"/>
    <col min="10498" max="10498" width="13.28515625" style="8" bestFit="1" customWidth="1"/>
    <col min="10499" max="10506" width="13.7109375" style="8" customWidth="1"/>
    <col min="10507" max="10507" width="12.5703125" style="8" bestFit="1" customWidth="1"/>
    <col min="10508" max="10752" width="11.42578125" style="8"/>
    <col min="10753" max="10753" width="12.7109375" style="8" customWidth="1"/>
    <col min="10754" max="10754" width="13.28515625" style="8" bestFit="1" customWidth="1"/>
    <col min="10755" max="10762" width="13.7109375" style="8" customWidth="1"/>
    <col min="10763" max="10763" width="12.5703125" style="8" bestFit="1" customWidth="1"/>
    <col min="10764" max="11008" width="11.42578125" style="8"/>
    <col min="11009" max="11009" width="12.7109375" style="8" customWidth="1"/>
    <col min="11010" max="11010" width="13.28515625" style="8" bestFit="1" customWidth="1"/>
    <col min="11011" max="11018" width="13.7109375" style="8" customWidth="1"/>
    <col min="11019" max="11019" width="12.5703125" style="8" bestFit="1" customWidth="1"/>
    <col min="11020" max="11264" width="11.42578125" style="8"/>
    <col min="11265" max="11265" width="12.7109375" style="8" customWidth="1"/>
    <col min="11266" max="11266" width="13.28515625" style="8" bestFit="1" customWidth="1"/>
    <col min="11267" max="11274" width="13.7109375" style="8" customWidth="1"/>
    <col min="11275" max="11275" width="12.5703125" style="8" bestFit="1" customWidth="1"/>
    <col min="11276" max="11520" width="11.42578125" style="8"/>
    <col min="11521" max="11521" width="12.7109375" style="8" customWidth="1"/>
    <col min="11522" max="11522" width="13.28515625" style="8" bestFit="1" customWidth="1"/>
    <col min="11523" max="11530" width="13.7109375" style="8" customWidth="1"/>
    <col min="11531" max="11531" width="12.5703125" style="8" bestFit="1" customWidth="1"/>
    <col min="11532" max="11776" width="11.42578125" style="8"/>
    <col min="11777" max="11777" width="12.7109375" style="8" customWidth="1"/>
    <col min="11778" max="11778" width="13.28515625" style="8" bestFit="1" customWidth="1"/>
    <col min="11779" max="11786" width="13.7109375" style="8" customWidth="1"/>
    <col min="11787" max="11787" width="12.5703125" style="8" bestFit="1" customWidth="1"/>
    <col min="11788" max="12032" width="11.42578125" style="8"/>
    <col min="12033" max="12033" width="12.7109375" style="8" customWidth="1"/>
    <col min="12034" max="12034" width="13.28515625" style="8" bestFit="1" customWidth="1"/>
    <col min="12035" max="12042" width="13.7109375" style="8" customWidth="1"/>
    <col min="12043" max="12043" width="12.5703125" style="8" bestFit="1" customWidth="1"/>
    <col min="12044" max="12288" width="11.42578125" style="8"/>
    <col min="12289" max="12289" width="12.7109375" style="8" customWidth="1"/>
    <col min="12290" max="12290" width="13.28515625" style="8" bestFit="1" customWidth="1"/>
    <col min="12291" max="12298" width="13.7109375" style="8" customWidth="1"/>
    <col min="12299" max="12299" width="12.5703125" style="8" bestFit="1" customWidth="1"/>
    <col min="12300" max="12544" width="11.42578125" style="8"/>
    <col min="12545" max="12545" width="12.7109375" style="8" customWidth="1"/>
    <col min="12546" max="12546" width="13.28515625" style="8" bestFit="1" customWidth="1"/>
    <col min="12547" max="12554" width="13.7109375" style="8" customWidth="1"/>
    <col min="12555" max="12555" width="12.5703125" style="8" bestFit="1" customWidth="1"/>
    <col min="12556" max="12800" width="11.42578125" style="8"/>
    <col min="12801" max="12801" width="12.7109375" style="8" customWidth="1"/>
    <col min="12802" max="12802" width="13.28515625" style="8" bestFit="1" customWidth="1"/>
    <col min="12803" max="12810" width="13.7109375" style="8" customWidth="1"/>
    <col min="12811" max="12811" width="12.5703125" style="8" bestFit="1" customWidth="1"/>
    <col min="12812" max="13056" width="11.42578125" style="8"/>
    <col min="13057" max="13057" width="12.7109375" style="8" customWidth="1"/>
    <col min="13058" max="13058" width="13.28515625" style="8" bestFit="1" customWidth="1"/>
    <col min="13059" max="13066" width="13.7109375" style="8" customWidth="1"/>
    <col min="13067" max="13067" width="12.5703125" style="8" bestFit="1" customWidth="1"/>
    <col min="13068" max="13312" width="11.42578125" style="8"/>
    <col min="13313" max="13313" width="12.7109375" style="8" customWidth="1"/>
    <col min="13314" max="13314" width="13.28515625" style="8" bestFit="1" customWidth="1"/>
    <col min="13315" max="13322" width="13.7109375" style="8" customWidth="1"/>
    <col min="13323" max="13323" width="12.5703125" style="8" bestFit="1" customWidth="1"/>
    <col min="13324" max="13568" width="11.42578125" style="8"/>
    <col min="13569" max="13569" width="12.7109375" style="8" customWidth="1"/>
    <col min="13570" max="13570" width="13.28515625" style="8" bestFit="1" customWidth="1"/>
    <col min="13571" max="13578" width="13.7109375" style="8" customWidth="1"/>
    <col min="13579" max="13579" width="12.5703125" style="8" bestFit="1" customWidth="1"/>
    <col min="13580" max="13824" width="11.42578125" style="8"/>
    <col min="13825" max="13825" width="12.7109375" style="8" customWidth="1"/>
    <col min="13826" max="13826" width="13.28515625" style="8" bestFit="1" customWidth="1"/>
    <col min="13827" max="13834" width="13.7109375" style="8" customWidth="1"/>
    <col min="13835" max="13835" width="12.5703125" style="8" bestFit="1" customWidth="1"/>
    <col min="13836" max="14080" width="11.42578125" style="8"/>
    <col min="14081" max="14081" width="12.7109375" style="8" customWidth="1"/>
    <col min="14082" max="14082" width="13.28515625" style="8" bestFit="1" customWidth="1"/>
    <col min="14083" max="14090" width="13.7109375" style="8" customWidth="1"/>
    <col min="14091" max="14091" width="12.5703125" style="8" bestFit="1" customWidth="1"/>
    <col min="14092" max="14336" width="11.42578125" style="8"/>
    <col min="14337" max="14337" width="12.7109375" style="8" customWidth="1"/>
    <col min="14338" max="14338" width="13.28515625" style="8" bestFit="1" customWidth="1"/>
    <col min="14339" max="14346" width="13.7109375" style="8" customWidth="1"/>
    <col min="14347" max="14347" width="12.5703125" style="8" bestFit="1" customWidth="1"/>
    <col min="14348" max="14592" width="11.42578125" style="8"/>
    <col min="14593" max="14593" width="12.7109375" style="8" customWidth="1"/>
    <col min="14594" max="14594" width="13.28515625" style="8" bestFit="1" customWidth="1"/>
    <col min="14595" max="14602" width="13.7109375" style="8" customWidth="1"/>
    <col min="14603" max="14603" width="12.5703125" style="8" bestFit="1" customWidth="1"/>
    <col min="14604" max="14848" width="11.42578125" style="8"/>
    <col min="14849" max="14849" width="12.7109375" style="8" customWidth="1"/>
    <col min="14850" max="14850" width="13.28515625" style="8" bestFit="1" customWidth="1"/>
    <col min="14851" max="14858" width="13.7109375" style="8" customWidth="1"/>
    <col min="14859" max="14859" width="12.5703125" style="8" bestFit="1" customWidth="1"/>
    <col min="14860" max="15104" width="11.42578125" style="8"/>
    <col min="15105" max="15105" width="12.7109375" style="8" customWidth="1"/>
    <col min="15106" max="15106" width="13.28515625" style="8" bestFit="1" customWidth="1"/>
    <col min="15107" max="15114" width="13.7109375" style="8" customWidth="1"/>
    <col min="15115" max="15115" width="12.5703125" style="8" bestFit="1" customWidth="1"/>
    <col min="15116" max="15360" width="11.42578125" style="8"/>
    <col min="15361" max="15361" width="12.7109375" style="8" customWidth="1"/>
    <col min="15362" max="15362" width="13.28515625" style="8" bestFit="1" customWidth="1"/>
    <col min="15363" max="15370" width="13.7109375" style="8" customWidth="1"/>
    <col min="15371" max="15371" width="12.5703125" style="8" bestFit="1" customWidth="1"/>
    <col min="15372" max="15616" width="11.42578125" style="8"/>
    <col min="15617" max="15617" width="12.7109375" style="8" customWidth="1"/>
    <col min="15618" max="15618" width="13.28515625" style="8" bestFit="1" customWidth="1"/>
    <col min="15619" max="15626" width="13.7109375" style="8" customWidth="1"/>
    <col min="15627" max="15627" width="12.5703125" style="8" bestFit="1" customWidth="1"/>
    <col min="15628" max="15872" width="11.42578125" style="8"/>
    <col min="15873" max="15873" width="12.7109375" style="8" customWidth="1"/>
    <col min="15874" max="15874" width="13.28515625" style="8" bestFit="1" customWidth="1"/>
    <col min="15875" max="15882" width="13.7109375" style="8" customWidth="1"/>
    <col min="15883" max="15883" width="12.5703125" style="8" bestFit="1" customWidth="1"/>
    <col min="15884" max="16128" width="11.42578125" style="8"/>
    <col min="16129" max="16129" width="12.7109375" style="8" customWidth="1"/>
    <col min="16130" max="16130" width="13.28515625" style="8" bestFit="1" customWidth="1"/>
    <col min="16131" max="16138" width="13.7109375" style="8" customWidth="1"/>
    <col min="16139" max="16139" width="12.5703125" style="8" bestFit="1" customWidth="1"/>
    <col min="16140" max="16384" width="11.42578125" style="8"/>
  </cols>
  <sheetData>
    <row r="2" spans="1:12" ht="18" customHeight="1">
      <c r="A2" s="38" t="s">
        <v>992</v>
      </c>
      <c r="B2" s="38"/>
      <c r="C2" s="38"/>
      <c r="D2" s="38"/>
      <c r="E2" s="38"/>
      <c r="F2" s="38"/>
      <c r="G2" s="38"/>
      <c r="H2" s="38"/>
      <c r="I2" s="38"/>
      <c r="J2" s="38"/>
      <c r="K2" s="164"/>
    </row>
    <row r="3" spans="1:12" ht="18" customHeight="1">
      <c r="A3" s="38" t="s">
        <v>993</v>
      </c>
      <c r="B3" s="38"/>
      <c r="C3" s="38"/>
      <c r="D3" s="38"/>
      <c r="E3" s="38"/>
      <c r="F3" s="38"/>
      <c r="G3" s="38"/>
      <c r="H3" s="38"/>
      <c r="I3" s="38"/>
      <c r="J3" s="38"/>
      <c r="K3" s="164"/>
    </row>
    <row r="4" spans="1:12" ht="18" customHeight="1">
      <c r="A4" s="38" t="s">
        <v>982</v>
      </c>
      <c r="B4" s="38"/>
      <c r="C4" s="38"/>
      <c r="D4" s="38"/>
      <c r="E4" s="38"/>
      <c r="F4" s="38"/>
      <c r="G4" s="38"/>
      <c r="H4" s="38"/>
      <c r="I4" s="38"/>
      <c r="J4" s="38"/>
      <c r="K4" s="164"/>
    </row>
    <row r="5" spans="1:12" ht="6.75" customHeight="1">
      <c r="A5" s="186"/>
      <c r="B5" s="186"/>
      <c r="C5" s="186"/>
      <c r="D5" s="186"/>
      <c r="E5" s="186"/>
      <c r="F5" s="186"/>
      <c r="G5" s="186"/>
      <c r="I5" s="247"/>
      <c r="J5" s="247"/>
    </row>
    <row r="6" spans="1:12" ht="33.75" customHeight="1">
      <c r="A6" s="381" t="s">
        <v>788</v>
      </c>
      <c r="B6" s="116" t="s">
        <v>34</v>
      </c>
      <c r="C6" s="116" t="s">
        <v>19</v>
      </c>
      <c r="D6" s="116" t="s">
        <v>20</v>
      </c>
      <c r="E6" s="116" t="s">
        <v>21</v>
      </c>
      <c r="F6" s="116" t="s">
        <v>22</v>
      </c>
      <c r="G6" s="116" t="s">
        <v>23</v>
      </c>
      <c r="H6" s="116" t="s">
        <v>24</v>
      </c>
      <c r="I6" s="116" t="s">
        <v>25</v>
      </c>
      <c r="J6" s="116" t="s">
        <v>900</v>
      </c>
      <c r="K6" s="116" t="s">
        <v>994</v>
      </c>
    </row>
    <row r="7" spans="1:12" ht="8.25" customHeight="1"/>
    <row r="8" spans="1:12" ht="15" customHeight="1">
      <c r="A8" s="19" t="s">
        <v>34</v>
      </c>
      <c r="B8" s="446">
        <f>SUM(B10:B15)</f>
        <v>2338</v>
      </c>
      <c r="C8" s="446">
        <f>SUM(C10:C15)</f>
        <v>448</v>
      </c>
      <c r="D8" s="446">
        <f>SUM(D10:D15)</f>
        <v>268</v>
      </c>
      <c r="E8" s="446">
        <f>SUM(E10:E15)</f>
        <v>105</v>
      </c>
      <c r="F8" s="446">
        <f>SUM(F10:F15)</f>
        <v>78</v>
      </c>
      <c r="G8" s="446">
        <f>SUM(G10:G15)</f>
        <v>170</v>
      </c>
      <c r="H8" s="446">
        <f>SUM(H10:H15)</f>
        <v>173</v>
      </c>
      <c r="I8" s="446">
        <f>SUM(I10:I15)</f>
        <v>242</v>
      </c>
      <c r="J8" s="446">
        <f>SUM(J10:J15)</f>
        <v>11</v>
      </c>
      <c r="K8" s="446">
        <f>SUM(K10:K15)</f>
        <v>843</v>
      </c>
    </row>
    <row r="9" spans="1:12" ht="8.25" customHeight="1">
      <c r="B9" s="447"/>
      <c r="C9" s="447"/>
      <c r="D9" s="447"/>
      <c r="E9" s="447"/>
      <c r="F9" s="447"/>
      <c r="G9" s="447"/>
      <c r="H9" s="447"/>
      <c r="I9" s="447"/>
      <c r="J9" s="447"/>
      <c r="K9" s="447"/>
    </row>
    <row r="10" spans="1:12" ht="16.5" customHeight="1">
      <c r="A10" s="8" t="s">
        <v>799</v>
      </c>
      <c r="B10" s="448">
        <f t="shared" ref="B10:B14" si="0">SUM(C10:K10)</f>
        <v>457</v>
      </c>
      <c r="C10" s="447">
        <v>87</v>
      </c>
      <c r="D10" s="447">
        <v>49</v>
      </c>
      <c r="E10" s="447">
        <v>19</v>
      </c>
      <c r="F10" s="447">
        <v>15</v>
      </c>
      <c r="G10" s="447">
        <v>25</v>
      </c>
      <c r="H10" s="447">
        <v>20</v>
      </c>
      <c r="I10" s="447">
        <v>46</v>
      </c>
      <c r="J10" s="447">
        <v>0</v>
      </c>
      <c r="K10" s="447">
        <v>196</v>
      </c>
      <c r="L10" s="448"/>
    </row>
    <row r="11" spans="1:12" ht="16.5" customHeight="1">
      <c r="A11" s="8" t="s">
        <v>801</v>
      </c>
      <c r="B11" s="447">
        <f t="shared" si="0"/>
        <v>391</v>
      </c>
      <c r="C11" s="447">
        <v>64</v>
      </c>
      <c r="D11" s="447">
        <v>45</v>
      </c>
      <c r="E11" s="447">
        <v>17</v>
      </c>
      <c r="F11" s="447">
        <v>9</v>
      </c>
      <c r="G11" s="447">
        <v>38</v>
      </c>
      <c r="H11" s="447">
        <v>27</v>
      </c>
      <c r="I11" s="447">
        <v>51</v>
      </c>
      <c r="J11" s="447">
        <v>2</v>
      </c>
      <c r="K11" s="447">
        <v>138</v>
      </c>
      <c r="L11" s="447"/>
    </row>
    <row r="12" spans="1:12" ht="16.5" customHeight="1">
      <c r="A12" s="8" t="s">
        <v>802</v>
      </c>
      <c r="B12" s="447">
        <f t="shared" si="0"/>
        <v>419</v>
      </c>
      <c r="C12" s="447">
        <v>72</v>
      </c>
      <c r="D12" s="447">
        <v>48</v>
      </c>
      <c r="E12" s="447">
        <v>14</v>
      </c>
      <c r="F12" s="447">
        <v>15</v>
      </c>
      <c r="G12" s="447">
        <v>30</v>
      </c>
      <c r="H12" s="447">
        <v>37</v>
      </c>
      <c r="I12" s="447">
        <v>40</v>
      </c>
      <c r="J12" s="447">
        <v>5</v>
      </c>
      <c r="K12" s="447">
        <v>158</v>
      </c>
      <c r="L12" s="447"/>
    </row>
    <row r="13" spans="1:12" ht="16.5" customHeight="1">
      <c r="A13" s="8" t="s">
        <v>803</v>
      </c>
      <c r="B13" s="447">
        <f t="shared" si="0"/>
        <v>276</v>
      </c>
      <c r="C13" s="447">
        <v>76</v>
      </c>
      <c r="D13" s="447">
        <v>29</v>
      </c>
      <c r="E13" s="447">
        <v>18</v>
      </c>
      <c r="F13" s="447">
        <v>7</v>
      </c>
      <c r="G13" s="447">
        <v>21</v>
      </c>
      <c r="H13" s="447">
        <v>15</v>
      </c>
      <c r="I13" s="447">
        <v>26</v>
      </c>
      <c r="J13" s="447">
        <v>4</v>
      </c>
      <c r="K13" s="447">
        <v>80</v>
      </c>
      <c r="L13" s="447"/>
    </row>
    <row r="14" spans="1:12" ht="16.5" customHeight="1">
      <c r="A14" s="8" t="s">
        <v>804</v>
      </c>
      <c r="B14" s="447">
        <f t="shared" si="0"/>
        <v>396</v>
      </c>
      <c r="C14" s="447">
        <v>74</v>
      </c>
      <c r="D14" s="447">
        <v>62</v>
      </c>
      <c r="E14" s="447">
        <v>17</v>
      </c>
      <c r="F14" s="447">
        <v>17</v>
      </c>
      <c r="G14" s="447">
        <v>27</v>
      </c>
      <c r="H14" s="447">
        <v>43</v>
      </c>
      <c r="I14" s="447">
        <v>45</v>
      </c>
      <c r="J14" s="447">
        <v>0</v>
      </c>
      <c r="K14" s="447">
        <v>111</v>
      </c>
      <c r="L14" s="447"/>
    </row>
    <row r="15" spans="1:12" ht="16.5" customHeight="1">
      <c r="A15" s="8" t="s">
        <v>805</v>
      </c>
      <c r="B15" s="447">
        <f>SUM(C15:K15)</f>
        <v>399</v>
      </c>
      <c r="C15" s="447">
        <v>75</v>
      </c>
      <c r="D15" s="447">
        <v>35</v>
      </c>
      <c r="E15" s="447">
        <v>20</v>
      </c>
      <c r="F15" s="447">
        <v>15</v>
      </c>
      <c r="G15" s="447">
        <v>29</v>
      </c>
      <c r="H15" s="447">
        <v>31</v>
      </c>
      <c r="I15" s="447">
        <v>34</v>
      </c>
      <c r="J15" s="447">
        <v>0</v>
      </c>
      <c r="K15" s="447">
        <v>160</v>
      </c>
      <c r="L15" s="447"/>
    </row>
    <row r="16" spans="1:12" ht="7.5" customHeight="1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1:11" ht="5.25" customHeight="1">
      <c r="A17" s="65"/>
    </row>
    <row r="18" spans="1:11" ht="13.5">
      <c r="A18" s="313" t="s">
        <v>995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</row>
    <row r="19" spans="1:11" ht="27" customHeight="1">
      <c r="A19" s="352" t="s">
        <v>996</v>
      </c>
      <c r="B19" s="353"/>
      <c r="C19" s="353"/>
      <c r="D19" s="353"/>
      <c r="E19" s="353"/>
      <c r="F19" s="353"/>
      <c r="G19" s="353"/>
      <c r="H19" s="353"/>
      <c r="I19" s="353"/>
      <c r="J19" s="353"/>
      <c r="K19" s="353"/>
    </row>
    <row r="20" spans="1:11">
      <c r="A20" s="37" t="s">
        <v>997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</row>
    <row r="23" spans="1:11">
      <c r="B23" s="372"/>
    </row>
  </sheetData>
  <mergeCells count="1">
    <mergeCell ref="A19:K19"/>
  </mergeCells>
  <printOptions horizontalCentered="1" verticalCentered="1"/>
  <pageMargins left="0.39370078740157483" right="0.39370078740157483" top="0.78740157480314965" bottom="0.78740157480314965" header="0" footer="0.19685039370078741"/>
  <pageSetup scale="80" firstPageNumber="35" orientation="landscape" useFirstPageNumber="1" horizontalDpi="120" verticalDpi="144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EA9B-81FD-40F2-BC47-25662518E4A1}">
  <dimension ref="A2:L24"/>
  <sheetViews>
    <sheetView showGridLines="0" zoomScale="90" zoomScaleNormal="90" workbookViewId="0"/>
  </sheetViews>
  <sheetFormatPr baseColWidth="10" defaultRowHeight="12.75"/>
  <cols>
    <col min="1" max="1" width="12.7109375" style="8" customWidth="1"/>
    <col min="2" max="2" width="13.28515625" style="8" bestFit="1" customWidth="1"/>
    <col min="3" max="10" width="13.7109375" style="8" customWidth="1"/>
    <col min="11" max="11" width="12.5703125" style="8" bestFit="1" customWidth="1"/>
    <col min="12" max="256" width="11.42578125" style="8"/>
    <col min="257" max="257" width="12.7109375" style="8" customWidth="1"/>
    <col min="258" max="258" width="13.28515625" style="8" bestFit="1" customWidth="1"/>
    <col min="259" max="266" width="13.7109375" style="8" customWidth="1"/>
    <col min="267" max="267" width="12.5703125" style="8" bestFit="1" customWidth="1"/>
    <col min="268" max="512" width="11.42578125" style="8"/>
    <col min="513" max="513" width="12.7109375" style="8" customWidth="1"/>
    <col min="514" max="514" width="13.28515625" style="8" bestFit="1" customWidth="1"/>
    <col min="515" max="522" width="13.7109375" style="8" customWidth="1"/>
    <col min="523" max="523" width="12.5703125" style="8" bestFit="1" customWidth="1"/>
    <col min="524" max="768" width="11.42578125" style="8"/>
    <col min="769" max="769" width="12.7109375" style="8" customWidth="1"/>
    <col min="770" max="770" width="13.28515625" style="8" bestFit="1" customWidth="1"/>
    <col min="771" max="778" width="13.7109375" style="8" customWidth="1"/>
    <col min="779" max="779" width="12.5703125" style="8" bestFit="1" customWidth="1"/>
    <col min="780" max="1024" width="11.42578125" style="8"/>
    <col min="1025" max="1025" width="12.7109375" style="8" customWidth="1"/>
    <col min="1026" max="1026" width="13.28515625" style="8" bestFit="1" customWidth="1"/>
    <col min="1027" max="1034" width="13.7109375" style="8" customWidth="1"/>
    <col min="1035" max="1035" width="12.5703125" style="8" bestFit="1" customWidth="1"/>
    <col min="1036" max="1280" width="11.42578125" style="8"/>
    <col min="1281" max="1281" width="12.7109375" style="8" customWidth="1"/>
    <col min="1282" max="1282" width="13.28515625" style="8" bestFit="1" customWidth="1"/>
    <col min="1283" max="1290" width="13.7109375" style="8" customWidth="1"/>
    <col min="1291" max="1291" width="12.5703125" style="8" bestFit="1" customWidth="1"/>
    <col min="1292" max="1536" width="11.42578125" style="8"/>
    <col min="1537" max="1537" width="12.7109375" style="8" customWidth="1"/>
    <col min="1538" max="1538" width="13.28515625" style="8" bestFit="1" customWidth="1"/>
    <col min="1539" max="1546" width="13.7109375" style="8" customWidth="1"/>
    <col min="1547" max="1547" width="12.5703125" style="8" bestFit="1" customWidth="1"/>
    <col min="1548" max="1792" width="11.42578125" style="8"/>
    <col min="1793" max="1793" width="12.7109375" style="8" customWidth="1"/>
    <col min="1794" max="1794" width="13.28515625" style="8" bestFit="1" customWidth="1"/>
    <col min="1795" max="1802" width="13.7109375" style="8" customWidth="1"/>
    <col min="1803" max="1803" width="12.5703125" style="8" bestFit="1" customWidth="1"/>
    <col min="1804" max="2048" width="11.42578125" style="8"/>
    <col min="2049" max="2049" width="12.7109375" style="8" customWidth="1"/>
    <col min="2050" max="2050" width="13.28515625" style="8" bestFit="1" customWidth="1"/>
    <col min="2051" max="2058" width="13.7109375" style="8" customWidth="1"/>
    <col min="2059" max="2059" width="12.5703125" style="8" bestFit="1" customWidth="1"/>
    <col min="2060" max="2304" width="11.42578125" style="8"/>
    <col min="2305" max="2305" width="12.7109375" style="8" customWidth="1"/>
    <col min="2306" max="2306" width="13.28515625" style="8" bestFit="1" customWidth="1"/>
    <col min="2307" max="2314" width="13.7109375" style="8" customWidth="1"/>
    <col min="2315" max="2315" width="12.5703125" style="8" bestFit="1" customWidth="1"/>
    <col min="2316" max="2560" width="11.42578125" style="8"/>
    <col min="2561" max="2561" width="12.7109375" style="8" customWidth="1"/>
    <col min="2562" max="2562" width="13.28515625" style="8" bestFit="1" customWidth="1"/>
    <col min="2563" max="2570" width="13.7109375" style="8" customWidth="1"/>
    <col min="2571" max="2571" width="12.5703125" style="8" bestFit="1" customWidth="1"/>
    <col min="2572" max="2816" width="11.42578125" style="8"/>
    <col min="2817" max="2817" width="12.7109375" style="8" customWidth="1"/>
    <col min="2818" max="2818" width="13.28515625" style="8" bestFit="1" customWidth="1"/>
    <col min="2819" max="2826" width="13.7109375" style="8" customWidth="1"/>
    <col min="2827" max="2827" width="12.5703125" style="8" bestFit="1" customWidth="1"/>
    <col min="2828" max="3072" width="11.42578125" style="8"/>
    <col min="3073" max="3073" width="12.7109375" style="8" customWidth="1"/>
    <col min="3074" max="3074" width="13.28515625" style="8" bestFit="1" customWidth="1"/>
    <col min="3075" max="3082" width="13.7109375" style="8" customWidth="1"/>
    <col min="3083" max="3083" width="12.5703125" style="8" bestFit="1" customWidth="1"/>
    <col min="3084" max="3328" width="11.42578125" style="8"/>
    <col min="3329" max="3329" width="12.7109375" style="8" customWidth="1"/>
    <col min="3330" max="3330" width="13.28515625" style="8" bestFit="1" customWidth="1"/>
    <col min="3331" max="3338" width="13.7109375" style="8" customWidth="1"/>
    <col min="3339" max="3339" width="12.5703125" style="8" bestFit="1" customWidth="1"/>
    <col min="3340" max="3584" width="11.42578125" style="8"/>
    <col min="3585" max="3585" width="12.7109375" style="8" customWidth="1"/>
    <col min="3586" max="3586" width="13.28515625" style="8" bestFit="1" customWidth="1"/>
    <col min="3587" max="3594" width="13.7109375" style="8" customWidth="1"/>
    <col min="3595" max="3595" width="12.5703125" style="8" bestFit="1" customWidth="1"/>
    <col min="3596" max="3840" width="11.42578125" style="8"/>
    <col min="3841" max="3841" width="12.7109375" style="8" customWidth="1"/>
    <col min="3842" max="3842" width="13.28515625" style="8" bestFit="1" customWidth="1"/>
    <col min="3843" max="3850" width="13.7109375" style="8" customWidth="1"/>
    <col min="3851" max="3851" width="12.5703125" style="8" bestFit="1" customWidth="1"/>
    <col min="3852" max="4096" width="11.42578125" style="8"/>
    <col min="4097" max="4097" width="12.7109375" style="8" customWidth="1"/>
    <col min="4098" max="4098" width="13.28515625" style="8" bestFit="1" customWidth="1"/>
    <col min="4099" max="4106" width="13.7109375" style="8" customWidth="1"/>
    <col min="4107" max="4107" width="12.5703125" style="8" bestFit="1" customWidth="1"/>
    <col min="4108" max="4352" width="11.42578125" style="8"/>
    <col min="4353" max="4353" width="12.7109375" style="8" customWidth="1"/>
    <col min="4354" max="4354" width="13.28515625" style="8" bestFit="1" customWidth="1"/>
    <col min="4355" max="4362" width="13.7109375" style="8" customWidth="1"/>
    <col min="4363" max="4363" width="12.5703125" style="8" bestFit="1" customWidth="1"/>
    <col min="4364" max="4608" width="11.42578125" style="8"/>
    <col min="4609" max="4609" width="12.7109375" style="8" customWidth="1"/>
    <col min="4610" max="4610" width="13.28515625" style="8" bestFit="1" customWidth="1"/>
    <col min="4611" max="4618" width="13.7109375" style="8" customWidth="1"/>
    <col min="4619" max="4619" width="12.5703125" style="8" bestFit="1" customWidth="1"/>
    <col min="4620" max="4864" width="11.42578125" style="8"/>
    <col min="4865" max="4865" width="12.7109375" style="8" customWidth="1"/>
    <col min="4866" max="4866" width="13.28515625" style="8" bestFit="1" customWidth="1"/>
    <col min="4867" max="4874" width="13.7109375" style="8" customWidth="1"/>
    <col min="4875" max="4875" width="12.5703125" style="8" bestFit="1" customWidth="1"/>
    <col min="4876" max="5120" width="11.42578125" style="8"/>
    <col min="5121" max="5121" width="12.7109375" style="8" customWidth="1"/>
    <col min="5122" max="5122" width="13.28515625" style="8" bestFit="1" customWidth="1"/>
    <col min="5123" max="5130" width="13.7109375" style="8" customWidth="1"/>
    <col min="5131" max="5131" width="12.5703125" style="8" bestFit="1" customWidth="1"/>
    <col min="5132" max="5376" width="11.42578125" style="8"/>
    <col min="5377" max="5377" width="12.7109375" style="8" customWidth="1"/>
    <col min="5378" max="5378" width="13.28515625" style="8" bestFit="1" customWidth="1"/>
    <col min="5379" max="5386" width="13.7109375" style="8" customWidth="1"/>
    <col min="5387" max="5387" width="12.5703125" style="8" bestFit="1" customWidth="1"/>
    <col min="5388" max="5632" width="11.42578125" style="8"/>
    <col min="5633" max="5633" width="12.7109375" style="8" customWidth="1"/>
    <col min="5634" max="5634" width="13.28515625" style="8" bestFit="1" customWidth="1"/>
    <col min="5635" max="5642" width="13.7109375" style="8" customWidth="1"/>
    <col min="5643" max="5643" width="12.5703125" style="8" bestFit="1" customWidth="1"/>
    <col min="5644" max="5888" width="11.42578125" style="8"/>
    <col min="5889" max="5889" width="12.7109375" style="8" customWidth="1"/>
    <col min="5890" max="5890" width="13.28515625" style="8" bestFit="1" customWidth="1"/>
    <col min="5891" max="5898" width="13.7109375" style="8" customWidth="1"/>
    <col min="5899" max="5899" width="12.5703125" style="8" bestFit="1" customWidth="1"/>
    <col min="5900" max="6144" width="11.42578125" style="8"/>
    <col min="6145" max="6145" width="12.7109375" style="8" customWidth="1"/>
    <col min="6146" max="6146" width="13.28515625" style="8" bestFit="1" customWidth="1"/>
    <col min="6147" max="6154" width="13.7109375" style="8" customWidth="1"/>
    <col min="6155" max="6155" width="12.5703125" style="8" bestFit="1" customWidth="1"/>
    <col min="6156" max="6400" width="11.42578125" style="8"/>
    <col min="6401" max="6401" width="12.7109375" style="8" customWidth="1"/>
    <col min="6402" max="6402" width="13.28515625" style="8" bestFit="1" customWidth="1"/>
    <col min="6403" max="6410" width="13.7109375" style="8" customWidth="1"/>
    <col min="6411" max="6411" width="12.5703125" style="8" bestFit="1" customWidth="1"/>
    <col min="6412" max="6656" width="11.42578125" style="8"/>
    <col min="6657" max="6657" width="12.7109375" style="8" customWidth="1"/>
    <col min="6658" max="6658" width="13.28515625" style="8" bestFit="1" customWidth="1"/>
    <col min="6659" max="6666" width="13.7109375" style="8" customWidth="1"/>
    <col min="6667" max="6667" width="12.5703125" style="8" bestFit="1" customWidth="1"/>
    <col min="6668" max="6912" width="11.42578125" style="8"/>
    <col min="6913" max="6913" width="12.7109375" style="8" customWidth="1"/>
    <col min="6914" max="6914" width="13.28515625" style="8" bestFit="1" customWidth="1"/>
    <col min="6915" max="6922" width="13.7109375" style="8" customWidth="1"/>
    <col min="6923" max="6923" width="12.5703125" style="8" bestFit="1" customWidth="1"/>
    <col min="6924" max="7168" width="11.42578125" style="8"/>
    <col min="7169" max="7169" width="12.7109375" style="8" customWidth="1"/>
    <col min="7170" max="7170" width="13.28515625" style="8" bestFit="1" customWidth="1"/>
    <col min="7171" max="7178" width="13.7109375" style="8" customWidth="1"/>
    <col min="7179" max="7179" width="12.5703125" style="8" bestFit="1" customWidth="1"/>
    <col min="7180" max="7424" width="11.42578125" style="8"/>
    <col min="7425" max="7425" width="12.7109375" style="8" customWidth="1"/>
    <col min="7426" max="7426" width="13.28515625" style="8" bestFit="1" customWidth="1"/>
    <col min="7427" max="7434" width="13.7109375" style="8" customWidth="1"/>
    <col min="7435" max="7435" width="12.5703125" style="8" bestFit="1" customWidth="1"/>
    <col min="7436" max="7680" width="11.42578125" style="8"/>
    <col min="7681" max="7681" width="12.7109375" style="8" customWidth="1"/>
    <col min="7682" max="7682" width="13.28515625" style="8" bestFit="1" customWidth="1"/>
    <col min="7683" max="7690" width="13.7109375" style="8" customWidth="1"/>
    <col min="7691" max="7691" width="12.5703125" style="8" bestFit="1" customWidth="1"/>
    <col min="7692" max="7936" width="11.42578125" style="8"/>
    <col min="7937" max="7937" width="12.7109375" style="8" customWidth="1"/>
    <col min="7938" max="7938" width="13.28515625" style="8" bestFit="1" customWidth="1"/>
    <col min="7939" max="7946" width="13.7109375" style="8" customWidth="1"/>
    <col min="7947" max="7947" width="12.5703125" style="8" bestFit="1" customWidth="1"/>
    <col min="7948" max="8192" width="11.42578125" style="8"/>
    <col min="8193" max="8193" width="12.7109375" style="8" customWidth="1"/>
    <col min="8194" max="8194" width="13.28515625" style="8" bestFit="1" customWidth="1"/>
    <col min="8195" max="8202" width="13.7109375" style="8" customWidth="1"/>
    <col min="8203" max="8203" width="12.5703125" style="8" bestFit="1" customWidth="1"/>
    <col min="8204" max="8448" width="11.42578125" style="8"/>
    <col min="8449" max="8449" width="12.7109375" style="8" customWidth="1"/>
    <col min="8450" max="8450" width="13.28515625" style="8" bestFit="1" customWidth="1"/>
    <col min="8451" max="8458" width="13.7109375" style="8" customWidth="1"/>
    <col min="8459" max="8459" width="12.5703125" style="8" bestFit="1" customWidth="1"/>
    <col min="8460" max="8704" width="11.42578125" style="8"/>
    <col min="8705" max="8705" width="12.7109375" style="8" customWidth="1"/>
    <col min="8706" max="8706" width="13.28515625" style="8" bestFit="1" customWidth="1"/>
    <col min="8707" max="8714" width="13.7109375" style="8" customWidth="1"/>
    <col min="8715" max="8715" width="12.5703125" style="8" bestFit="1" customWidth="1"/>
    <col min="8716" max="8960" width="11.42578125" style="8"/>
    <col min="8961" max="8961" width="12.7109375" style="8" customWidth="1"/>
    <col min="8962" max="8962" width="13.28515625" style="8" bestFit="1" customWidth="1"/>
    <col min="8963" max="8970" width="13.7109375" style="8" customWidth="1"/>
    <col min="8971" max="8971" width="12.5703125" style="8" bestFit="1" customWidth="1"/>
    <col min="8972" max="9216" width="11.42578125" style="8"/>
    <col min="9217" max="9217" width="12.7109375" style="8" customWidth="1"/>
    <col min="9218" max="9218" width="13.28515625" style="8" bestFit="1" customWidth="1"/>
    <col min="9219" max="9226" width="13.7109375" style="8" customWidth="1"/>
    <col min="9227" max="9227" width="12.5703125" style="8" bestFit="1" customWidth="1"/>
    <col min="9228" max="9472" width="11.42578125" style="8"/>
    <col min="9473" max="9473" width="12.7109375" style="8" customWidth="1"/>
    <col min="9474" max="9474" width="13.28515625" style="8" bestFit="1" customWidth="1"/>
    <col min="9475" max="9482" width="13.7109375" style="8" customWidth="1"/>
    <col min="9483" max="9483" width="12.5703125" style="8" bestFit="1" customWidth="1"/>
    <col min="9484" max="9728" width="11.42578125" style="8"/>
    <col min="9729" max="9729" width="12.7109375" style="8" customWidth="1"/>
    <col min="9730" max="9730" width="13.28515625" style="8" bestFit="1" customWidth="1"/>
    <col min="9731" max="9738" width="13.7109375" style="8" customWidth="1"/>
    <col min="9739" max="9739" width="12.5703125" style="8" bestFit="1" customWidth="1"/>
    <col min="9740" max="9984" width="11.42578125" style="8"/>
    <col min="9985" max="9985" width="12.7109375" style="8" customWidth="1"/>
    <col min="9986" max="9986" width="13.28515625" style="8" bestFit="1" customWidth="1"/>
    <col min="9987" max="9994" width="13.7109375" style="8" customWidth="1"/>
    <col min="9995" max="9995" width="12.5703125" style="8" bestFit="1" customWidth="1"/>
    <col min="9996" max="10240" width="11.42578125" style="8"/>
    <col min="10241" max="10241" width="12.7109375" style="8" customWidth="1"/>
    <col min="10242" max="10242" width="13.28515625" style="8" bestFit="1" customWidth="1"/>
    <col min="10243" max="10250" width="13.7109375" style="8" customWidth="1"/>
    <col min="10251" max="10251" width="12.5703125" style="8" bestFit="1" customWidth="1"/>
    <col min="10252" max="10496" width="11.42578125" style="8"/>
    <col min="10497" max="10497" width="12.7109375" style="8" customWidth="1"/>
    <col min="10498" max="10498" width="13.28515625" style="8" bestFit="1" customWidth="1"/>
    <col min="10499" max="10506" width="13.7109375" style="8" customWidth="1"/>
    <col min="10507" max="10507" width="12.5703125" style="8" bestFit="1" customWidth="1"/>
    <col min="10508" max="10752" width="11.42578125" style="8"/>
    <col min="10753" max="10753" width="12.7109375" style="8" customWidth="1"/>
    <col min="10754" max="10754" width="13.28515625" style="8" bestFit="1" customWidth="1"/>
    <col min="10755" max="10762" width="13.7109375" style="8" customWidth="1"/>
    <col min="10763" max="10763" width="12.5703125" style="8" bestFit="1" customWidth="1"/>
    <col min="10764" max="11008" width="11.42578125" style="8"/>
    <col min="11009" max="11009" width="12.7109375" style="8" customWidth="1"/>
    <col min="11010" max="11010" width="13.28515625" style="8" bestFit="1" customWidth="1"/>
    <col min="11011" max="11018" width="13.7109375" style="8" customWidth="1"/>
    <col min="11019" max="11019" width="12.5703125" style="8" bestFit="1" customWidth="1"/>
    <col min="11020" max="11264" width="11.42578125" style="8"/>
    <col min="11265" max="11265" width="12.7109375" style="8" customWidth="1"/>
    <col min="11266" max="11266" width="13.28515625" style="8" bestFit="1" customWidth="1"/>
    <col min="11267" max="11274" width="13.7109375" style="8" customWidth="1"/>
    <col min="11275" max="11275" width="12.5703125" style="8" bestFit="1" customWidth="1"/>
    <col min="11276" max="11520" width="11.42578125" style="8"/>
    <col min="11521" max="11521" width="12.7109375" style="8" customWidth="1"/>
    <col min="11522" max="11522" width="13.28515625" style="8" bestFit="1" customWidth="1"/>
    <col min="11523" max="11530" width="13.7109375" style="8" customWidth="1"/>
    <col min="11531" max="11531" width="12.5703125" style="8" bestFit="1" customWidth="1"/>
    <col min="11532" max="11776" width="11.42578125" style="8"/>
    <col min="11777" max="11777" width="12.7109375" style="8" customWidth="1"/>
    <col min="11778" max="11778" width="13.28515625" style="8" bestFit="1" customWidth="1"/>
    <col min="11779" max="11786" width="13.7109375" style="8" customWidth="1"/>
    <col min="11787" max="11787" width="12.5703125" style="8" bestFit="1" customWidth="1"/>
    <col min="11788" max="12032" width="11.42578125" style="8"/>
    <col min="12033" max="12033" width="12.7109375" style="8" customWidth="1"/>
    <col min="12034" max="12034" width="13.28515625" style="8" bestFit="1" customWidth="1"/>
    <col min="12035" max="12042" width="13.7109375" style="8" customWidth="1"/>
    <col min="12043" max="12043" width="12.5703125" style="8" bestFit="1" customWidth="1"/>
    <col min="12044" max="12288" width="11.42578125" style="8"/>
    <col min="12289" max="12289" width="12.7109375" style="8" customWidth="1"/>
    <col min="12290" max="12290" width="13.28515625" style="8" bestFit="1" customWidth="1"/>
    <col min="12291" max="12298" width="13.7109375" style="8" customWidth="1"/>
    <col min="12299" max="12299" width="12.5703125" style="8" bestFit="1" customWidth="1"/>
    <col min="12300" max="12544" width="11.42578125" style="8"/>
    <col min="12545" max="12545" width="12.7109375" style="8" customWidth="1"/>
    <col min="12546" max="12546" width="13.28515625" style="8" bestFit="1" customWidth="1"/>
    <col min="12547" max="12554" width="13.7109375" style="8" customWidth="1"/>
    <col min="12555" max="12555" width="12.5703125" style="8" bestFit="1" customWidth="1"/>
    <col min="12556" max="12800" width="11.42578125" style="8"/>
    <col min="12801" max="12801" width="12.7109375" style="8" customWidth="1"/>
    <col min="12802" max="12802" width="13.28515625" style="8" bestFit="1" customWidth="1"/>
    <col min="12803" max="12810" width="13.7109375" style="8" customWidth="1"/>
    <col min="12811" max="12811" width="12.5703125" style="8" bestFit="1" customWidth="1"/>
    <col min="12812" max="13056" width="11.42578125" style="8"/>
    <col min="13057" max="13057" width="12.7109375" style="8" customWidth="1"/>
    <col min="13058" max="13058" width="13.28515625" style="8" bestFit="1" customWidth="1"/>
    <col min="13059" max="13066" width="13.7109375" style="8" customWidth="1"/>
    <col min="13067" max="13067" width="12.5703125" style="8" bestFit="1" customWidth="1"/>
    <col min="13068" max="13312" width="11.42578125" style="8"/>
    <col min="13313" max="13313" width="12.7109375" style="8" customWidth="1"/>
    <col min="13314" max="13314" width="13.28515625" style="8" bestFit="1" customWidth="1"/>
    <col min="13315" max="13322" width="13.7109375" style="8" customWidth="1"/>
    <col min="13323" max="13323" width="12.5703125" style="8" bestFit="1" customWidth="1"/>
    <col min="13324" max="13568" width="11.42578125" style="8"/>
    <col min="13569" max="13569" width="12.7109375" style="8" customWidth="1"/>
    <col min="13570" max="13570" width="13.28515625" style="8" bestFit="1" customWidth="1"/>
    <col min="13571" max="13578" width="13.7109375" style="8" customWidth="1"/>
    <col min="13579" max="13579" width="12.5703125" style="8" bestFit="1" customWidth="1"/>
    <col min="13580" max="13824" width="11.42578125" style="8"/>
    <col min="13825" max="13825" width="12.7109375" style="8" customWidth="1"/>
    <col min="13826" max="13826" width="13.28515625" style="8" bestFit="1" customWidth="1"/>
    <col min="13827" max="13834" width="13.7109375" style="8" customWidth="1"/>
    <col min="13835" max="13835" width="12.5703125" style="8" bestFit="1" customWidth="1"/>
    <col min="13836" max="14080" width="11.42578125" style="8"/>
    <col min="14081" max="14081" width="12.7109375" style="8" customWidth="1"/>
    <col min="14082" max="14082" width="13.28515625" style="8" bestFit="1" customWidth="1"/>
    <col min="14083" max="14090" width="13.7109375" style="8" customWidth="1"/>
    <col min="14091" max="14091" width="12.5703125" style="8" bestFit="1" customWidth="1"/>
    <col min="14092" max="14336" width="11.42578125" style="8"/>
    <col min="14337" max="14337" width="12.7109375" style="8" customWidth="1"/>
    <col min="14338" max="14338" width="13.28515625" style="8" bestFit="1" customWidth="1"/>
    <col min="14339" max="14346" width="13.7109375" style="8" customWidth="1"/>
    <col min="14347" max="14347" width="12.5703125" style="8" bestFit="1" customWidth="1"/>
    <col min="14348" max="14592" width="11.42578125" style="8"/>
    <col min="14593" max="14593" width="12.7109375" style="8" customWidth="1"/>
    <col min="14594" max="14594" width="13.28515625" style="8" bestFit="1" customWidth="1"/>
    <col min="14595" max="14602" width="13.7109375" style="8" customWidth="1"/>
    <col min="14603" max="14603" width="12.5703125" style="8" bestFit="1" customWidth="1"/>
    <col min="14604" max="14848" width="11.42578125" style="8"/>
    <col min="14849" max="14849" width="12.7109375" style="8" customWidth="1"/>
    <col min="14850" max="14850" width="13.28515625" style="8" bestFit="1" customWidth="1"/>
    <col min="14851" max="14858" width="13.7109375" style="8" customWidth="1"/>
    <col min="14859" max="14859" width="12.5703125" style="8" bestFit="1" customWidth="1"/>
    <col min="14860" max="15104" width="11.42578125" style="8"/>
    <col min="15105" max="15105" width="12.7109375" style="8" customWidth="1"/>
    <col min="15106" max="15106" width="13.28515625" style="8" bestFit="1" customWidth="1"/>
    <col min="15107" max="15114" width="13.7109375" style="8" customWidth="1"/>
    <col min="15115" max="15115" width="12.5703125" style="8" bestFit="1" customWidth="1"/>
    <col min="15116" max="15360" width="11.42578125" style="8"/>
    <col min="15361" max="15361" width="12.7109375" style="8" customWidth="1"/>
    <col min="15362" max="15362" width="13.28515625" style="8" bestFit="1" customWidth="1"/>
    <col min="15363" max="15370" width="13.7109375" style="8" customWidth="1"/>
    <col min="15371" max="15371" width="12.5703125" style="8" bestFit="1" customWidth="1"/>
    <col min="15372" max="15616" width="11.42578125" style="8"/>
    <col min="15617" max="15617" width="12.7109375" style="8" customWidth="1"/>
    <col min="15618" max="15618" width="13.28515625" style="8" bestFit="1" customWidth="1"/>
    <col min="15619" max="15626" width="13.7109375" style="8" customWidth="1"/>
    <col min="15627" max="15627" width="12.5703125" style="8" bestFit="1" customWidth="1"/>
    <col min="15628" max="15872" width="11.42578125" style="8"/>
    <col min="15873" max="15873" width="12.7109375" style="8" customWidth="1"/>
    <col min="15874" max="15874" width="13.28515625" style="8" bestFit="1" customWidth="1"/>
    <col min="15875" max="15882" width="13.7109375" style="8" customWidth="1"/>
    <col min="15883" max="15883" width="12.5703125" style="8" bestFit="1" customWidth="1"/>
    <col min="15884" max="16128" width="11.42578125" style="8"/>
    <col min="16129" max="16129" width="12.7109375" style="8" customWidth="1"/>
    <col min="16130" max="16130" width="13.28515625" style="8" bestFit="1" customWidth="1"/>
    <col min="16131" max="16138" width="13.7109375" style="8" customWidth="1"/>
    <col min="16139" max="16139" width="12.5703125" style="8" bestFit="1" customWidth="1"/>
    <col min="16140" max="16384" width="11.42578125" style="8"/>
  </cols>
  <sheetData>
    <row r="2" spans="1:12" ht="18" customHeight="1">
      <c r="A2" s="38" t="s">
        <v>998</v>
      </c>
      <c r="B2" s="38"/>
      <c r="C2" s="38"/>
      <c r="D2" s="38"/>
      <c r="E2" s="38"/>
      <c r="F2" s="38"/>
      <c r="G2" s="38"/>
      <c r="H2" s="38"/>
      <c r="I2" s="38"/>
      <c r="J2" s="38"/>
      <c r="K2" s="164"/>
    </row>
    <row r="3" spans="1:12" ht="18" customHeight="1">
      <c r="A3" s="38" t="s">
        <v>999</v>
      </c>
      <c r="B3" s="38"/>
      <c r="C3" s="38"/>
      <c r="D3" s="38"/>
      <c r="E3" s="38"/>
      <c r="F3" s="38"/>
      <c r="G3" s="38"/>
      <c r="H3" s="38"/>
      <c r="I3" s="38"/>
      <c r="J3" s="38"/>
      <c r="K3" s="164"/>
    </row>
    <row r="4" spans="1:12" ht="18" customHeight="1">
      <c r="A4" s="38" t="s">
        <v>982</v>
      </c>
      <c r="B4" s="38"/>
      <c r="C4" s="38"/>
      <c r="D4" s="38"/>
      <c r="E4" s="38"/>
      <c r="F4" s="38"/>
      <c r="G4" s="38"/>
      <c r="H4" s="38"/>
      <c r="I4" s="38"/>
      <c r="J4" s="38"/>
      <c r="K4" s="164"/>
    </row>
    <row r="5" spans="1:12" ht="6.75" customHeight="1">
      <c r="A5" s="186"/>
      <c r="B5" s="186"/>
      <c r="C5" s="186"/>
      <c r="D5" s="186"/>
      <c r="E5" s="186"/>
      <c r="F5" s="186"/>
      <c r="G5" s="186"/>
      <c r="I5" s="247"/>
      <c r="J5" s="247"/>
    </row>
    <row r="6" spans="1:12" ht="33.75" customHeight="1">
      <c r="A6" s="381" t="s">
        <v>788</v>
      </c>
      <c r="B6" s="116" t="s">
        <v>34</v>
      </c>
      <c r="C6" s="116" t="s">
        <v>19</v>
      </c>
      <c r="D6" s="116" t="s">
        <v>20</v>
      </c>
      <c r="E6" s="116" t="s">
        <v>21</v>
      </c>
      <c r="F6" s="116" t="s">
        <v>22</v>
      </c>
      <c r="G6" s="116" t="s">
        <v>23</v>
      </c>
      <c r="H6" s="116" t="s">
        <v>24</v>
      </c>
      <c r="I6" s="116" t="s">
        <v>25</v>
      </c>
      <c r="J6" s="116" t="s">
        <v>1000</v>
      </c>
      <c r="K6" s="116" t="s">
        <v>1001</v>
      </c>
    </row>
    <row r="7" spans="1:12" ht="8.25" customHeight="1"/>
    <row r="8" spans="1:12" ht="15" customHeight="1">
      <c r="A8" s="19" t="s">
        <v>34</v>
      </c>
      <c r="B8" s="446">
        <f t="shared" ref="B8:K8" si="0">SUM(B10:B15)</f>
        <v>2556</v>
      </c>
      <c r="C8" s="446">
        <f t="shared" si="0"/>
        <v>560</v>
      </c>
      <c r="D8" s="446">
        <f t="shared" si="0"/>
        <v>302</v>
      </c>
      <c r="E8" s="446">
        <f t="shared" si="0"/>
        <v>106</v>
      </c>
      <c r="F8" s="446">
        <f t="shared" si="0"/>
        <v>91</v>
      </c>
      <c r="G8" s="446">
        <f t="shared" si="0"/>
        <v>162</v>
      </c>
      <c r="H8" s="446">
        <f t="shared" si="0"/>
        <v>176</v>
      </c>
      <c r="I8" s="446">
        <f t="shared" si="0"/>
        <v>239</v>
      </c>
      <c r="J8" s="446">
        <f t="shared" si="0"/>
        <v>7</v>
      </c>
      <c r="K8" s="446">
        <f t="shared" si="0"/>
        <v>913</v>
      </c>
    </row>
    <row r="9" spans="1:12" ht="8.25" customHeight="1">
      <c r="B9" s="447"/>
      <c r="C9" s="447"/>
      <c r="D9" s="447"/>
      <c r="E9" s="447"/>
      <c r="F9" s="447"/>
      <c r="G9" s="447"/>
      <c r="H9" s="447"/>
      <c r="I9" s="447"/>
      <c r="J9" s="447"/>
      <c r="K9" s="447"/>
    </row>
    <row r="10" spans="1:12" ht="16.5" customHeight="1">
      <c r="A10" s="8" t="s">
        <v>799</v>
      </c>
      <c r="B10" s="448">
        <f t="shared" ref="B10:B15" si="1">SUM(C10:K10)</f>
        <v>451</v>
      </c>
      <c r="C10" s="447">
        <v>102</v>
      </c>
      <c r="D10" s="447">
        <v>67</v>
      </c>
      <c r="E10" s="447">
        <v>21</v>
      </c>
      <c r="F10" s="447">
        <v>15</v>
      </c>
      <c r="G10" s="447">
        <v>20</v>
      </c>
      <c r="H10" s="447">
        <v>31</v>
      </c>
      <c r="I10" s="447">
        <v>36</v>
      </c>
      <c r="J10" s="447">
        <v>1</v>
      </c>
      <c r="K10" s="447">
        <v>158</v>
      </c>
      <c r="L10" s="448"/>
    </row>
    <row r="11" spans="1:12" ht="16.5" customHeight="1">
      <c r="A11" s="8" t="s">
        <v>801</v>
      </c>
      <c r="B11" s="447">
        <f t="shared" si="1"/>
        <v>377</v>
      </c>
      <c r="C11" s="447">
        <v>71</v>
      </c>
      <c r="D11" s="447">
        <v>45</v>
      </c>
      <c r="E11" s="447">
        <v>17</v>
      </c>
      <c r="F11" s="447">
        <v>13</v>
      </c>
      <c r="G11" s="447">
        <v>26</v>
      </c>
      <c r="H11" s="447">
        <v>36</v>
      </c>
      <c r="I11" s="447">
        <v>37</v>
      </c>
      <c r="J11" s="447">
        <v>0</v>
      </c>
      <c r="K11" s="447">
        <v>132</v>
      </c>
      <c r="L11" s="447"/>
    </row>
    <row r="12" spans="1:12" ht="16.5" customHeight="1">
      <c r="A12" s="8" t="s">
        <v>802</v>
      </c>
      <c r="B12" s="447">
        <f t="shared" si="1"/>
        <v>442</v>
      </c>
      <c r="C12" s="447">
        <v>96</v>
      </c>
      <c r="D12" s="447">
        <v>49</v>
      </c>
      <c r="E12" s="447">
        <v>15</v>
      </c>
      <c r="F12" s="447">
        <v>21</v>
      </c>
      <c r="G12" s="447">
        <v>29</v>
      </c>
      <c r="H12" s="447">
        <v>27</v>
      </c>
      <c r="I12" s="447">
        <v>45</v>
      </c>
      <c r="J12" s="447">
        <v>1</v>
      </c>
      <c r="K12" s="447">
        <v>159</v>
      </c>
      <c r="L12" s="447"/>
    </row>
    <row r="13" spans="1:12" ht="16.5" customHeight="1">
      <c r="A13" s="8" t="s">
        <v>803</v>
      </c>
      <c r="B13" s="447">
        <f>SUM(C13:K13)</f>
        <v>360</v>
      </c>
      <c r="C13" s="447">
        <v>59</v>
      </c>
      <c r="D13" s="447">
        <v>23</v>
      </c>
      <c r="E13" s="447">
        <v>8</v>
      </c>
      <c r="F13" s="447">
        <v>8</v>
      </c>
      <c r="G13" s="447">
        <v>17</v>
      </c>
      <c r="H13" s="447">
        <v>14</v>
      </c>
      <c r="I13" s="447">
        <v>30</v>
      </c>
      <c r="J13" s="447">
        <v>2</v>
      </c>
      <c r="K13" s="447">
        <v>199</v>
      </c>
      <c r="L13" s="447"/>
    </row>
    <row r="14" spans="1:12" ht="16.5" customHeight="1">
      <c r="A14" s="8" t="s">
        <v>804</v>
      </c>
      <c r="B14" s="447">
        <f t="shared" si="1"/>
        <v>477</v>
      </c>
      <c r="C14" s="447">
        <v>112</v>
      </c>
      <c r="D14" s="447">
        <v>60</v>
      </c>
      <c r="E14" s="447">
        <v>20</v>
      </c>
      <c r="F14" s="447">
        <v>23</v>
      </c>
      <c r="G14" s="447">
        <v>42</v>
      </c>
      <c r="H14" s="447">
        <v>34</v>
      </c>
      <c r="I14" s="447">
        <v>52</v>
      </c>
      <c r="J14" s="447">
        <v>1</v>
      </c>
      <c r="K14" s="447">
        <v>133</v>
      </c>
      <c r="L14" s="447"/>
    </row>
    <row r="15" spans="1:12" ht="16.5" customHeight="1">
      <c r="A15" s="8" t="s">
        <v>805</v>
      </c>
      <c r="B15" s="447">
        <f t="shared" si="1"/>
        <v>449</v>
      </c>
      <c r="C15" s="447">
        <v>120</v>
      </c>
      <c r="D15" s="447">
        <v>58</v>
      </c>
      <c r="E15" s="447">
        <v>25</v>
      </c>
      <c r="F15" s="447">
        <v>11</v>
      </c>
      <c r="G15" s="447">
        <v>28</v>
      </c>
      <c r="H15" s="447">
        <v>34</v>
      </c>
      <c r="I15" s="447">
        <v>39</v>
      </c>
      <c r="J15" s="447">
        <v>2</v>
      </c>
      <c r="K15" s="447">
        <v>132</v>
      </c>
      <c r="L15" s="447"/>
    </row>
    <row r="16" spans="1:12" ht="7.5" customHeight="1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1:11" ht="5.25" customHeight="1">
      <c r="A17" s="65"/>
    </row>
    <row r="18" spans="1:11" ht="15.75" customHeight="1">
      <c r="A18" s="65" t="s">
        <v>1002</v>
      </c>
    </row>
    <row r="19" spans="1:11" ht="13.5">
      <c r="A19" s="313" t="s">
        <v>1003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</row>
    <row r="20" spans="1:11" ht="27" customHeight="1">
      <c r="A20" s="352" t="s">
        <v>1004</v>
      </c>
      <c r="B20" s="353"/>
      <c r="C20" s="353"/>
      <c r="D20" s="353"/>
      <c r="E20" s="353"/>
      <c r="F20" s="353"/>
      <c r="G20" s="353"/>
      <c r="H20" s="353"/>
      <c r="I20" s="353"/>
      <c r="J20" s="353"/>
      <c r="K20" s="353"/>
    </row>
    <row r="21" spans="1:11">
      <c r="A21" s="37" t="s">
        <v>997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4" spans="1:11">
      <c r="B24" s="372"/>
    </row>
  </sheetData>
  <mergeCells count="1">
    <mergeCell ref="A20:K20"/>
  </mergeCells>
  <printOptions horizontalCentered="1" verticalCentered="1"/>
  <pageMargins left="0.39370078740157483" right="0.39370078740157483" top="0.78740157480314965" bottom="0.78740157480314965" header="0" footer="0.19685039370078741"/>
  <pageSetup scale="85" firstPageNumber="35" orientation="landscape" useFirstPageNumber="1" horizontalDpi="120" verticalDpi="144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64F7-7104-4B89-804E-05F96819A2A5}">
  <dimension ref="A1:I46"/>
  <sheetViews>
    <sheetView showGridLines="0" zoomScale="90" zoomScaleNormal="90" workbookViewId="0">
      <selection activeCell="J3" sqref="J3"/>
    </sheetView>
  </sheetViews>
  <sheetFormatPr baseColWidth="10" defaultRowHeight="11.25"/>
  <cols>
    <col min="1" max="1" width="16.7109375" style="450" customWidth="1"/>
    <col min="2" max="2" width="12" style="450" customWidth="1"/>
    <col min="3" max="6" width="11.85546875" style="449" customWidth="1"/>
    <col min="7" max="8" width="12" style="449" customWidth="1"/>
    <col min="9" max="252" width="11.42578125" style="450"/>
    <col min="253" max="253" width="16.7109375" style="450" customWidth="1"/>
    <col min="254" max="254" width="12" style="450" customWidth="1"/>
    <col min="255" max="258" width="11.85546875" style="450" customWidth="1"/>
    <col min="259" max="260" width="12" style="450" customWidth="1"/>
    <col min="261" max="261" width="10.7109375" style="450" customWidth="1"/>
    <col min="262" max="263" width="11.42578125" style="450"/>
    <col min="264" max="264" width="6.7109375" style="450" customWidth="1"/>
    <col min="265" max="508" width="11.42578125" style="450"/>
    <col min="509" max="509" width="16.7109375" style="450" customWidth="1"/>
    <col min="510" max="510" width="12" style="450" customWidth="1"/>
    <col min="511" max="514" width="11.85546875" style="450" customWidth="1"/>
    <col min="515" max="516" width="12" style="450" customWidth="1"/>
    <col min="517" max="517" width="10.7109375" style="450" customWidth="1"/>
    <col min="518" max="519" width="11.42578125" style="450"/>
    <col min="520" max="520" width="6.7109375" style="450" customWidth="1"/>
    <col min="521" max="764" width="11.42578125" style="450"/>
    <col min="765" max="765" width="16.7109375" style="450" customWidth="1"/>
    <col min="766" max="766" width="12" style="450" customWidth="1"/>
    <col min="767" max="770" width="11.85546875" style="450" customWidth="1"/>
    <col min="771" max="772" width="12" style="450" customWidth="1"/>
    <col min="773" max="773" width="10.7109375" style="450" customWidth="1"/>
    <col min="774" max="775" width="11.42578125" style="450"/>
    <col min="776" max="776" width="6.7109375" style="450" customWidth="1"/>
    <col min="777" max="1020" width="11.42578125" style="450"/>
    <col min="1021" max="1021" width="16.7109375" style="450" customWidth="1"/>
    <col min="1022" max="1022" width="12" style="450" customWidth="1"/>
    <col min="1023" max="1026" width="11.85546875" style="450" customWidth="1"/>
    <col min="1027" max="1028" width="12" style="450" customWidth="1"/>
    <col min="1029" max="1029" width="10.7109375" style="450" customWidth="1"/>
    <col min="1030" max="1031" width="11.42578125" style="450"/>
    <col min="1032" max="1032" width="6.7109375" style="450" customWidth="1"/>
    <col min="1033" max="1276" width="11.42578125" style="450"/>
    <col min="1277" max="1277" width="16.7109375" style="450" customWidth="1"/>
    <col min="1278" max="1278" width="12" style="450" customWidth="1"/>
    <col min="1279" max="1282" width="11.85546875" style="450" customWidth="1"/>
    <col min="1283" max="1284" width="12" style="450" customWidth="1"/>
    <col min="1285" max="1285" width="10.7109375" style="450" customWidth="1"/>
    <col min="1286" max="1287" width="11.42578125" style="450"/>
    <col min="1288" max="1288" width="6.7109375" style="450" customWidth="1"/>
    <col min="1289" max="1532" width="11.42578125" style="450"/>
    <col min="1533" max="1533" width="16.7109375" style="450" customWidth="1"/>
    <col min="1534" max="1534" width="12" style="450" customWidth="1"/>
    <col min="1535" max="1538" width="11.85546875" style="450" customWidth="1"/>
    <col min="1539" max="1540" width="12" style="450" customWidth="1"/>
    <col min="1541" max="1541" width="10.7109375" style="450" customWidth="1"/>
    <col min="1542" max="1543" width="11.42578125" style="450"/>
    <col min="1544" max="1544" width="6.7109375" style="450" customWidth="1"/>
    <col min="1545" max="1788" width="11.42578125" style="450"/>
    <col min="1789" max="1789" width="16.7109375" style="450" customWidth="1"/>
    <col min="1790" max="1790" width="12" style="450" customWidth="1"/>
    <col min="1791" max="1794" width="11.85546875" style="450" customWidth="1"/>
    <col min="1795" max="1796" width="12" style="450" customWidth="1"/>
    <col min="1797" max="1797" width="10.7109375" style="450" customWidth="1"/>
    <col min="1798" max="1799" width="11.42578125" style="450"/>
    <col min="1800" max="1800" width="6.7109375" style="450" customWidth="1"/>
    <col min="1801" max="2044" width="11.42578125" style="450"/>
    <col min="2045" max="2045" width="16.7109375" style="450" customWidth="1"/>
    <col min="2046" max="2046" width="12" style="450" customWidth="1"/>
    <col min="2047" max="2050" width="11.85546875" style="450" customWidth="1"/>
    <col min="2051" max="2052" width="12" style="450" customWidth="1"/>
    <col min="2053" max="2053" width="10.7109375" style="450" customWidth="1"/>
    <col min="2054" max="2055" width="11.42578125" style="450"/>
    <col min="2056" max="2056" width="6.7109375" style="450" customWidth="1"/>
    <col min="2057" max="2300" width="11.42578125" style="450"/>
    <col min="2301" max="2301" width="16.7109375" style="450" customWidth="1"/>
    <col min="2302" max="2302" width="12" style="450" customWidth="1"/>
    <col min="2303" max="2306" width="11.85546875" style="450" customWidth="1"/>
    <col min="2307" max="2308" width="12" style="450" customWidth="1"/>
    <col min="2309" max="2309" width="10.7109375" style="450" customWidth="1"/>
    <col min="2310" max="2311" width="11.42578125" style="450"/>
    <col min="2312" max="2312" width="6.7109375" style="450" customWidth="1"/>
    <col min="2313" max="2556" width="11.42578125" style="450"/>
    <col min="2557" max="2557" width="16.7109375" style="450" customWidth="1"/>
    <col min="2558" max="2558" width="12" style="450" customWidth="1"/>
    <col min="2559" max="2562" width="11.85546875" style="450" customWidth="1"/>
    <col min="2563" max="2564" width="12" style="450" customWidth="1"/>
    <col min="2565" max="2565" width="10.7109375" style="450" customWidth="1"/>
    <col min="2566" max="2567" width="11.42578125" style="450"/>
    <col min="2568" max="2568" width="6.7109375" style="450" customWidth="1"/>
    <col min="2569" max="2812" width="11.42578125" style="450"/>
    <col min="2813" max="2813" width="16.7109375" style="450" customWidth="1"/>
    <col min="2814" max="2814" width="12" style="450" customWidth="1"/>
    <col min="2815" max="2818" width="11.85546875" style="450" customWidth="1"/>
    <col min="2819" max="2820" width="12" style="450" customWidth="1"/>
    <col min="2821" max="2821" width="10.7109375" style="450" customWidth="1"/>
    <col min="2822" max="2823" width="11.42578125" style="450"/>
    <col min="2824" max="2824" width="6.7109375" style="450" customWidth="1"/>
    <col min="2825" max="3068" width="11.42578125" style="450"/>
    <col min="3069" max="3069" width="16.7109375" style="450" customWidth="1"/>
    <col min="3070" max="3070" width="12" style="450" customWidth="1"/>
    <col min="3071" max="3074" width="11.85546875" style="450" customWidth="1"/>
    <col min="3075" max="3076" width="12" style="450" customWidth="1"/>
    <col min="3077" max="3077" width="10.7109375" style="450" customWidth="1"/>
    <col min="3078" max="3079" width="11.42578125" style="450"/>
    <col min="3080" max="3080" width="6.7109375" style="450" customWidth="1"/>
    <col min="3081" max="3324" width="11.42578125" style="450"/>
    <col min="3325" max="3325" width="16.7109375" style="450" customWidth="1"/>
    <col min="3326" max="3326" width="12" style="450" customWidth="1"/>
    <col min="3327" max="3330" width="11.85546875" style="450" customWidth="1"/>
    <col min="3331" max="3332" width="12" style="450" customWidth="1"/>
    <col min="3333" max="3333" width="10.7109375" style="450" customWidth="1"/>
    <col min="3334" max="3335" width="11.42578125" style="450"/>
    <col min="3336" max="3336" width="6.7109375" style="450" customWidth="1"/>
    <col min="3337" max="3580" width="11.42578125" style="450"/>
    <col min="3581" max="3581" width="16.7109375" style="450" customWidth="1"/>
    <col min="3582" max="3582" width="12" style="450" customWidth="1"/>
    <col min="3583" max="3586" width="11.85546875" style="450" customWidth="1"/>
    <col min="3587" max="3588" width="12" style="450" customWidth="1"/>
    <col min="3589" max="3589" width="10.7109375" style="450" customWidth="1"/>
    <col min="3590" max="3591" width="11.42578125" style="450"/>
    <col min="3592" max="3592" width="6.7109375" style="450" customWidth="1"/>
    <col min="3593" max="3836" width="11.42578125" style="450"/>
    <col min="3837" max="3837" width="16.7109375" style="450" customWidth="1"/>
    <col min="3838" max="3838" width="12" style="450" customWidth="1"/>
    <col min="3839" max="3842" width="11.85546875" style="450" customWidth="1"/>
    <col min="3843" max="3844" width="12" style="450" customWidth="1"/>
    <col min="3845" max="3845" width="10.7109375" style="450" customWidth="1"/>
    <col min="3846" max="3847" width="11.42578125" style="450"/>
    <col min="3848" max="3848" width="6.7109375" style="450" customWidth="1"/>
    <col min="3849" max="4092" width="11.42578125" style="450"/>
    <col min="4093" max="4093" width="16.7109375" style="450" customWidth="1"/>
    <col min="4094" max="4094" width="12" style="450" customWidth="1"/>
    <col min="4095" max="4098" width="11.85546875" style="450" customWidth="1"/>
    <col min="4099" max="4100" width="12" style="450" customWidth="1"/>
    <col min="4101" max="4101" width="10.7109375" style="450" customWidth="1"/>
    <col min="4102" max="4103" width="11.42578125" style="450"/>
    <col min="4104" max="4104" width="6.7109375" style="450" customWidth="1"/>
    <col min="4105" max="4348" width="11.42578125" style="450"/>
    <col min="4349" max="4349" width="16.7109375" style="450" customWidth="1"/>
    <col min="4350" max="4350" width="12" style="450" customWidth="1"/>
    <col min="4351" max="4354" width="11.85546875" style="450" customWidth="1"/>
    <col min="4355" max="4356" width="12" style="450" customWidth="1"/>
    <col min="4357" max="4357" width="10.7109375" style="450" customWidth="1"/>
    <col min="4358" max="4359" width="11.42578125" style="450"/>
    <col min="4360" max="4360" width="6.7109375" style="450" customWidth="1"/>
    <col min="4361" max="4604" width="11.42578125" style="450"/>
    <col min="4605" max="4605" width="16.7109375" style="450" customWidth="1"/>
    <col min="4606" max="4606" width="12" style="450" customWidth="1"/>
    <col min="4607" max="4610" width="11.85546875" style="450" customWidth="1"/>
    <col min="4611" max="4612" width="12" style="450" customWidth="1"/>
    <col min="4613" max="4613" width="10.7109375" style="450" customWidth="1"/>
    <col min="4614" max="4615" width="11.42578125" style="450"/>
    <col min="4616" max="4616" width="6.7109375" style="450" customWidth="1"/>
    <col min="4617" max="4860" width="11.42578125" style="450"/>
    <col min="4861" max="4861" width="16.7109375" style="450" customWidth="1"/>
    <col min="4862" max="4862" width="12" style="450" customWidth="1"/>
    <col min="4863" max="4866" width="11.85546875" style="450" customWidth="1"/>
    <col min="4867" max="4868" width="12" style="450" customWidth="1"/>
    <col min="4869" max="4869" width="10.7109375" style="450" customWidth="1"/>
    <col min="4870" max="4871" width="11.42578125" style="450"/>
    <col min="4872" max="4872" width="6.7109375" style="450" customWidth="1"/>
    <col min="4873" max="5116" width="11.42578125" style="450"/>
    <col min="5117" max="5117" width="16.7109375" style="450" customWidth="1"/>
    <col min="5118" max="5118" width="12" style="450" customWidth="1"/>
    <col min="5119" max="5122" width="11.85546875" style="450" customWidth="1"/>
    <col min="5123" max="5124" width="12" style="450" customWidth="1"/>
    <col min="5125" max="5125" width="10.7109375" style="450" customWidth="1"/>
    <col min="5126" max="5127" width="11.42578125" style="450"/>
    <col min="5128" max="5128" width="6.7109375" style="450" customWidth="1"/>
    <col min="5129" max="5372" width="11.42578125" style="450"/>
    <col min="5373" max="5373" width="16.7109375" style="450" customWidth="1"/>
    <col min="5374" max="5374" width="12" style="450" customWidth="1"/>
    <col min="5375" max="5378" width="11.85546875" style="450" customWidth="1"/>
    <col min="5379" max="5380" width="12" style="450" customWidth="1"/>
    <col min="5381" max="5381" width="10.7109375" style="450" customWidth="1"/>
    <col min="5382" max="5383" width="11.42578125" style="450"/>
    <col min="5384" max="5384" width="6.7109375" style="450" customWidth="1"/>
    <col min="5385" max="5628" width="11.42578125" style="450"/>
    <col min="5629" max="5629" width="16.7109375" style="450" customWidth="1"/>
    <col min="5630" max="5630" width="12" style="450" customWidth="1"/>
    <col min="5631" max="5634" width="11.85546875" style="450" customWidth="1"/>
    <col min="5635" max="5636" width="12" style="450" customWidth="1"/>
    <col min="5637" max="5637" width="10.7109375" style="450" customWidth="1"/>
    <col min="5638" max="5639" width="11.42578125" style="450"/>
    <col min="5640" max="5640" width="6.7109375" style="450" customWidth="1"/>
    <col min="5641" max="5884" width="11.42578125" style="450"/>
    <col min="5885" max="5885" width="16.7109375" style="450" customWidth="1"/>
    <col min="5886" max="5886" width="12" style="450" customWidth="1"/>
    <col min="5887" max="5890" width="11.85546875" style="450" customWidth="1"/>
    <col min="5891" max="5892" width="12" style="450" customWidth="1"/>
    <col min="5893" max="5893" width="10.7109375" style="450" customWidth="1"/>
    <col min="5894" max="5895" width="11.42578125" style="450"/>
    <col min="5896" max="5896" width="6.7109375" style="450" customWidth="1"/>
    <col min="5897" max="6140" width="11.42578125" style="450"/>
    <col min="6141" max="6141" width="16.7109375" style="450" customWidth="1"/>
    <col min="6142" max="6142" width="12" style="450" customWidth="1"/>
    <col min="6143" max="6146" width="11.85546875" style="450" customWidth="1"/>
    <col min="6147" max="6148" width="12" style="450" customWidth="1"/>
    <col min="6149" max="6149" width="10.7109375" style="450" customWidth="1"/>
    <col min="6150" max="6151" width="11.42578125" style="450"/>
    <col min="6152" max="6152" width="6.7109375" style="450" customWidth="1"/>
    <col min="6153" max="6396" width="11.42578125" style="450"/>
    <col min="6397" max="6397" width="16.7109375" style="450" customWidth="1"/>
    <col min="6398" max="6398" width="12" style="450" customWidth="1"/>
    <col min="6399" max="6402" width="11.85546875" style="450" customWidth="1"/>
    <col min="6403" max="6404" width="12" style="450" customWidth="1"/>
    <col min="6405" max="6405" width="10.7109375" style="450" customWidth="1"/>
    <col min="6406" max="6407" width="11.42578125" style="450"/>
    <col min="6408" max="6408" width="6.7109375" style="450" customWidth="1"/>
    <col min="6409" max="6652" width="11.42578125" style="450"/>
    <col min="6653" max="6653" width="16.7109375" style="450" customWidth="1"/>
    <col min="6654" max="6654" width="12" style="450" customWidth="1"/>
    <col min="6655" max="6658" width="11.85546875" style="450" customWidth="1"/>
    <col min="6659" max="6660" width="12" style="450" customWidth="1"/>
    <col min="6661" max="6661" width="10.7109375" style="450" customWidth="1"/>
    <col min="6662" max="6663" width="11.42578125" style="450"/>
    <col min="6664" max="6664" width="6.7109375" style="450" customWidth="1"/>
    <col min="6665" max="6908" width="11.42578125" style="450"/>
    <col min="6909" max="6909" width="16.7109375" style="450" customWidth="1"/>
    <col min="6910" max="6910" width="12" style="450" customWidth="1"/>
    <col min="6911" max="6914" width="11.85546875" style="450" customWidth="1"/>
    <col min="6915" max="6916" width="12" style="450" customWidth="1"/>
    <col min="6917" max="6917" width="10.7109375" style="450" customWidth="1"/>
    <col min="6918" max="6919" width="11.42578125" style="450"/>
    <col min="6920" max="6920" width="6.7109375" style="450" customWidth="1"/>
    <col min="6921" max="7164" width="11.42578125" style="450"/>
    <col min="7165" max="7165" width="16.7109375" style="450" customWidth="1"/>
    <col min="7166" max="7166" width="12" style="450" customWidth="1"/>
    <col min="7167" max="7170" width="11.85546875" style="450" customWidth="1"/>
    <col min="7171" max="7172" width="12" style="450" customWidth="1"/>
    <col min="7173" max="7173" width="10.7109375" style="450" customWidth="1"/>
    <col min="7174" max="7175" width="11.42578125" style="450"/>
    <col min="7176" max="7176" width="6.7109375" style="450" customWidth="1"/>
    <col min="7177" max="7420" width="11.42578125" style="450"/>
    <col min="7421" max="7421" width="16.7109375" style="450" customWidth="1"/>
    <col min="7422" max="7422" width="12" style="450" customWidth="1"/>
    <col min="7423" max="7426" width="11.85546875" style="450" customWidth="1"/>
    <col min="7427" max="7428" width="12" style="450" customWidth="1"/>
    <col min="7429" max="7429" width="10.7109375" style="450" customWidth="1"/>
    <col min="7430" max="7431" width="11.42578125" style="450"/>
    <col min="7432" max="7432" width="6.7109375" style="450" customWidth="1"/>
    <col min="7433" max="7676" width="11.42578125" style="450"/>
    <col min="7677" max="7677" width="16.7109375" style="450" customWidth="1"/>
    <col min="7678" max="7678" width="12" style="450" customWidth="1"/>
    <col min="7679" max="7682" width="11.85546875" style="450" customWidth="1"/>
    <col min="7683" max="7684" width="12" style="450" customWidth="1"/>
    <col min="7685" max="7685" width="10.7109375" style="450" customWidth="1"/>
    <col min="7686" max="7687" width="11.42578125" style="450"/>
    <col min="7688" max="7688" width="6.7109375" style="450" customWidth="1"/>
    <col min="7689" max="7932" width="11.42578125" style="450"/>
    <col min="7933" max="7933" width="16.7109375" style="450" customWidth="1"/>
    <col min="7934" max="7934" width="12" style="450" customWidth="1"/>
    <col min="7935" max="7938" width="11.85546875" style="450" customWidth="1"/>
    <col min="7939" max="7940" width="12" style="450" customWidth="1"/>
    <col min="7941" max="7941" width="10.7109375" style="450" customWidth="1"/>
    <col min="7942" max="7943" width="11.42578125" style="450"/>
    <col min="7944" max="7944" width="6.7109375" style="450" customWidth="1"/>
    <col min="7945" max="8188" width="11.42578125" style="450"/>
    <col min="8189" max="8189" width="16.7109375" style="450" customWidth="1"/>
    <col min="8190" max="8190" width="12" style="450" customWidth="1"/>
    <col min="8191" max="8194" width="11.85546875" style="450" customWidth="1"/>
    <col min="8195" max="8196" width="12" style="450" customWidth="1"/>
    <col min="8197" max="8197" width="10.7109375" style="450" customWidth="1"/>
    <col min="8198" max="8199" width="11.42578125" style="450"/>
    <col min="8200" max="8200" width="6.7109375" style="450" customWidth="1"/>
    <col min="8201" max="8444" width="11.42578125" style="450"/>
    <col min="8445" max="8445" width="16.7109375" style="450" customWidth="1"/>
    <col min="8446" max="8446" width="12" style="450" customWidth="1"/>
    <col min="8447" max="8450" width="11.85546875" style="450" customWidth="1"/>
    <col min="8451" max="8452" width="12" style="450" customWidth="1"/>
    <col min="8453" max="8453" width="10.7109375" style="450" customWidth="1"/>
    <col min="8454" max="8455" width="11.42578125" style="450"/>
    <col min="8456" max="8456" width="6.7109375" style="450" customWidth="1"/>
    <col min="8457" max="8700" width="11.42578125" style="450"/>
    <col min="8701" max="8701" width="16.7109375" style="450" customWidth="1"/>
    <col min="8702" max="8702" width="12" style="450" customWidth="1"/>
    <col min="8703" max="8706" width="11.85546875" style="450" customWidth="1"/>
    <col min="8707" max="8708" width="12" style="450" customWidth="1"/>
    <col min="8709" max="8709" width="10.7109375" style="450" customWidth="1"/>
    <col min="8710" max="8711" width="11.42578125" style="450"/>
    <col min="8712" max="8712" width="6.7109375" style="450" customWidth="1"/>
    <col min="8713" max="8956" width="11.42578125" style="450"/>
    <col min="8957" max="8957" width="16.7109375" style="450" customWidth="1"/>
    <col min="8958" max="8958" width="12" style="450" customWidth="1"/>
    <col min="8959" max="8962" width="11.85546875" style="450" customWidth="1"/>
    <col min="8963" max="8964" width="12" style="450" customWidth="1"/>
    <col min="8965" max="8965" width="10.7109375" style="450" customWidth="1"/>
    <col min="8966" max="8967" width="11.42578125" style="450"/>
    <col min="8968" max="8968" width="6.7109375" style="450" customWidth="1"/>
    <col min="8969" max="9212" width="11.42578125" style="450"/>
    <col min="9213" max="9213" width="16.7109375" style="450" customWidth="1"/>
    <col min="9214" max="9214" width="12" style="450" customWidth="1"/>
    <col min="9215" max="9218" width="11.85546875" style="450" customWidth="1"/>
    <col min="9219" max="9220" width="12" style="450" customWidth="1"/>
    <col min="9221" max="9221" width="10.7109375" style="450" customWidth="1"/>
    <col min="9222" max="9223" width="11.42578125" style="450"/>
    <col min="9224" max="9224" width="6.7109375" style="450" customWidth="1"/>
    <col min="9225" max="9468" width="11.42578125" style="450"/>
    <col min="9469" max="9469" width="16.7109375" style="450" customWidth="1"/>
    <col min="9470" max="9470" width="12" style="450" customWidth="1"/>
    <col min="9471" max="9474" width="11.85546875" style="450" customWidth="1"/>
    <col min="9475" max="9476" width="12" style="450" customWidth="1"/>
    <col min="9477" max="9477" width="10.7109375" style="450" customWidth="1"/>
    <col min="9478" max="9479" width="11.42578125" style="450"/>
    <col min="9480" max="9480" width="6.7109375" style="450" customWidth="1"/>
    <col min="9481" max="9724" width="11.42578125" style="450"/>
    <col min="9725" max="9725" width="16.7109375" style="450" customWidth="1"/>
    <col min="9726" max="9726" width="12" style="450" customWidth="1"/>
    <col min="9727" max="9730" width="11.85546875" style="450" customWidth="1"/>
    <col min="9731" max="9732" width="12" style="450" customWidth="1"/>
    <col min="9733" max="9733" width="10.7109375" style="450" customWidth="1"/>
    <col min="9734" max="9735" width="11.42578125" style="450"/>
    <col min="9736" max="9736" width="6.7109375" style="450" customWidth="1"/>
    <col min="9737" max="9980" width="11.42578125" style="450"/>
    <col min="9981" max="9981" width="16.7109375" style="450" customWidth="1"/>
    <col min="9982" max="9982" width="12" style="450" customWidth="1"/>
    <col min="9983" max="9986" width="11.85546875" style="450" customWidth="1"/>
    <col min="9987" max="9988" width="12" style="450" customWidth="1"/>
    <col min="9989" max="9989" width="10.7109375" style="450" customWidth="1"/>
    <col min="9990" max="9991" width="11.42578125" style="450"/>
    <col min="9992" max="9992" width="6.7109375" style="450" customWidth="1"/>
    <col min="9993" max="10236" width="11.42578125" style="450"/>
    <col min="10237" max="10237" width="16.7109375" style="450" customWidth="1"/>
    <col min="10238" max="10238" width="12" style="450" customWidth="1"/>
    <col min="10239" max="10242" width="11.85546875" style="450" customWidth="1"/>
    <col min="10243" max="10244" width="12" style="450" customWidth="1"/>
    <col min="10245" max="10245" width="10.7109375" style="450" customWidth="1"/>
    <col min="10246" max="10247" width="11.42578125" style="450"/>
    <col min="10248" max="10248" width="6.7109375" style="450" customWidth="1"/>
    <col min="10249" max="10492" width="11.42578125" style="450"/>
    <col min="10493" max="10493" width="16.7109375" style="450" customWidth="1"/>
    <col min="10494" max="10494" width="12" style="450" customWidth="1"/>
    <col min="10495" max="10498" width="11.85546875" style="450" customWidth="1"/>
    <col min="10499" max="10500" width="12" style="450" customWidth="1"/>
    <col min="10501" max="10501" width="10.7109375" style="450" customWidth="1"/>
    <col min="10502" max="10503" width="11.42578125" style="450"/>
    <col min="10504" max="10504" width="6.7109375" style="450" customWidth="1"/>
    <col min="10505" max="10748" width="11.42578125" style="450"/>
    <col min="10749" max="10749" width="16.7109375" style="450" customWidth="1"/>
    <col min="10750" max="10750" width="12" style="450" customWidth="1"/>
    <col min="10751" max="10754" width="11.85546875" style="450" customWidth="1"/>
    <col min="10755" max="10756" width="12" style="450" customWidth="1"/>
    <col min="10757" max="10757" width="10.7109375" style="450" customWidth="1"/>
    <col min="10758" max="10759" width="11.42578125" style="450"/>
    <col min="10760" max="10760" width="6.7109375" style="450" customWidth="1"/>
    <col min="10761" max="11004" width="11.42578125" style="450"/>
    <col min="11005" max="11005" width="16.7109375" style="450" customWidth="1"/>
    <col min="11006" max="11006" width="12" style="450" customWidth="1"/>
    <col min="11007" max="11010" width="11.85546875" style="450" customWidth="1"/>
    <col min="11011" max="11012" width="12" style="450" customWidth="1"/>
    <col min="11013" max="11013" width="10.7109375" style="450" customWidth="1"/>
    <col min="11014" max="11015" width="11.42578125" style="450"/>
    <col min="11016" max="11016" width="6.7109375" style="450" customWidth="1"/>
    <col min="11017" max="11260" width="11.42578125" style="450"/>
    <col min="11261" max="11261" width="16.7109375" style="450" customWidth="1"/>
    <col min="11262" max="11262" width="12" style="450" customWidth="1"/>
    <col min="11263" max="11266" width="11.85546875" style="450" customWidth="1"/>
    <col min="11267" max="11268" width="12" style="450" customWidth="1"/>
    <col min="11269" max="11269" width="10.7109375" style="450" customWidth="1"/>
    <col min="11270" max="11271" width="11.42578125" style="450"/>
    <col min="11272" max="11272" width="6.7109375" style="450" customWidth="1"/>
    <col min="11273" max="11516" width="11.42578125" style="450"/>
    <col min="11517" max="11517" width="16.7109375" style="450" customWidth="1"/>
    <col min="11518" max="11518" width="12" style="450" customWidth="1"/>
    <col min="11519" max="11522" width="11.85546875" style="450" customWidth="1"/>
    <col min="11523" max="11524" width="12" style="450" customWidth="1"/>
    <col min="11525" max="11525" width="10.7109375" style="450" customWidth="1"/>
    <col min="11526" max="11527" width="11.42578125" style="450"/>
    <col min="11528" max="11528" width="6.7109375" style="450" customWidth="1"/>
    <col min="11529" max="11772" width="11.42578125" style="450"/>
    <col min="11773" max="11773" width="16.7109375" style="450" customWidth="1"/>
    <col min="11774" max="11774" width="12" style="450" customWidth="1"/>
    <col min="11775" max="11778" width="11.85546875" style="450" customWidth="1"/>
    <col min="11779" max="11780" width="12" style="450" customWidth="1"/>
    <col min="11781" max="11781" width="10.7109375" style="450" customWidth="1"/>
    <col min="11782" max="11783" width="11.42578125" style="450"/>
    <col min="11784" max="11784" width="6.7109375" style="450" customWidth="1"/>
    <col min="11785" max="12028" width="11.42578125" style="450"/>
    <col min="12029" max="12029" width="16.7109375" style="450" customWidth="1"/>
    <col min="12030" max="12030" width="12" style="450" customWidth="1"/>
    <col min="12031" max="12034" width="11.85546875" style="450" customWidth="1"/>
    <col min="12035" max="12036" width="12" style="450" customWidth="1"/>
    <col min="12037" max="12037" width="10.7109375" style="450" customWidth="1"/>
    <col min="12038" max="12039" width="11.42578125" style="450"/>
    <col min="12040" max="12040" width="6.7109375" style="450" customWidth="1"/>
    <col min="12041" max="12284" width="11.42578125" style="450"/>
    <col min="12285" max="12285" width="16.7109375" style="450" customWidth="1"/>
    <col min="12286" max="12286" width="12" style="450" customWidth="1"/>
    <col min="12287" max="12290" width="11.85546875" style="450" customWidth="1"/>
    <col min="12291" max="12292" width="12" style="450" customWidth="1"/>
    <col min="12293" max="12293" width="10.7109375" style="450" customWidth="1"/>
    <col min="12294" max="12295" width="11.42578125" style="450"/>
    <col min="12296" max="12296" width="6.7109375" style="450" customWidth="1"/>
    <col min="12297" max="12540" width="11.42578125" style="450"/>
    <col min="12541" max="12541" width="16.7109375" style="450" customWidth="1"/>
    <col min="12542" max="12542" width="12" style="450" customWidth="1"/>
    <col min="12543" max="12546" width="11.85546875" style="450" customWidth="1"/>
    <col min="12547" max="12548" width="12" style="450" customWidth="1"/>
    <col min="12549" max="12549" width="10.7109375" style="450" customWidth="1"/>
    <col min="12550" max="12551" width="11.42578125" style="450"/>
    <col min="12552" max="12552" width="6.7109375" style="450" customWidth="1"/>
    <col min="12553" max="12796" width="11.42578125" style="450"/>
    <col min="12797" max="12797" width="16.7109375" style="450" customWidth="1"/>
    <col min="12798" max="12798" width="12" style="450" customWidth="1"/>
    <col min="12799" max="12802" width="11.85546875" style="450" customWidth="1"/>
    <col min="12803" max="12804" width="12" style="450" customWidth="1"/>
    <col min="12805" max="12805" width="10.7109375" style="450" customWidth="1"/>
    <col min="12806" max="12807" width="11.42578125" style="450"/>
    <col min="12808" max="12808" width="6.7109375" style="450" customWidth="1"/>
    <col min="12809" max="13052" width="11.42578125" style="450"/>
    <col min="13053" max="13053" width="16.7109375" style="450" customWidth="1"/>
    <col min="13054" max="13054" width="12" style="450" customWidth="1"/>
    <col min="13055" max="13058" width="11.85546875" style="450" customWidth="1"/>
    <col min="13059" max="13060" width="12" style="450" customWidth="1"/>
    <col min="13061" max="13061" width="10.7109375" style="450" customWidth="1"/>
    <col min="13062" max="13063" width="11.42578125" style="450"/>
    <col min="13064" max="13064" width="6.7109375" style="450" customWidth="1"/>
    <col min="13065" max="13308" width="11.42578125" style="450"/>
    <col min="13309" max="13309" width="16.7109375" style="450" customWidth="1"/>
    <col min="13310" max="13310" width="12" style="450" customWidth="1"/>
    <col min="13311" max="13314" width="11.85546875" style="450" customWidth="1"/>
    <col min="13315" max="13316" width="12" style="450" customWidth="1"/>
    <col min="13317" max="13317" width="10.7109375" style="450" customWidth="1"/>
    <col min="13318" max="13319" width="11.42578125" style="450"/>
    <col min="13320" max="13320" width="6.7109375" style="450" customWidth="1"/>
    <col min="13321" max="13564" width="11.42578125" style="450"/>
    <col min="13565" max="13565" width="16.7109375" style="450" customWidth="1"/>
    <col min="13566" max="13566" width="12" style="450" customWidth="1"/>
    <col min="13567" max="13570" width="11.85546875" style="450" customWidth="1"/>
    <col min="13571" max="13572" width="12" style="450" customWidth="1"/>
    <col min="13573" max="13573" width="10.7109375" style="450" customWidth="1"/>
    <col min="13574" max="13575" width="11.42578125" style="450"/>
    <col min="13576" max="13576" width="6.7109375" style="450" customWidth="1"/>
    <col min="13577" max="13820" width="11.42578125" style="450"/>
    <col min="13821" max="13821" width="16.7109375" style="450" customWidth="1"/>
    <col min="13822" max="13822" width="12" style="450" customWidth="1"/>
    <col min="13823" max="13826" width="11.85546875" style="450" customWidth="1"/>
    <col min="13827" max="13828" width="12" style="450" customWidth="1"/>
    <col min="13829" max="13829" width="10.7109375" style="450" customWidth="1"/>
    <col min="13830" max="13831" width="11.42578125" style="450"/>
    <col min="13832" max="13832" width="6.7109375" style="450" customWidth="1"/>
    <col min="13833" max="14076" width="11.42578125" style="450"/>
    <col min="14077" max="14077" width="16.7109375" style="450" customWidth="1"/>
    <col min="14078" max="14078" width="12" style="450" customWidth="1"/>
    <col min="14079" max="14082" width="11.85546875" style="450" customWidth="1"/>
    <col min="14083" max="14084" width="12" style="450" customWidth="1"/>
    <col min="14085" max="14085" width="10.7109375" style="450" customWidth="1"/>
    <col min="14086" max="14087" width="11.42578125" style="450"/>
    <col min="14088" max="14088" width="6.7109375" style="450" customWidth="1"/>
    <col min="14089" max="14332" width="11.42578125" style="450"/>
    <col min="14333" max="14333" width="16.7109375" style="450" customWidth="1"/>
    <col min="14334" max="14334" width="12" style="450" customWidth="1"/>
    <col min="14335" max="14338" width="11.85546875" style="450" customWidth="1"/>
    <col min="14339" max="14340" width="12" style="450" customWidth="1"/>
    <col min="14341" max="14341" width="10.7109375" style="450" customWidth="1"/>
    <col min="14342" max="14343" width="11.42578125" style="450"/>
    <col min="14344" max="14344" width="6.7109375" style="450" customWidth="1"/>
    <col min="14345" max="14588" width="11.42578125" style="450"/>
    <col min="14589" max="14589" width="16.7109375" style="450" customWidth="1"/>
    <col min="14590" max="14590" width="12" style="450" customWidth="1"/>
    <col min="14591" max="14594" width="11.85546875" style="450" customWidth="1"/>
    <col min="14595" max="14596" width="12" style="450" customWidth="1"/>
    <col min="14597" max="14597" width="10.7109375" style="450" customWidth="1"/>
    <col min="14598" max="14599" width="11.42578125" style="450"/>
    <col min="14600" max="14600" width="6.7109375" style="450" customWidth="1"/>
    <col min="14601" max="14844" width="11.42578125" style="450"/>
    <col min="14845" max="14845" width="16.7109375" style="450" customWidth="1"/>
    <col min="14846" max="14846" width="12" style="450" customWidth="1"/>
    <col min="14847" max="14850" width="11.85546875" style="450" customWidth="1"/>
    <col min="14851" max="14852" width="12" style="450" customWidth="1"/>
    <col min="14853" max="14853" width="10.7109375" style="450" customWidth="1"/>
    <col min="14854" max="14855" width="11.42578125" style="450"/>
    <col min="14856" max="14856" width="6.7109375" style="450" customWidth="1"/>
    <col min="14857" max="15100" width="11.42578125" style="450"/>
    <col min="15101" max="15101" width="16.7109375" style="450" customWidth="1"/>
    <col min="15102" max="15102" width="12" style="450" customWidth="1"/>
    <col min="15103" max="15106" width="11.85546875" style="450" customWidth="1"/>
    <col min="15107" max="15108" width="12" style="450" customWidth="1"/>
    <col min="15109" max="15109" width="10.7109375" style="450" customWidth="1"/>
    <col min="15110" max="15111" width="11.42578125" style="450"/>
    <col min="15112" max="15112" width="6.7109375" style="450" customWidth="1"/>
    <col min="15113" max="15356" width="11.42578125" style="450"/>
    <col min="15357" max="15357" width="16.7109375" style="450" customWidth="1"/>
    <col min="15358" max="15358" width="12" style="450" customWidth="1"/>
    <col min="15359" max="15362" width="11.85546875" style="450" customWidth="1"/>
    <col min="15363" max="15364" width="12" style="450" customWidth="1"/>
    <col min="15365" max="15365" width="10.7109375" style="450" customWidth="1"/>
    <col min="15366" max="15367" width="11.42578125" style="450"/>
    <col min="15368" max="15368" width="6.7109375" style="450" customWidth="1"/>
    <col min="15369" max="15612" width="11.42578125" style="450"/>
    <col min="15613" max="15613" width="16.7109375" style="450" customWidth="1"/>
    <col min="15614" max="15614" width="12" style="450" customWidth="1"/>
    <col min="15615" max="15618" width="11.85546875" style="450" customWidth="1"/>
    <col min="15619" max="15620" width="12" style="450" customWidth="1"/>
    <col min="15621" max="15621" width="10.7109375" style="450" customWidth="1"/>
    <col min="15622" max="15623" width="11.42578125" style="450"/>
    <col min="15624" max="15624" width="6.7109375" style="450" customWidth="1"/>
    <col min="15625" max="15868" width="11.42578125" style="450"/>
    <col min="15869" max="15869" width="16.7109375" style="450" customWidth="1"/>
    <col min="15870" max="15870" width="12" style="450" customWidth="1"/>
    <col min="15871" max="15874" width="11.85546875" style="450" customWidth="1"/>
    <col min="15875" max="15876" width="12" style="450" customWidth="1"/>
    <col min="15877" max="15877" width="10.7109375" style="450" customWidth="1"/>
    <col min="15878" max="15879" width="11.42578125" style="450"/>
    <col min="15880" max="15880" width="6.7109375" style="450" customWidth="1"/>
    <col min="15881" max="16124" width="11.42578125" style="450"/>
    <col min="16125" max="16125" width="16.7109375" style="450" customWidth="1"/>
    <col min="16126" max="16126" width="12" style="450" customWidth="1"/>
    <col min="16127" max="16130" width="11.85546875" style="450" customWidth="1"/>
    <col min="16131" max="16132" width="12" style="450" customWidth="1"/>
    <col min="16133" max="16133" width="10.7109375" style="450" customWidth="1"/>
    <col min="16134" max="16135" width="11.42578125" style="450"/>
    <col min="16136" max="16136" width="6.7109375" style="450" customWidth="1"/>
    <col min="16137" max="16384" width="11.42578125" style="450"/>
  </cols>
  <sheetData>
    <row r="1" spans="1:9" ht="11.25" customHeight="1">
      <c r="A1" s="330"/>
      <c r="B1" s="330"/>
      <c r="C1" s="341"/>
      <c r="D1" s="341"/>
      <c r="E1" s="341"/>
      <c r="F1" s="341"/>
      <c r="G1" s="341"/>
      <c r="H1" s="341"/>
    </row>
    <row r="2" spans="1:9" ht="15" customHeight="1">
      <c r="A2" s="451" t="s">
        <v>1005</v>
      </c>
      <c r="B2" s="451"/>
      <c r="C2" s="451"/>
      <c r="D2" s="451"/>
      <c r="E2" s="451"/>
      <c r="F2" s="451"/>
      <c r="G2" s="451"/>
      <c r="H2" s="451"/>
    </row>
    <row r="3" spans="1:9" ht="14.25">
      <c r="A3" s="452" t="s">
        <v>1006</v>
      </c>
      <c r="B3" s="453"/>
      <c r="C3" s="453"/>
      <c r="D3" s="453"/>
      <c r="E3" s="453"/>
      <c r="F3" s="453"/>
      <c r="G3" s="453"/>
      <c r="H3" s="453"/>
    </row>
    <row r="4" spans="1:9" ht="14.25">
      <c r="A4" s="453" t="s">
        <v>1007</v>
      </c>
      <c r="B4" s="453"/>
      <c r="C4" s="453"/>
      <c r="D4" s="453"/>
      <c r="E4" s="453"/>
      <c r="F4" s="453"/>
      <c r="G4" s="453"/>
      <c r="H4" s="453"/>
    </row>
    <row r="5" spans="1:9">
      <c r="A5" s="454"/>
      <c r="B5" s="454"/>
    </row>
    <row r="6" spans="1:9" ht="15" customHeight="1">
      <c r="A6" s="455" t="s">
        <v>1008</v>
      </c>
      <c r="B6" s="456" t="s">
        <v>816</v>
      </c>
      <c r="C6" s="457" t="s">
        <v>799</v>
      </c>
      <c r="D6" s="457" t="s">
        <v>801</v>
      </c>
      <c r="E6" s="457" t="s">
        <v>802</v>
      </c>
      <c r="F6" s="457" t="s">
        <v>803</v>
      </c>
      <c r="G6" s="457" t="s">
        <v>804</v>
      </c>
      <c r="H6" s="457" t="s">
        <v>805</v>
      </c>
    </row>
    <row r="7" spans="1:9" ht="8.1" customHeight="1"/>
    <row r="8" spans="1:9" ht="12.75">
      <c r="A8" s="454" t="s">
        <v>816</v>
      </c>
      <c r="B8" s="446">
        <f t="shared" ref="B8:H8" si="0">B11+B15+B19+B23+B27</f>
        <v>2338</v>
      </c>
      <c r="C8" s="446">
        <f t="shared" si="0"/>
        <v>457</v>
      </c>
      <c r="D8" s="446">
        <f t="shared" si="0"/>
        <v>391</v>
      </c>
      <c r="E8" s="446">
        <f t="shared" si="0"/>
        <v>419</v>
      </c>
      <c r="F8" s="446">
        <f t="shared" si="0"/>
        <v>276</v>
      </c>
      <c r="G8" s="446">
        <f t="shared" si="0"/>
        <v>396</v>
      </c>
      <c r="H8" s="446">
        <f t="shared" si="0"/>
        <v>399</v>
      </c>
    </row>
    <row r="9" spans="1:9" ht="6.75" customHeight="1">
      <c r="A9" s="458"/>
      <c r="B9" s="446"/>
      <c r="C9" s="448"/>
      <c r="D9" s="448"/>
      <c r="E9" s="448"/>
      <c r="F9" s="447"/>
      <c r="G9" s="447"/>
      <c r="H9" s="447"/>
    </row>
    <row r="10" spans="1:9" ht="15.75" customHeight="1">
      <c r="A10" s="454" t="s">
        <v>16</v>
      </c>
      <c r="B10" s="447"/>
      <c r="C10" s="447"/>
      <c r="D10" s="447"/>
      <c r="E10" s="446"/>
      <c r="F10" s="447"/>
      <c r="G10" s="447"/>
      <c r="H10" s="447"/>
    </row>
    <row r="11" spans="1:9" ht="15.75" customHeight="1">
      <c r="A11" s="459" t="s">
        <v>1009</v>
      </c>
      <c r="B11" s="447">
        <f>SUM(C11:H11)</f>
        <v>2053</v>
      </c>
      <c r="C11" s="532">
        <v>392</v>
      </c>
      <c r="D11" s="532">
        <v>344</v>
      </c>
      <c r="E11" s="532">
        <v>375</v>
      </c>
      <c r="F11" s="532">
        <v>250</v>
      </c>
      <c r="G11" s="532">
        <v>339</v>
      </c>
      <c r="H11" s="532">
        <v>353</v>
      </c>
      <c r="I11" s="460"/>
    </row>
    <row r="12" spans="1:9" ht="15.75" customHeight="1">
      <c r="A12" s="459" t="s">
        <v>1010</v>
      </c>
      <c r="B12" s="447">
        <f>SUM(C12:H12)</f>
        <v>2122</v>
      </c>
      <c r="C12" s="532">
        <v>415</v>
      </c>
      <c r="D12" s="532">
        <v>353</v>
      </c>
      <c r="E12" s="532">
        <v>384</v>
      </c>
      <c r="F12" s="532">
        <v>245</v>
      </c>
      <c r="G12" s="532">
        <v>354</v>
      </c>
      <c r="H12" s="532">
        <v>371</v>
      </c>
      <c r="I12" s="460"/>
    </row>
    <row r="13" spans="1:9" ht="5.0999999999999996" customHeight="1">
      <c r="A13" s="461"/>
      <c r="B13" s="447"/>
      <c r="C13" s="532"/>
      <c r="D13" s="532"/>
      <c r="E13" s="532"/>
      <c r="F13" s="532"/>
      <c r="G13" s="532"/>
      <c r="H13" s="532"/>
      <c r="I13" s="460"/>
    </row>
    <row r="14" spans="1:9" ht="15.75" customHeight="1">
      <c r="A14" s="454" t="s">
        <v>625</v>
      </c>
      <c r="B14" s="447"/>
      <c r="C14" s="532"/>
      <c r="D14" s="532"/>
      <c r="E14" s="532"/>
      <c r="F14" s="532"/>
      <c r="G14" s="532"/>
      <c r="H14" s="532"/>
      <c r="I14" s="460"/>
    </row>
    <row r="15" spans="1:9" ht="15.75" customHeight="1">
      <c r="A15" s="459" t="s">
        <v>1009</v>
      </c>
      <c r="B15" s="447">
        <f>SUM(C15:H15)</f>
        <v>256</v>
      </c>
      <c r="C15" s="532">
        <v>61</v>
      </c>
      <c r="D15" s="532">
        <v>42</v>
      </c>
      <c r="E15" s="532">
        <v>39</v>
      </c>
      <c r="F15" s="532">
        <v>23</v>
      </c>
      <c r="G15" s="532">
        <v>52</v>
      </c>
      <c r="H15" s="532">
        <v>39</v>
      </c>
    </row>
    <row r="16" spans="1:9" ht="15.75" customHeight="1">
      <c r="A16" s="459" t="s">
        <v>1010</v>
      </c>
      <c r="B16" s="447">
        <f>SUM(C16:H16)</f>
        <v>200</v>
      </c>
      <c r="C16" s="532">
        <v>41</v>
      </c>
      <c r="D16" s="532">
        <v>36</v>
      </c>
      <c r="E16" s="532">
        <v>31</v>
      </c>
      <c r="F16" s="532">
        <v>28</v>
      </c>
      <c r="G16" s="532">
        <v>38</v>
      </c>
      <c r="H16" s="532">
        <v>26</v>
      </c>
    </row>
    <row r="17" spans="1:8" ht="5.0999999999999996" customHeight="1">
      <c r="A17" s="461"/>
      <c r="B17" s="447"/>
      <c r="C17" s="532"/>
      <c r="D17" s="532"/>
      <c r="E17" s="532"/>
      <c r="F17" s="532"/>
      <c r="G17" s="532"/>
      <c r="H17" s="532"/>
    </row>
    <row r="18" spans="1:8" ht="15.75" customHeight="1">
      <c r="A18" s="454" t="s">
        <v>629</v>
      </c>
      <c r="B18" s="447"/>
      <c r="C18" s="532"/>
      <c r="D18" s="532"/>
      <c r="E18" s="532"/>
      <c r="F18" s="532"/>
      <c r="G18" s="532"/>
      <c r="H18" s="532"/>
    </row>
    <row r="19" spans="1:8" ht="15.75" customHeight="1">
      <c r="A19" s="459" t="s">
        <v>1009</v>
      </c>
      <c r="B19" s="447">
        <f>SUM(C19:H19)</f>
        <v>6</v>
      </c>
      <c r="C19" s="532">
        <v>0</v>
      </c>
      <c r="D19" s="532">
        <v>1</v>
      </c>
      <c r="E19" s="532">
        <v>1</v>
      </c>
      <c r="F19" s="532">
        <v>1</v>
      </c>
      <c r="G19" s="532">
        <v>1</v>
      </c>
      <c r="H19" s="532">
        <v>2</v>
      </c>
    </row>
    <row r="20" spans="1:8" ht="15.75" customHeight="1">
      <c r="A20" s="459" t="s">
        <v>1010</v>
      </c>
      <c r="B20" s="447">
        <f>SUM(C20:H20)</f>
        <v>0</v>
      </c>
      <c r="C20" s="532">
        <v>0</v>
      </c>
      <c r="D20" s="532">
        <v>0</v>
      </c>
      <c r="E20" s="532">
        <v>0</v>
      </c>
      <c r="F20" s="532">
        <v>0</v>
      </c>
      <c r="G20" s="532">
        <v>0</v>
      </c>
      <c r="H20" s="532">
        <v>0</v>
      </c>
    </row>
    <row r="21" spans="1:8" ht="5.0999999999999996" customHeight="1">
      <c r="A21" s="461"/>
      <c r="B21" s="447"/>
      <c r="C21" s="532"/>
      <c r="D21" s="532"/>
      <c r="E21" s="532"/>
      <c r="F21" s="532"/>
      <c r="G21" s="532"/>
      <c r="H21" s="532"/>
    </row>
    <row r="22" spans="1:8" ht="15.75" customHeight="1">
      <c r="A22" s="454" t="s">
        <v>672</v>
      </c>
      <c r="B22" s="447"/>
      <c r="C22" s="532"/>
      <c r="D22" s="532"/>
      <c r="E22" s="532"/>
      <c r="F22" s="532"/>
      <c r="G22" s="532"/>
      <c r="H22" s="532"/>
    </row>
    <row r="23" spans="1:8" ht="15.75" customHeight="1">
      <c r="A23" s="459" t="s">
        <v>1009</v>
      </c>
      <c r="B23" s="447">
        <f>SUM(C23:H23)</f>
        <v>3</v>
      </c>
      <c r="C23" s="532">
        <v>1</v>
      </c>
      <c r="D23" s="532">
        <v>0</v>
      </c>
      <c r="E23" s="532">
        <v>0</v>
      </c>
      <c r="F23" s="532">
        <v>0</v>
      </c>
      <c r="G23" s="532">
        <v>1</v>
      </c>
      <c r="H23" s="532">
        <v>1</v>
      </c>
    </row>
    <row r="24" spans="1:8" ht="15.75" customHeight="1">
      <c r="A24" s="459" t="s">
        <v>1010</v>
      </c>
      <c r="B24" s="447">
        <f>SUM(C24:H24)</f>
        <v>1</v>
      </c>
      <c r="C24" s="532">
        <v>0</v>
      </c>
      <c r="D24" s="532">
        <v>0</v>
      </c>
      <c r="E24" s="532">
        <v>1</v>
      </c>
      <c r="F24" s="532">
        <v>0</v>
      </c>
      <c r="G24" s="532">
        <v>0</v>
      </c>
      <c r="H24" s="532">
        <v>0</v>
      </c>
    </row>
    <row r="25" spans="1:8" ht="5.0999999999999996" customHeight="1">
      <c r="A25" s="461"/>
      <c r="B25" s="447"/>
      <c r="C25" s="532"/>
      <c r="D25" s="532"/>
      <c r="E25" s="532"/>
      <c r="F25" s="532"/>
      <c r="G25" s="532"/>
      <c r="H25" s="532"/>
    </row>
    <row r="26" spans="1:8" ht="15.75" customHeight="1">
      <c r="A26" s="454" t="s">
        <v>1011</v>
      </c>
      <c r="B26" s="447"/>
      <c r="C26" s="532"/>
      <c r="D26" s="532"/>
      <c r="E26" s="532"/>
      <c r="F26" s="532"/>
      <c r="G26" s="532"/>
      <c r="H26" s="532"/>
    </row>
    <row r="27" spans="1:8" ht="15.75" customHeight="1">
      <c r="A27" s="459" t="s">
        <v>1009</v>
      </c>
      <c r="B27" s="447">
        <f>SUM(C27:H27)</f>
        <v>20</v>
      </c>
      <c r="C27" s="532">
        <v>3</v>
      </c>
      <c r="D27" s="532">
        <v>4</v>
      </c>
      <c r="E27" s="532">
        <v>4</v>
      </c>
      <c r="F27" s="532">
        <v>2</v>
      </c>
      <c r="G27" s="532">
        <v>3</v>
      </c>
      <c r="H27" s="532">
        <v>4</v>
      </c>
    </row>
    <row r="28" spans="1:8" ht="15.75" customHeight="1">
      <c r="A28" s="459" t="s">
        <v>1010</v>
      </c>
      <c r="B28" s="447">
        <f>SUM(C28:H28)</f>
        <v>15</v>
      </c>
      <c r="C28" s="532">
        <v>1</v>
      </c>
      <c r="D28" s="532">
        <v>2</v>
      </c>
      <c r="E28" s="532">
        <v>3</v>
      </c>
      <c r="F28" s="532">
        <v>3</v>
      </c>
      <c r="G28" s="532">
        <v>4</v>
      </c>
      <c r="H28" s="532">
        <v>2</v>
      </c>
    </row>
    <row r="29" spans="1:8" ht="8.1" customHeight="1">
      <c r="A29" s="342"/>
      <c r="B29" s="342"/>
      <c r="C29" s="462"/>
      <c r="D29" s="462"/>
      <c r="E29" s="462"/>
      <c r="F29" s="462"/>
      <c r="G29" s="462"/>
      <c r="H29" s="462"/>
    </row>
    <row r="30" spans="1:8" ht="2.25" customHeight="1"/>
    <row r="31" spans="1:8">
      <c r="A31" s="37" t="s">
        <v>997</v>
      </c>
    </row>
    <row r="33" spans="2:8">
      <c r="B33" s="463"/>
    </row>
    <row r="34" spans="2:8">
      <c r="E34" s="450"/>
      <c r="G34" s="450"/>
      <c r="H34" s="450"/>
    </row>
    <row r="35" spans="2:8">
      <c r="E35" s="450"/>
      <c r="G35" s="450"/>
      <c r="H35" s="450"/>
    </row>
    <row r="36" spans="2:8">
      <c r="F36" s="450"/>
      <c r="G36" s="450"/>
      <c r="H36" s="450"/>
    </row>
    <row r="37" spans="2:8">
      <c r="F37" s="450"/>
      <c r="G37" s="450"/>
      <c r="H37" s="450"/>
    </row>
    <row r="38" spans="2:8">
      <c r="F38" s="450"/>
      <c r="G38" s="450"/>
      <c r="H38" s="450"/>
    </row>
    <row r="39" spans="2:8">
      <c r="F39" s="450"/>
      <c r="G39" s="450"/>
      <c r="H39" s="450"/>
    </row>
    <row r="40" spans="2:8">
      <c r="F40" s="450"/>
      <c r="G40" s="450"/>
      <c r="H40" s="450"/>
    </row>
    <row r="41" spans="2:8">
      <c r="F41" s="450"/>
      <c r="G41" s="450"/>
      <c r="H41" s="450"/>
    </row>
    <row r="42" spans="2:8">
      <c r="F42" s="450"/>
      <c r="G42" s="450"/>
      <c r="H42" s="450"/>
    </row>
    <row r="43" spans="2:8">
      <c r="F43" s="450"/>
      <c r="G43" s="450"/>
      <c r="H43" s="450"/>
    </row>
    <row r="44" spans="2:8">
      <c r="F44" s="450"/>
      <c r="G44" s="450"/>
      <c r="H44" s="450"/>
    </row>
    <row r="45" spans="2:8">
      <c r="F45" s="450"/>
      <c r="G45" s="450"/>
      <c r="H45" s="450"/>
    </row>
    <row r="46" spans="2:8">
      <c r="F46" s="450"/>
      <c r="G46" s="450"/>
      <c r="H46" s="450"/>
    </row>
  </sheetData>
  <printOptions horizontalCentered="1" verticalCentered="1"/>
  <pageMargins left="0.39370078740157483" right="0.39370078740157483" top="0.78740157480314965" bottom="0.78740157480314965" header="0" footer="0.19685039370078741"/>
  <pageSetup scale="77" firstPageNumber="36" orientation="landscape" useFirstPageNumber="1" verticalDpi="599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F2970-9EDD-4955-93F1-1771D399CB51}">
  <dimension ref="A2:U20"/>
  <sheetViews>
    <sheetView showGridLines="0" zoomScale="90" zoomScaleNormal="90" workbookViewId="0"/>
  </sheetViews>
  <sheetFormatPr baseColWidth="10" defaultRowHeight="12.75"/>
  <cols>
    <col min="1" max="2" width="12" style="8" customWidth="1"/>
    <col min="3" max="3" width="2.7109375" style="8" customWidth="1"/>
    <col min="4" max="4" width="12.42578125" style="8" customWidth="1"/>
    <col min="5" max="5" width="2.42578125" style="8" customWidth="1"/>
    <col min="6" max="6" width="11" style="8" customWidth="1"/>
    <col min="7" max="7" width="2.85546875" style="8" customWidth="1"/>
    <col min="8" max="8" width="1.42578125" style="8" customWidth="1"/>
    <col min="9" max="9" width="10.28515625" style="8" customWidth="1"/>
    <col min="10" max="10" width="2.7109375" style="8" customWidth="1"/>
    <col min="11" max="11" width="10" style="8" bestFit="1" customWidth="1"/>
    <col min="12" max="12" width="1.5703125" style="8" customWidth="1"/>
    <col min="13" max="256" width="11.42578125" style="8"/>
    <col min="257" max="258" width="12" style="8" customWidth="1"/>
    <col min="259" max="259" width="2.7109375" style="8" customWidth="1"/>
    <col min="260" max="260" width="12.42578125" style="8" customWidth="1"/>
    <col min="261" max="261" width="2.42578125" style="8" customWidth="1"/>
    <col min="262" max="262" width="11" style="8" customWidth="1"/>
    <col min="263" max="263" width="2.85546875" style="8" customWidth="1"/>
    <col min="264" max="264" width="1.42578125" style="8" customWidth="1"/>
    <col min="265" max="265" width="10.28515625" style="8" customWidth="1"/>
    <col min="266" max="266" width="2.7109375" style="8" customWidth="1"/>
    <col min="267" max="267" width="10" style="8" bestFit="1" customWidth="1"/>
    <col min="268" max="268" width="1.5703125" style="8" customWidth="1"/>
    <col min="269" max="512" width="11.42578125" style="8"/>
    <col min="513" max="514" width="12" style="8" customWidth="1"/>
    <col min="515" max="515" width="2.7109375" style="8" customWidth="1"/>
    <col min="516" max="516" width="12.42578125" style="8" customWidth="1"/>
    <col min="517" max="517" width="2.42578125" style="8" customWidth="1"/>
    <col min="518" max="518" width="11" style="8" customWidth="1"/>
    <col min="519" max="519" width="2.85546875" style="8" customWidth="1"/>
    <col min="520" max="520" width="1.42578125" style="8" customWidth="1"/>
    <col min="521" max="521" width="10.28515625" style="8" customWidth="1"/>
    <col min="522" max="522" width="2.7109375" style="8" customWidth="1"/>
    <col min="523" max="523" width="10" style="8" bestFit="1" customWidth="1"/>
    <col min="524" max="524" width="1.5703125" style="8" customWidth="1"/>
    <col min="525" max="768" width="11.42578125" style="8"/>
    <col min="769" max="770" width="12" style="8" customWidth="1"/>
    <col min="771" max="771" width="2.7109375" style="8" customWidth="1"/>
    <col min="772" max="772" width="12.42578125" style="8" customWidth="1"/>
    <col min="773" max="773" width="2.42578125" style="8" customWidth="1"/>
    <col min="774" max="774" width="11" style="8" customWidth="1"/>
    <col min="775" max="775" width="2.85546875" style="8" customWidth="1"/>
    <col min="776" max="776" width="1.42578125" style="8" customWidth="1"/>
    <col min="777" max="777" width="10.28515625" style="8" customWidth="1"/>
    <col min="778" max="778" width="2.7109375" style="8" customWidth="1"/>
    <col min="779" max="779" width="10" style="8" bestFit="1" customWidth="1"/>
    <col min="780" max="780" width="1.5703125" style="8" customWidth="1"/>
    <col min="781" max="1024" width="11.42578125" style="8"/>
    <col min="1025" max="1026" width="12" style="8" customWidth="1"/>
    <col min="1027" max="1027" width="2.7109375" style="8" customWidth="1"/>
    <col min="1028" max="1028" width="12.42578125" style="8" customWidth="1"/>
    <col min="1029" max="1029" width="2.42578125" style="8" customWidth="1"/>
    <col min="1030" max="1030" width="11" style="8" customWidth="1"/>
    <col min="1031" max="1031" width="2.85546875" style="8" customWidth="1"/>
    <col min="1032" max="1032" width="1.42578125" style="8" customWidth="1"/>
    <col min="1033" max="1033" width="10.28515625" style="8" customWidth="1"/>
    <col min="1034" max="1034" width="2.7109375" style="8" customWidth="1"/>
    <col min="1035" max="1035" width="10" style="8" bestFit="1" customWidth="1"/>
    <col min="1036" max="1036" width="1.5703125" style="8" customWidth="1"/>
    <col min="1037" max="1280" width="11.42578125" style="8"/>
    <col min="1281" max="1282" width="12" style="8" customWidth="1"/>
    <col min="1283" max="1283" width="2.7109375" style="8" customWidth="1"/>
    <col min="1284" max="1284" width="12.42578125" style="8" customWidth="1"/>
    <col min="1285" max="1285" width="2.42578125" style="8" customWidth="1"/>
    <col min="1286" max="1286" width="11" style="8" customWidth="1"/>
    <col min="1287" max="1287" width="2.85546875" style="8" customWidth="1"/>
    <col min="1288" max="1288" width="1.42578125" style="8" customWidth="1"/>
    <col min="1289" max="1289" width="10.28515625" style="8" customWidth="1"/>
    <col min="1290" max="1290" width="2.7109375" style="8" customWidth="1"/>
    <col min="1291" max="1291" width="10" style="8" bestFit="1" customWidth="1"/>
    <col min="1292" max="1292" width="1.5703125" style="8" customWidth="1"/>
    <col min="1293" max="1536" width="11.42578125" style="8"/>
    <col min="1537" max="1538" width="12" style="8" customWidth="1"/>
    <col min="1539" max="1539" width="2.7109375" style="8" customWidth="1"/>
    <col min="1540" max="1540" width="12.42578125" style="8" customWidth="1"/>
    <col min="1541" max="1541" width="2.42578125" style="8" customWidth="1"/>
    <col min="1542" max="1542" width="11" style="8" customWidth="1"/>
    <col min="1543" max="1543" width="2.85546875" style="8" customWidth="1"/>
    <col min="1544" max="1544" width="1.42578125" style="8" customWidth="1"/>
    <col min="1545" max="1545" width="10.28515625" style="8" customWidth="1"/>
    <col min="1546" max="1546" width="2.7109375" style="8" customWidth="1"/>
    <col min="1547" max="1547" width="10" style="8" bestFit="1" customWidth="1"/>
    <col min="1548" max="1548" width="1.5703125" style="8" customWidth="1"/>
    <col min="1549" max="1792" width="11.42578125" style="8"/>
    <col min="1793" max="1794" width="12" style="8" customWidth="1"/>
    <col min="1795" max="1795" width="2.7109375" style="8" customWidth="1"/>
    <col min="1796" max="1796" width="12.42578125" style="8" customWidth="1"/>
    <col min="1797" max="1797" width="2.42578125" style="8" customWidth="1"/>
    <col min="1798" max="1798" width="11" style="8" customWidth="1"/>
    <col min="1799" max="1799" width="2.85546875" style="8" customWidth="1"/>
    <col min="1800" max="1800" width="1.42578125" style="8" customWidth="1"/>
    <col min="1801" max="1801" width="10.28515625" style="8" customWidth="1"/>
    <col min="1802" max="1802" width="2.7109375" style="8" customWidth="1"/>
    <col min="1803" max="1803" width="10" style="8" bestFit="1" customWidth="1"/>
    <col min="1804" max="1804" width="1.5703125" style="8" customWidth="1"/>
    <col min="1805" max="2048" width="11.42578125" style="8"/>
    <col min="2049" max="2050" width="12" style="8" customWidth="1"/>
    <col min="2051" max="2051" width="2.7109375" style="8" customWidth="1"/>
    <col min="2052" max="2052" width="12.42578125" style="8" customWidth="1"/>
    <col min="2053" max="2053" width="2.42578125" style="8" customWidth="1"/>
    <col min="2054" max="2054" width="11" style="8" customWidth="1"/>
    <col min="2055" max="2055" width="2.85546875" style="8" customWidth="1"/>
    <col min="2056" max="2056" width="1.42578125" style="8" customWidth="1"/>
    <col min="2057" max="2057" width="10.28515625" style="8" customWidth="1"/>
    <col min="2058" max="2058" width="2.7109375" style="8" customWidth="1"/>
    <col min="2059" max="2059" width="10" style="8" bestFit="1" customWidth="1"/>
    <col min="2060" max="2060" width="1.5703125" style="8" customWidth="1"/>
    <col min="2061" max="2304" width="11.42578125" style="8"/>
    <col min="2305" max="2306" width="12" style="8" customWidth="1"/>
    <col min="2307" max="2307" width="2.7109375" style="8" customWidth="1"/>
    <col min="2308" max="2308" width="12.42578125" style="8" customWidth="1"/>
    <col min="2309" max="2309" width="2.42578125" style="8" customWidth="1"/>
    <col min="2310" max="2310" width="11" style="8" customWidth="1"/>
    <col min="2311" max="2311" width="2.85546875" style="8" customWidth="1"/>
    <col min="2312" max="2312" width="1.42578125" style="8" customWidth="1"/>
    <col min="2313" max="2313" width="10.28515625" style="8" customWidth="1"/>
    <col min="2314" max="2314" width="2.7109375" style="8" customWidth="1"/>
    <col min="2315" max="2315" width="10" style="8" bestFit="1" customWidth="1"/>
    <col min="2316" max="2316" width="1.5703125" style="8" customWidth="1"/>
    <col min="2317" max="2560" width="11.42578125" style="8"/>
    <col min="2561" max="2562" width="12" style="8" customWidth="1"/>
    <col min="2563" max="2563" width="2.7109375" style="8" customWidth="1"/>
    <col min="2564" max="2564" width="12.42578125" style="8" customWidth="1"/>
    <col min="2565" max="2565" width="2.42578125" style="8" customWidth="1"/>
    <col min="2566" max="2566" width="11" style="8" customWidth="1"/>
    <col min="2567" max="2567" width="2.85546875" style="8" customWidth="1"/>
    <col min="2568" max="2568" width="1.42578125" style="8" customWidth="1"/>
    <col min="2569" max="2569" width="10.28515625" style="8" customWidth="1"/>
    <col min="2570" max="2570" width="2.7109375" style="8" customWidth="1"/>
    <col min="2571" max="2571" width="10" style="8" bestFit="1" customWidth="1"/>
    <col min="2572" max="2572" width="1.5703125" style="8" customWidth="1"/>
    <col min="2573" max="2816" width="11.42578125" style="8"/>
    <col min="2817" max="2818" width="12" style="8" customWidth="1"/>
    <col min="2819" max="2819" width="2.7109375" style="8" customWidth="1"/>
    <col min="2820" max="2820" width="12.42578125" style="8" customWidth="1"/>
    <col min="2821" max="2821" width="2.42578125" style="8" customWidth="1"/>
    <col min="2822" max="2822" width="11" style="8" customWidth="1"/>
    <col min="2823" max="2823" width="2.85546875" style="8" customWidth="1"/>
    <col min="2824" max="2824" width="1.42578125" style="8" customWidth="1"/>
    <col min="2825" max="2825" width="10.28515625" style="8" customWidth="1"/>
    <col min="2826" max="2826" width="2.7109375" style="8" customWidth="1"/>
    <col min="2827" max="2827" width="10" style="8" bestFit="1" customWidth="1"/>
    <col min="2828" max="2828" width="1.5703125" style="8" customWidth="1"/>
    <col min="2829" max="3072" width="11.42578125" style="8"/>
    <col min="3073" max="3074" width="12" style="8" customWidth="1"/>
    <col min="3075" max="3075" width="2.7109375" style="8" customWidth="1"/>
    <col min="3076" max="3076" width="12.42578125" style="8" customWidth="1"/>
    <col min="3077" max="3077" width="2.42578125" style="8" customWidth="1"/>
    <col min="3078" max="3078" width="11" style="8" customWidth="1"/>
    <col min="3079" max="3079" width="2.85546875" style="8" customWidth="1"/>
    <col min="3080" max="3080" width="1.42578125" style="8" customWidth="1"/>
    <col min="3081" max="3081" width="10.28515625" style="8" customWidth="1"/>
    <col min="3082" max="3082" width="2.7109375" style="8" customWidth="1"/>
    <col min="3083" max="3083" width="10" style="8" bestFit="1" customWidth="1"/>
    <col min="3084" max="3084" width="1.5703125" style="8" customWidth="1"/>
    <col min="3085" max="3328" width="11.42578125" style="8"/>
    <col min="3329" max="3330" width="12" style="8" customWidth="1"/>
    <col min="3331" max="3331" width="2.7109375" style="8" customWidth="1"/>
    <col min="3332" max="3332" width="12.42578125" style="8" customWidth="1"/>
    <col min="3333" max="3333" width="2.42578125" style="8" customWidth="1"/>
    <col min="3334" max="3334" width="11" style="8" customWidth="1"/>
    <col min="3335" max="3335" width="2.85546875" style="8" customWidth="1"/>
    <col min="3336" max="3336" width="1.42578125" style="8" customWidth="1"/>
    <col min="3337" max="3337" width="10.28515625" style="8" customWidth="1"/>
    <col min="3338" max="3338" width="2.7109375" style="8" customWidth="1"/>
    <col min="3339" max="3339" width="10" style="8" bestFit="1" customWidth="1"/>
    <col min="3340" max="3340" width="1.5703125" style="8" customWidth="1"/>
    <col min="3341" max="3584" width="11.42578125" style="8"/>
    <col min="3585" max="3586" width="12" style="8" customWidth="1"/>
    <col min="3587" max="3587" width="2.7109375" style="8" customWidth="1"/>
    <col min="3588" max="3588" width="12.42578125" style="8" customWidth="1"/>
    <col min="3589" max="3589" width="2.42578125" style="8" customWidth="1"/>
    <col min="3590" max="3590" width="11" style="8" customWidth="1"/>
    <col min="3591" max="3591" width="2.85546875" style="8" customWidth="1"/>
    <col min="3592" max="3592" width="1.42578125" style="8" customWidth="1"/>
    <col min="3593" max="3593" width="10.28515625" style="8" customWidth="1"/>
    <col min="3594" max="3594" width="2.7109375" style="8" customWidth="1"/>
    <col min="3595" max="3595" width="10" style="8" bestFit="1" customWidth="1"/>
    <col min="3596" max="3596" width="1.5703125" style="8" customWidth="1"/>
    <col min="3597" max="3840" width="11.42578125" style="8"/>
    <col min="3841" max="3842" width="12" style="8" customWidth="1"/>
    <col min="3843" max="3843" width="2.7109375" style="8" customWidth="1"/>
    <col min="3844" max="3844" width="12.42578125" style="8" customWidth="1"/>
    <col min="3845" max="3845" width="2.42578125" style="8" customWidth="1"/>
    <col min="3846" max="3846" width="11" style="8" customWidth="1"/>
    <col min="3847" max="3847" width="2.85546875" style="8" customWidth="1"/>
    <col min="3848" max="3848" width="1.42578125" style="8" customWidth="1"/>
    <col min="3849" max="3849" width="10.28515625" style="8" customWidth="1"/>
    <col min="3850" max="3850" width="2.7109375" style="8" customWidth="1"/>
    <col min="3851" max="3851" width="10" style="8" bestFit="1" customWidth="1"/>
    <col min="3852" max="3852" width="1.5703125" style="8" customWidth="1"/>
    <col min="3853" max="4096" width="11.42578125" style="8"/>
    <col min="4097" max="4098" width="12" style="8" customWidth="1"/>
    <col min="4099" max="4099" width="2.7109375" style="8" customWidth="1"/>
    <col min="4100" max="4100" width="12.42578125" style="8" customWidth="1"/>
    <col min="4101" max="4101" width="2.42578125" style="8" customWidth="1"/>
    <col min="4102" max="4102" width="11" style="8" customWidth="1"/>
    <col min="4103" max="4103" width="2.85546875" style="8" customWidth="1"/>
    <col min="4104" max="4104" width="1.42578125" style="8" customWidth="1"/>
    <col min="4105" max="4105" width="10.28515625" style="8" customWidth="1"/>
    <col min="4106" max="4106" width="2.7109375" style="8" customWidth="1"/>
    <col min="4107" max="4107" width="10" style="8" bestFit="1" customWidth="1"/>
    <col min="4108" max="4108" width="1.5703125" style="8" customWidth="1"/>
    <col min="4109" max="4352" width="11.42578125" style="8"/>
    <col min="4353" max="4354" width="12" style="8" customWidth="1"/>
    <col min="4355" max="4355" width="2.7109375" style="8" customWidth="1"/>
    <col min="4356" max="4356" width="12.42578125" style="8" customWidth="1"/>
    <col min="4357" max="4357" width="2.42578125" style="8" customWidth="1"/>
    <col min="4358" max="4358" width="11" style="8" customWidth="1"/>
    <col min="4359" max="4359" width="2.85546875" style="8" customWidth="1"/>
    <col min="4360" max="4360" width="1.42578125" style="8" customWidth="1"/>
    <col min="4361" max="4361" width="10.28515625" style="8" customWidth="1"/>
    <col min="4362" max="4362" width="2.7109375" style="8" customWidth="1"/>
    <col min="4363" max="4363" width="10" style="8" bestFit="1" customWidth="1"/>
    <col min="4364" max="4364" width="1.5703125" style="8" customWidth="1"/>
    <col min="4365" max="4608" width="11.42578125" style="8"/>
    <col min="4609" max="4610" width="12" style="8" customWidth="1"/>
    <col min="4611" max="4611" width="2.7109375" style="8" customWidth="1"/>
    <col min="4612" max="4612" width="12.42578125" style="8" customWidth="1"/>
    <col min="4613" max="4613" width="2.42578125" style="8" customWidth="1"/>
    <col min="4614" max="4614" width="11" style="8" customWidth="1"/>
    <col min="4615" max="4615" width="2.85546875" style="8" customWidth="1"/>
    <col min="4616" max="4616" width="1.42578125" style="8" customWidth="1"/>
    <col min="4617" max="4617" width="10.28515625" style="8" customWidth="1"/>
    <col min="4618" max="4618" width="2.7109375" style="8" customWidth="1"/>
    <col min="4619" max="4619" width="10" style="8" bestFit="1" customWidth="1"/>
    <col min="4620" max="4620" width="1.5703125" style="8" customWidth="1"/>
    <col min="4621" max="4864" width="11.42578125" style="8"/>
    <col min="4865" max="4866" width="12" style="8" customWidth="1"/>
    <col min="4867" max="4867" width="2.7109375" style="8" customWidth="1"/>
    <col min="4868" max="4868" width="12.42578125" style="8" customWidth="1"/>
    <col min="4869" max="4869" width="2.42578125" style="8" customWidth="1"/>
    <col min="4870" max="4870" width="11" style="8" customWidth="1"/>
    <col min="4871" max="4871" width="2.85546875" style="8" customWidth="1"/>
    <col min="4872" max="4872" width="1.42578125" style="8" customWidth="1"/>
    <col min="4873" max="4873" width="10.28515625" style="8" customWidth="1"/>
    <col min="4874" max="4874" width="2.7109375" style="8" customWidth="1"/>
    <col min="4875" max="4875" width="10" style="8" bestFit="1" customWidth="1"/>
    <col min="4876" max="4876" width="1.5703125" style="8" customWidth="1"/>
    <col min="4877" max="5120" width="11.42578125" style="8"/>
    <col min="5121" max="5122" width="12" style="8" customWidth="1"/>
    <col min="5123" max="5123" width="2.7109375" style="8" customWidth="1"/>
    <col min="5124" max="5124" width="12.42578125" style="8" customWidth="1"/>
    <col min="5125" max="5125" width="2.42578125" style="8" customWidth="1"/>
    <col min="5126" max="5126" width="11" style="8" customWidth="1"/>
    <col min="5127" max="5127" width="2.85546875" style="8" customWidth="1"/>
    <col min="5128" max="5128" width="1.42578125" style="8" customWidth="1"/>
    <col min="5129" max="5129" width="10.28515625" style="8" customWidth="1"/>
    <col min="5130" max="5130" width="2.7109375" style="8" customWidth="1"/>
    <col min="5131" max="5131" width="10" style="8" bestFit="1" customWidth="1"/>
    <col min="5132" max="5132" width="1.5703125" style="8" customWidth="1"/>
    <col min="5133" max="5376" width="11.42578125" style="8"/>
    <col min="5377" max="5378" width="12" style="8" customWidth="1"/>
    <col min="5379" max="5379" width="2.7109375" style="8" customWidth="1"/>
    <col min="5380" max="5380" width="12.42578125" style="8" customWidth="1"/>
    <col min="5381" max="5381" width="2.42578125" style="8" customWidth="1"/>
    <col min="5382" max="5382" width="11" style="8" customWidth="1"/>
    <col min="5383" max="5383" width="2.85546875" style="8" customWidth="1"/>
    <col min="5384" max="5384" width="1.42578125" style="8" customWidth="1"/>
    <col min="5385" max="5385" width="10.28515625" style="8" customWidth="1"/>
    <col min="5386" max="5386" width="2.7109375" style="8" customWidth="1"/>
    <col min="5387" max="5387" width="10" style="8" bestFit="1" customWidth="1"/>
    <col min="5388" max="5388" width="1.5703125" style="8" customWidth="1"/>
    <col min="5389" max="5632" width="11.42578125" style="8"/>
    <col min="5633" max="5634" width="12" style="8" customWidth="1"/>
    <col min="5635" max="5635" width="2.7109375" style="8" customWidth="1"/>
    <col min="5636" max="5636" width="12.42578125" style="8" customWidth="1"/>
    <col min="5637" max="5637" width="2.42578125" style="8" customWidth="1"/>
    <col min="5638" max="5638" width="11" style="8" customWidth="1"/>
    <col min="5639" max="5639" width="2.85546875" style="8" customWidth="1"/>
    <col min="5640" max="5640" width="1.42578125" style="8" customWidth="1"/>
    <col min="5641" max="5641" width="10.28515625" style="8" customWidth="1"/>
    <col min="5642" max="5642" width="2.7109375" style="8" customWidth="1"/>
    <col min="5643" max="5643" width="10" style="8" bestFit="1" customWidth="1"/>
    <col min="5644" max="5644" width="1.5703125" style="8" customWidth="1"/>
    <col min="5645" max="5888" width="11.42578125" style="8"/>
    <col min="5889" max="5890" width="12" style="8" customWidth="1"/>
    <col min="5891" max="5891" width="2.7109375" style="8" customWidth="1"/>
    <col min="5892" max="5892" width="12.42578125" style="8" customWidth="1"/>
    <col min="5893" max="5893" width="2.42578125" style="8" customWidth="1"/>
    <col min="5894" max="5894" width="11" style="8" customWidth="1"/>
    <col min="5895" max="5895" width="2.85546875" style="8" customWidth="1"/>
    <col min="5896" max="5896" width="1.42578125" style="8" customWidth="1"/>
    <col min="5897" max="5897" width="10.28515625" style="8" customWidth="1"/>
    <col min="5898" max="5898" width="2.7109375" style="8" customWidth="1"/>
    <col min="5899" max="5899" width="10" style="8" bestFit="1" customWidth="1"/>
    <col min="5900" max="5900" width="1.5703125" style="8" customWidth="1"/>
    <col min="5901" max="6144" width="11.42578125" style="8"/>
    <col min="6145" max="6146" width="12" style="8" customWidth="1"/>
    <col min="6147" max="6147" width="2.7109375" style="8" customWidth="1"/>
    <col min="6148" max="6148" width="12.42578125" style="8" customWidth="1"/>
    <col min="6149" max="6149" width="2.42578125" style="8" customWidth="1"/>
    <col min="6150" max="6150" width="11" style="8" customWidth="1"/>
    <col min="6151" max="6151" width="2.85546875" style="8" customWidth="1"/>
    <col min="6152" max="6152" width="1.42578125" style="8" customWidth="1"/>
    <col min="6153" max="6153" width="10.28515625" style="8" customWidth="1"/>
    <col min="6154" max="6154" width="2.7109375" style="8" customWidth="1"/>
    <col min="6155" max="6155" width="10" style="8" bestFit="1" customWidth="1"/>
    <col min="6156" max="6156" width="1.5703125" style="8" customWidth="1"/>
    <col min="6157" max="6400" width="11.42578125" style="8"/>
    <col min="6401" max="6402" width="12" style="8" customWidth="1"/>
    <col min="6403" max="6403" width="2.7109375" style="8" customWidth="1"/>
    <col min="6404" max="6404" width="12.42578125" style="8" customWidth="1"/>
    <col min="6405" max="6405" width="2.42578125" style="8" customWidth="1"/>
    <col min="6406" max="6406" width="11" style="8" customWidth="1"/>
    <col min="6407" max="6407" width="2.85546875" style="8" customWidth="1"/>
    <col min="6408" max="6408" width="1.42578125" style="8" customWidth="1"/>
    <col min="6409" max="6409" width="10.28515625" style="8" customWidth="1"/>
    <col min="6410" max="6410" width="2.7109375" style="8" customWidth="1"/>
    <col min="6411" max="6411" width="10" style="8" bestFit="1" customWidth="1"/>
    <col min="6412" max="6412" width="1.5703125" style="8" customWidth="1"/>
    <col min="6413" max="6656" width="11.42578125" style="8"/>
    <col min="6657" max="6658" width="12" style="8" customWidth="1"/>
    <col min="6659" max="6659" width="2.7109375" style="8" customWidth="1"/>
    <col min="6660" max="6660" width="12.42578125" style="8" customWidth="1"/>
    <col min="6661" max="6661" width="2.42578125" style="8" customWidth="1"/>
    <col min="6662" max="6662" width="11" style="8" customWidth="1"/>
    <col min="6663" max="6663" width="2.85546875" style="8" customWidth="1"/>
    <col min="6664" max="6664" width="1.42578125" style="8" customWidth="1"/>
    <col min="6665" max="6665" width="10.28515625" style="8" customWidth="1"/>
    <col min="6666" max="6666" width="2.7109375" style="8" customWidth="1"/>
    <col min="6667" max="6667" width="10" style="8" bestFit="1" customWidth="1"/>
    <col min="6668" max="6668" width="1.5703125" style="8" customWidth="1"/>
    <col min="6669" max="6912" width="11.42578125" style="8"/>
    <col min="6913" max="6914" width="12" style="8" customWidth="1"/>
    <col min="6915" max="6915" width="2.7109375" style="8" customWidth="1"/>
    <col min="6916" max="6916" width="12.42578125" style="8" customWidth="1"/>
    <col min="6917" max="6917" width="2.42578125" style="8" customWidth="1"/>
    <col min="6918" max="6918" width="11" style="8" customWidth="1"/>
    <col min="6919" max="6919" width="2.85546875" style="8" customWidth="1"/>
    <col min="6920" max="6920" width="1.42578125" style="8" customWidth="1"/>
    <col min="6921" max="6921" width="10.28515625" style="8" customWidth="1"/>
    <col min="6922" max="6922" width="2.7109375" style="8" customWidth="1"/>
    <col min="6923" max="6923" width="10" style="8" bestFit="1" customWidth="1"/>
    <col min="6924" max="6924" width="1.5703125" style="8" customWidth="1"/>
    <col min="6925" max="7168" width="11.42578125" style="8"/>
    <col min="7169" max="7170" width="12" style="8" customWidth="1"/>
    <col min="7171" max="7171" width="2.7109375" style="8" customWidth="1"/>
    <col min="7172" max="7172" width="12.42578125" style="8" customWidth="1"/>
    <col min="7173" max="7173" width="2.42578125" style="8" customWidth="1"/>
    <col min="7174" max="7174" width="11" style="8" customWidth="1"/>
    <col min="7175" max="7175" width="2.85546875" style="8" customWidth="1"/>
    <col min="7176" max="7176" width="1.42578125" style="8" customWidth="1"/>
    <col min="7177" max="7177" width="10.28515625" style="8" customWidth="1"/>
    <col min="7178" max="7178" width="2.7109375" style="8" customWidth="1"/>
    <col min="7179" max="7179" width="10" style="8" bestFit="1" customWidth="1"/>
    <col min="7180" max="7180" width="1.5703125" style="8" customWidth="1"/>
    <col min="7181" max="7424" width="11.42578125" style="8"/>
    <col min="7425" max="7426" width="12" style="8" customWidth="1"/>
    <col min="7427" max="7427" width="2.7109375" style="8" customWidth="1"/>
    <col min="7428" max="7428" width="12.42578125" style="8" customWidth="1"/>
    <col min="7429" max="7429" width="2.42578125" style="8" customWidth="1"/>
    <col min="7430" max="7430" width="11" style="8" customWidth="1"/>
    <col min="7431" max="7431" width="2.85546875" style="8" customWidth="1"/>
    <col min="7432" max="7432" width="1.42578125" style="8" customWidth="1"/>
    <col min="7433" max="7433" width="10.28515625" style="8" customWidth="1"/>
    <col min="7434" max="7434" width="2.7109375" style="8" customWidth="1"/>
    <col min="7435" max="7435" width="10" style="8" bestFit="1" customWidth="1"/>
    <col min="7436" max="7436" width="1.5703125" style="8" customWidth="1"/>
    <col min="7437" max="7680" width="11.42578125" style="8"/>
    <col min="7681" max="7682" width="12" style="8" customWidth="1"/>
    <col min="7683" max="7683" width="2.7109375" style="8" customWidth="1"/>
    <col min="7684" max="7684" width="12.42578125" style="8" customWidth="1"/>
    <col min="7685" max="7685" width="2.42578125" style="8" customWidth="1"/>
    <col min="7686" max="7686" width="11" style="8" customWidth="1"/>
    <col min="7687" max="7687" width="2.85546875" style="8" customWidth="1"/>
    <col min="7688" max="7688" width="1.42578125" style="8" customWidth="1"/>
    <col min="7689" max="7689" width="10.28515625" style="8" customWidth="1"/>
    <col min="7690" max="7690" width="2.7109375" style="8" customWidth="1"/>
    <col min="7691" max="7691" width="10" style="8" bestFit="1" customWidth="1"/>
    <col min="7692" max="7692" width="1.5703125" style="8" customWidth="1"/>
    <col min="7693" max="7936" width="11.42578125" style="8"/>
    <col min="7937" max="7938" width="12" style="8" customWidth="1"/>
    <col min="7939" max="7939" width="2.7109375" style="8" customWidth="1"/>
    <col min="7940" max="7940" width="12.42578125" style="8" customWidth="1"/>
    <col min="7941" max="7941" width="2.42578125" style="8" customWidth="1"/>
    <col min="7942" max="7942" width="11" style="8" customWidth="1"/>
    <col min="7943" max="7943" width="2.85546875" style="8" customWidth="1"/>
    <col min="7944" max="7944" width="1.42578125" style="8" customWidth="1"/>
    <col min="7945" max="7945" width="10.28515625" style="8" customWidth="1"/>
    <col min="7946" max="7946" width="2.7109375" style="8" customWidth="1"/>
    <col min="7947" max="7947" width="10" style="8" bestFit="1" customWidth="1"/>
    <col min="7948" max="7948" width="1.5703125" style="8" customWidth="1"/>
    <col min="7949" max="8192" width="11.42578125" style="8"/>
    <col min="8193" max="8194" width="12" style="8" customWidth="1"/>
    <col min="8195" max="8195" width="2.7109375" style="8" customWidth="1"/>
    <col min="8196" max="8196" width="12.42578125" style="8" customWidth="1"/>
    <col min="8197" max="8197" width="2.42578125" style="8" customWidth="1"/>
    <col min="8198" max="8198" width="11" style="8" customWidth="1"/>
    <col min="8199" max="8199" width="2.85546875" style="8" customWidth="1"/>
    <col min="8200" max="8200" width="1.42578125" style="8" customWidth="1"/>
    <col min="8201" max="8201" width="10.28515625" style="8" customWidth="1"/>
    <col min="8202" max="8202" width="2.7109375" style="8" customWidth="1"/>
    <col min="8203" max="8203" width="10" style="8" bestFit="1" customWidth="1"/>
    <col min="8204" max="8204" width="1.5703125" style="8" customWidth="1"/>
    <col min="8205" max="8448" width="11.42578125" style="8"/>
    <col min="8449" max="8450" width="12" style="8" customWidth="1"/>
    <col min="8451" max="8451" width="2.7109375" style="8" customWidth="1"/>
    <col min="8452" max="8452" width="12.42578125" style="8" customWidth="1"/>
    <col min="8453" max="8453" width="2.42578125" style="8" customWidth="1"/>
    <col min="8454" max="8454" width="11" style="8" customWidth="1"/>
    <col min="8455" max="8455" width="2.85546875" style="8" customWidth="1"/>
    <col min="8456" max="8456" width="1.42578125" style="8" customWidth="1"/>
    <col min="8457" max="8457" width="10.28515625" style="8" customWidth="1"/>
    <col min="8458" max="8458" width="2.7109375" style="8" customWidth="1"/>
    <col min="8459" max="8459" width="10" style="8" bestFit="1" customWidth="1"/>
    <col min="8460" max="8460" width="1.5703125" style="8" customWidth="1"/>
    <col min="8461" max="8704" width="11.42578125" style="8"/>
    <col min="8705" max="8706" width="12" style="8" customWidth="1"/>
    <col min="8707" max="8707" width="2.7109375" style="8" customWidth="1"/>
    <col min="8708" max="8708" width="12.42578125" style="8" customWidth="1"/>
    <col min="8709" max="8709" width="2.42578125" style="8" customWidth="1"/>
    <col min="8710" max="8710" width="11" style="8" customWidth="1"/>
    <col min="8711" max="8711" width="2.85546875" style="8" customWidth="1"/>
    <col min="8712" max="8712" width="1.42578125" style="8" customWidth="1"/>
    <col min="8713" max="8713" width="10.28515625" style="8" customWidth="1"/>
    <col min="8714" max="8714" width="2.7109375" style="8" customWidth="1"/>
    <col min="8715" max="8715" width="10" style="8" bestFit="1" customWidth="1"/>
    <col min="8716" max="8716" width="1.5703125" style="8" customWidth="1"/>
    <col min="8717" max="8960" width="11.42578125" style="8"/>
    <col min="8961" max="8962" width="12" style="8" customWidth="1"/>
    <col min="8963" max="8963" width="2.7109375" style="8" customWidth="1"/>
    <col min="8964" max="8964" width="12.42578125" style="8" customWidth="1"/>
    <col min="8965" max="8965" width="2.42578125" style="8" customWidth="1"/>
    <col min="8966" max="8966" width="11" style="8" customWidth="1"/>
    <col min="8967" max="8967" width="2.85546875" style="8" customWidth="1"/>
    <col min="8968" max="8968" width="1.42578125" style="8" customWidth="1"/>
    <col min="8969" max="8969" width="10.28515625" style="8" customWidth="1"/>
    <col min="8970" max="8970" width="2.7109375" style="8" customWidth="1"/>
    <col min="8971" max="8971" width="10" style="8" bestFit="1" customWidth="1"/>
    <col min="8972" max="8972" width="1.5703125" style="8" customWidth="1"/>
    <col min="8973" max="9216" width="11.42578125" style="8"/>
    <col min="9217" max="9218" width="12" style="8" customWidth="1"/>
    <col min="9219" max="9219" width="2.7109375" style="8" customWidth="1"/>
    <col min="9220" max="9220" width="12.42578125" style="8" customWidth="1"/>
    <col min="9221" max="9221" width="2.42578125" style="8" customWidth="1"/>
    <col min="9222" max="9222" width="11" style="8" customWidth="1"/>
    <col min="9223" max="9223" width="2.85546875" style="8" customWidth="1"/>
    <col min="9224" max="9224" width="1.42578125" style="8" customWidth="1"/>
    <col min="9225" max="9225" width="10.28515625" style="8" customWidth="1"/>
    <col min="9226" max="9226" width="2.7109375" style="8" customWidth="1"/>
    <col min="9227" max="9227" width="10" style="8" bestFit="1" customWidth="1"/>
    <col min="9228" max="9228" width="1.5703125" style="8" customWidth="1"/>
    <col min="9229" max="9472" width="11.42578125" style="8"/>
    <col min="9473" max="9474" width="12" style="8" customWidth="1"/>
    <col min="9475" max="9475" width="2.7109375" style="8" customWidth="1"/>
    <col min="9476" max="9476" width="12.42578125" style="8" customWidth="1"/>
    <col min="9477" max="9477" width="2.42578125" style="8" customWidth="1"/>
    <col min="9478" max="9478" width="11" style="8" customWidth="1"/>
    <col min="9479" max="9479" width="2.85546875" style="8" customWidth="1"/>
    <col min="9480" max="9480" width="1.42578125" style="8" customWidth="1"/>
    <col min="9481" max="9481" width="10.28515625" style="8" customWidth="1"/>
    <col min="9482" max="9482" width="2.7109375" style="8" customWidth="1"/>
    <col min="9483" max="9483" width="10" style="8" bestFit="1" customWidth="1"/>
    <col min="9484" max="9484" width="1.5703125" style="8" customWidth="1"/>
    <col min="9485" max="9728" width="11.42578125" style="8"/>
    <col min="9729" max="9730" width="12" style="8" customWidth="1"/>
    <col min="9731" max="9731" width="2.7109375" style="8" customWidth="1"/>
    <col min="9732" max="9732" width="12.42578125" style="8" customWidth="1"/>
    <col min="9733" max="9733" width="2.42578125" style="8" customWidth="1"/>
    <col min="9734" max="9734" width="11" style="8" customWidth="1"/>
    <col min="9735" max="9735" width="2.85546875" style="8" customWidth="1"/>
    <col min="9736" max="9736" width="1.42578125" style="8" customWidth="1"/>
    <col min="9737" max="9737" width="10.28515625" style="8" customWidth="1"/>
    <col min="9738" max="9738" width="2.7109375" style="8" customWidth="1"/>
    <col min="9739" max="9739" width="10" style="8" bestFit="1" customWidth="1"/>
    <col min="9740" max="9740" width="1.5703125" style="8" customWidth="1"/>
    <col min="9741" max="9984" width="11.42578125" style="8"/>
    <col min="9985" max="9986" width="12" style="8" customWidth="1"/>
    <col min="9987" max="9987" width="2.7109375" style="8" customWidth="1"/>
    <col min="9988" max="9988" width="12.42578125" style="8" customWidth="1"/>
    <col min="9989" max="9989" width="2.42578125" style="8" customWidth="1"/>
    <col min="9990" max="9990" width="11" style="8" customWidth="1"/>
    <col min="9991" max="9991" width="2.85546875" style="8" customWidth="1"/>
    <col min="9992" max="9992" width="1.42578125" style="8" customWidth="1"/>
    <col min="9993" max="9993" width="10.28515625" style="8" customWidth="1"/>
    <col min="9994" max="9994" width="2.7109375" style="8" customWidth="1"/>
    <col min="9995" max="9995" width="10" style="8" bestFit="1" customWidth="1"/>
    <col min="9996" max="9996" width="1.5703125" style="8" customWidth="1"/>
    <col min="9997" max="10240" width="11.42578125" style="8"/>
    <col min="10241" max="10242" width="12" style="8" customWidth="1"/>
    <col min="10243" max="10243" width="2.7109375" style="8" customWidth="1"/>
    <col min="10244" max="10244" width="12.42578125" style="8" customWidth="1"/>
    <col min="10245" max="10245" width="2.42578125" style="8" customWidth="1"/>
    <col min="10246" max="10246" width="11" style="8" customWidth="1"/>
    <col min="10247" max="10247" width="2.85546875" style="8" customWidth="1"/>
    <col min="10248" max="10248" width="1.42578125" style="8" customWidth="1"/>
    <col min="10249" max="10249" width="10.28515625" style="8" customWidth="1"/>
    <col min="10250" max="10250" width="2.7109375" style="8" customWidth="1"/>
    <col min="10251" max="10251" width="10" style="8" bestFit="1" customWidth="1"/>
    <col min="10252" max="10252" width="1.5703125" style="8" customWidth="1"/>
    <col min="10253" max="10496" width="11.42578125" style="8"/>
    <col min="10497" max="10498" width="12" style="8" customWidth="1"/>
    <col min="10499" max="10499" width="2.7109375" style="8" customWidth="1"/>
    <col min="10500" max="10500" width="12.42578125" style="8" customWidth="1"/>
    <col min="10501" max="10501" width="2.42578125" style="8" customWidth="1"/>
    <col min="10502" max="10502" width="11" style="8" customWidth="1"/>
    <col min="10503" max="10503" width="2.85546875" style="8" customWidth="1"/>
    <col min="10504" max="10504" width="1.42578125" style="8" customWidth="1"/>
    <col min="10505" max="10505" width="10.28515625" style="8" customWidth="1"/>
    <col min="10506" max="10506" width="2.7109375" style="8" customWidth="1"/>
    <col min="10507" max="10507" width="10" style="8" bestFit="1" customWidth="1"/>
    <col min="10508" max="10508" width="1.5703125" style="8" customWidth="1"/>
    <col min="10509" max="10752" width="11.42578125" style="8"/>
    <col min="10753" max="10754" width="12" style="8" customWidth="1"/>
    <col min="10755" max="10755" width="2.7109375" style="8" customWidth="1"/>
    <col min="10756" max="10756" width="12.42578125" style="8" customWidth="1"/>
    <col min="10757" max="10757" width="2.42578125" style="8" customWidth="1"/>
    <col min="10758" max="10758" width="11" style="8" customWidth="1"/>
    <col min="10759" max="10759" width="2.85546875" style="8" customWidth="1"/>
    <col min="10760" max="10760" width="1.42578125" style="8" customWidth="1"/>
    <col min="10761" max="10761" width="10.28515625" style="8" customWidth="1"/>
    <col min="10762" max="10762" width="2.7109375" style="8" customWidth="1"/>
    <col min="10763" max="10763" width="10" style="8" bestFit="1" customWidth="1"/>
    <col min="10764" max="10764" width="1.5703125" style="8" customWidth="1"/>
    <col min="10765" max="11008" width="11.42578125" style="8"/>
    <col min="11009" max="11010" width="12" style="8" customWidth="1"/>
    <col min="11011" max="11011" width="2.7109375" style="8" customWidth="1"/>
    <col min="11012" max="11012" width="12.42578125" style="8" customWidth="1"/>
    <col min="11013" max="11013" width="2.42578125" style="8" customWidth="1"/>
    <col min="11014" max="11014" width="11" style="8" customWidth="1"/>
    <col min="11015" max="11015" width="2.85546875" style="8" customWidth="1"/>
    <col min="11016" max="11016" width="1.42578125" style="8" customWidth="1"/>
    <col min="11017" max="11017" width="10.28515625" style="8" customWidth="1"/>
    <col min="11018" max="11018" width="2.7109375" style="8" customWidth="1"/>
    <col min="11019" max="11019" width="10" style="8" bestFit="1" customWidth="1"/>
    <col min="11020" max="11020" width="1.5703125" style="8" customWidth="1"/>
    <col min="11021" max="11264" width="11.42578125" style="8"/>
    <col min="11265" max="11266" width="12" style="8" customWidth="1"/>
    <col min="11267" max="11267" width="2.7109375" style="8" customWidth="1"/>
    <col min="11268" max="11268" width="12.42578125" style="8" customWidth="1"/>
    <col min="11269" max="11269" width="2.42578125" style="8" customWidth="1"/>
    <col min="11270" max="11270" width="11" style="8" customWidth="1"/>
    <col min="11271" max="11271" width="2.85546875" style="8" customWidth="1"/>
    <col min="11272" max="11272" width="1.42578125" style="8" customWidth="1"/>
    <col min="11273" max="11273" width="10.28515625" style="8" customWidth="1"/>
    <col min="11274" max="11274" width="2.7109375" style="8" customWidth="1"/>
    <col min="11275" max="11275" width="10" style="8" bestFit="1" customWidth="1"/>
    <col min="11276" max="11276" width="1.5703125" style="8" customWidth="1"/>
    <col min="11277" max="11520" width="11.42578125" style="8"/>
    <col min="11521" max="11522" width="12" style="8" customWidth="1"/>
    <col min="11523" max="11523" width="2.7109375" style="8" customWidth="1"/>
    <col min="11524" max="11524" width="12.42578125" style="8" customWidth="1"/>
    <col min="11525" max="11525" width="2.42578125" style="8" customWidth="1"/>
    <col min="11526" max="11526" width="11" style="8" customWidth="1"/>
    <col min="11527" max="11527" width="2.85546875" style="8" customWidth="1"/>
    <col min="11528" max="11528" width="1.42578125" style="8" customWidth="1"/>
    <col min="11529" max="11529" width="10.28515625" style="8" customWidth="1"/>
    <col min="11530" max="11530" width="2.7109375" style="8" customWidth="1"/>
    <col min="11531" max="11531" width="10" style="8" bestFit="1" customWidth="1"/>
    <col min="11532" max="11532" width="1.5703125" style="8" customWidth="1"/>
    <col min="11533" max="11776" width="11.42578125" style="8"/>
    <col min="11777" max="11778" width="12" style="8" customWidth="1"/>
    <col min="11779" max="11779" width="2.7109375" style="8" customWidth="1"/>
    <col min="11780" max="11780" width="12.42578125" style="8" customWidth="1"/>
    <col min="11781" max="11781" width="2.42578125" style="8" customWidth="1"/>
    <col min="11782" max="11782" width="11" style="8" customWidth="1"/>
    <col min="11783" max="11783" width="2.85546875" style="8" customWidth="1"/>
    <col min="11784" max="11784" width="1.42578125" style="8" customWidth="1"/>
    <col min="11785" max="11785" width="10.28515625" style="8" customWidth="1"/>
    <col min="11786" max="11786" width="2.7109375" style="8" customWidth="1"/>
    <col min="11787" max="11787" width="10" style="8" bestFit="1" customWidth="1"/>
    <col min="11788" max="11788" width="1.5703125" style="8" customWidth="1"/>
    <col min="11789" max="12032" width="11.42578125" style="8"/>
    <col min="12033" max="12034" width="12" style="8" customWidth="1"/>
    <col min="12035" max="12035" width="2.7109375" style="8" customWidth="1"/>
    <col min="12036" max="12036" width="12.42578125" style="8" customWidth="1"/>
    <col min="12037" max="12037" width="2.42578125" style="8" customWidth="1"/>
    <col min="12038" max="12038" width="11" style="8" customWidth="1"/>
    <col min="12039" max="12039" width="2.85546875" style="8" customWidth="1"/>
    <col min="12040" max="12040" width="1.42578125" style="8" customWidth="1"/>
    <col min="12041" max="12041" width="10.28515625" style="8" customWidth="1"/>
    <col min="12042" max="12042" width="2.7109375" style="8" customWidth="1"/>
    <col min="12043" max="12043" width="10" style="8" bestFit="1" customWidth="1"/>
    <col min="12044" max="12044" width="1.5703125" style="8" customWidth="1"/>
    <col min="12045" max="12288" width="11.42578125" style="8"/>
    <col min="12289" max="12290" width="12" style="8" customWidth="1"/>
    <col min="12291" max="12291" width="2.7109375" style="8" customWidth="1"/>
    <col min="12292" max="12292" width="12.42578125" style="8" customWidth="1"/>
    <col min="12293" max="12293" width="2.42578125" style="8" customWidth="1"/>
    <col min="12294" max="12294" width="11" style="8" customWidth="1"/>
    <col min="12295" max="12295" width="2.85546875" style="8" customWidth="1"/>
    <col min="12296" max="12296" width="1.42578125" style="8" customWidth="1"/>
    <col min="12297" max="12297" width="10.28515625" style="8" customWidth="1"/>
    <col min="12298" max="12298" width="2.7109375" style="8" customWidth="1"/>
    <col min="12299" max="12299" width="10" style="8" bestFit="1" customWidth="1"/>
    <col min="12300" max="12300" width="1.5703125" style="8" customWidth="1"/>
    <col min="12301" max="12544" width="11.42578125" style="8"/>
    <col min="12545" max="12546" width="12" style="8" customWidth="1"/>
    <col min="12547" max="12547" width="2.7109375" style="8" customWidth="1"/>
    <col min="12548" max="12548" width="12.42578125" style="8" customWidth="1"/>
    <col min="12549" max="12549" width="2.42578125" style="8" customWidth="1"/>
    <col min="12550" max="12550" width="11" style="8" customWidth="1"/>
    <col min="12551" max="12551" width="2.85546875" style="8" customWidth="1"/>
    <col min="12552" max="12552" width="1.42578125" style="8" customWidth="1"/>
    <col min="12553" max="12553" width="10.28515625" style="8" customWidth="1"/>
    <col min="12554" max="12554" width="2.7109375" style="8" customWidth="1"/>
    <col min="12555" max="12555" width="10" style="8" bestFit="1" customWidth="1"/>
    <col min="12556" max="12556" width="1.5703125" style="8" customWidth="1"/>
    <col min="12557" max="12800" width="11.42578125" style="8"/>
    <col min="12801" max="12802" width="12" style="8" customWidth="1"/>
    <col min="12803" max="12803" width="2.7109375" style="8" customWidth="1"/>
    <col min="12804" max="12804" width="12.42578125" style="8" customWidth="1"/>
    <col min="12805" max="12805" width="2.42578125" style="8" customWidth="1"/>
    <col min="12806" max="12806" width="11" style="8" customWidth="1"/>
    <col min="12807" max="12807" width="2.85546875" style="8" customWidth="1"/>
    <col min="12808" max="12808" width="1.42578125" style="8" customWidth="1"/>
    <col min="12809" max="12809" width="10.28515625" style="8" customWidth="1"/>
    <col min="12810" max="12810" width="2.7109375" style="8" customWidth="1"/>
    <col min="12811" max="12811" width="10" style="8" bestFit="1" customWidth="1"/>
    <col min="12812" max="12812" width="1.5703125" style="8" customWidth="1"/>
    <col min="12813" max="13056" width="11.42578125" style="8"/>
    <col min="13057" max="13058" width="12" style="8" customWidth="1"/>
    <col min="13059" max="13059" width="2.7109375" style="8" customWidth="1"/>
    <col min="13060" max="13060" width="12.42578125" style="8" customWidth="1"/>
    <col min="13061" max="13061" width="2.42578125" style="8" customWidth="1"/>
    <col min="13062" max="13062" width="11" style="8" customWidth="1"/>
    <col min="13063" max="13063" width="2.85546875" style="8" customWidth="1"/>
    <col min="13064" max="13064" width="1.42578125" style="8" customWidth="1"/>
    <col min="13065" max="13065" width="10.28515625" style="8" customWidth="1"/>
    <col min="13066" max="13066" width="2.7109375" style="8" customWidth="1"/>
    <col min="13067" max="13067" width="10" style="8" bestFit="1" customWidth="1"/>
    <col min="13068" max="13068" width="1.5703125" style="8" customWidth="1"/>
    <col min="13069" max="13312" width="11.42578125" style="8"/>
    <col min="13313" max="13314" width="12" style="8" customWidth="1"/>
    <col min="13315" max="13315" width="2.7109375" style="8" customWidth="1"/>
    <col min="13316" max="13316" width="12.42578125" style="8" customWidth="1"/>
    <col min="13317" max="13317" width="2.42578125" style="8" customWidth="1"/>
    <col min="13318" max="13318" width="11" style="8" customWidth="1"/>
    <col min="13319" max="13319" width="2.85546875" style="8" customWidth="1"/>
    <col min="13320" max="13320" width="1.42578125" style="8" customWidth="1"/>
    <col min="13321" max="13321" width="10.28515625" style="8" customWidth="1"/>
    <col min="13322" max="13322" width="2.7109375" style="8" customWidth="1"/>
    <col min="13323" max="13323" width="10" style="8" bestFit="1" customWidth="1"/>
    <col min="13324" max="13324" width="1.5703125" style="8" customWidth="1"/>
    <col min="13325" max="13568" width="11.42578125" style="8"/>
    <col min="13569" max="13570" width="12" style="8" customWidth="1"/>
    <col min="13571" max="13571" width="2.7109375" style="8" customWidth="1"/>
    <col min="13572" max="13572" width="12.42578125" style="8" customWidth="1"/>
    <col min="13573" max="13573" width="2.42578125" style="8" customWidth="1"/>
    <col min="13574" max="13574" width="11" style="8" customWidth="1"/>
    <col min="13575" max="13575" width="2.85546875" style="8" customWidth="1"/>
    <col min="13576" max="13576" width="1.42578125" style="8" customWidth="1"/>
    <col min="13577" max="13577" width="10.28515625" style="8" customWidth="1"/>
    <col min="13578" max="13578" width="2.7109375" style="8" customWidth="1"/>
    <col min="13579" max="13579" width="10" style="8" bestFit="1" customWidth="1"/>
    <col min="13580" max="13580" width="1.5703125" style="8" customWidth="1"/>
    <col min="13581" max="13824" width="11.42578125" style="8"/>
    <col min="13825" max="13826" width="12" style="8" customWidth="1"/>
    <col min="13827" max="13827" width="2.7109375" style="8" customWidth="1"/>
    <col min="13828" max="13828" width="12.42578125" style="8" customWidth="1"/>
    <col min="13829" max="13829" width="2.42578125" style="8" customWidth="1"/>
    <col min="13830" max="13830" width="11" style="8" customWidth="1"/>
    <col min="13831" max="13831" width="2.85546875" style="8" customWidth="1"/>
    <col min="13832" max="13832" width="1.42578125" style="8" customWidth="1"/>
    <col min="13833" max="13833" width="10.28515625" style="8" customWidth="1"/>
    <col min="13834" max="13834" width="2.7109375" style="8" customWidth="1"/>
    <col min="13835" max="13835" width="10" style="8" bestFit="1" customWidth="1"/>
    <col min="13836" max="13836" width="1.5703125" style="8" customWidth="1"/>
    <col min="13837" max="14080" width="11.42578125" style="8"/>
    <col min="14081" max="14082" width="12" style="8" customWidth="1"/>
    <col min="14083" max="14083" width="2.7109375" style="8" customWidth="1"/>
    <col min="14084" max="14084" width="12.42578125" style="8" customWidth="1"/>
    <col min="14085" max="14085" width="2.42578125" style="8" customWidth="1"/>
    <col min="14086" max="14086" width="11" style="8" customWidth="1"/>
    <col min="14087" max="14087" width="2.85546875" style="8" customWidth="1"/>
    <col min="14088" max="14088" width="1.42578125" style="8" customWidth="1"/>
    <col min="14089" max="14089" width="10.28515625" style="8" customWidth="1"/>
    <col min="14090" max="14090" width="2.7109375" style="8" customWidth="1"/>
    <col min="14091" max="14091" width="10" style="8" bestFit="1" customWidth="1"/>
    <col min="14092" max="14092" width="1.5703125" style="8" customWidth="1"/>
    <col min="14093" max="14336" width="11.42578125" style="8"/>
    <col min="14337" max="14338" width="12" style="8" customWidth="1"/>
    <col min="14339" max="14339" width="2.7109375" style="8" customWidth="1"/>
    <col min="14340" max="14340" width="12.42578125" style="8" customWidth="1"/>
    <col min="14341" max="14341" width="2.42578125" style="8" customWidth="1"/>
    <col min="14342" max="14342" width="11" style="8" customWidth="1"/>
    <col min="14343" max="14343" width="2.85546875" style="8" customWidth="1"/>
    <col min="14344" max="14344" width="1.42578125" style="8" customWidth="1"/>
    <col min="14345" max="14345" width="10.28515625" style="8" customWidth="1"/>
    <col min="14346" max="14346" width="2.7109375" style="8" customWidth="1"/>
    <col min="14347" max="14347" width="10" style="8" bestFit="1" customWidth="1"/>
    <col min="14348" max="14348" width="1.5703125" style="8" customWidth="1"/>
    <col min="14349" max="14592" width="11.42578125" style="8"/>
    <col min="14593" max="14594" width="12" style="8" customWidth="1"/>
    <col min="14595" max="14595" width="2.7109375" style="8" customWidth="1"/>
    <col min="14596" max="14596" width="12.42578125" style="8" customWidth="1"/>
    <col min="14597" max="14597" width="2.42578125" style="8" customWidth="1"/>
    <col min="14598" max="14598" width="11" style="8" customWidth="1"/>
    <col min="14599" max="14599" width="2.85546875" style="8" customWidth="1"/>
    <col min="14600" max="14600" width="1.42578125" style="8" customWidth="1"/>
    <col min="14601" max="14601" width="10.28515625" style="8" customWidth="1"/>
    <col min="14602" max="14602" width="2.7109375" style="8" customWidth="1"/>
    <col min="14603" max="14603" width="10" style="8" bestFit="1" customWidth="1"/>
    <col min="14604" max="14604" width="1.5703125" style="8" customWidth="1"/>
    <col min="14605" max="14848" width="11.42578125" style="8"/>
    <col min="14849" max="14850" width="12" style="8" customWidth="1"/>
    <col min="14851" max="14851" width="2.7109375" style="8" customWidth="1"/>
    <col min="14852" max="14852" width="12.42578125" style="8" customWidth="1"/>
    <col min="14853" max="14853" width="2.42578125" style="8" customWidth="1"/>
    <col min="14854" max="14854" width="11" style="8" customWidth="1"/>
    <col min="14855" max="14855" width="2.85546875" style="8" customWidth="1"/>
    <col min="14856" max="14856" width="1.42578125" style="8" customWidth="1"/>
    <col min="14857" max="14857" width="10.28515625" style="8" customWidth="1"/>
    <col min="14858" max="14858" width="2.7109375" style="8" customWidth="1"/>
    <col min="14859" max="14859" width="10" style="8" bestFit="1" customWidth="1"/>
    <col min="14860" max="14860" width="1.5703125" style="8" customWidth="1"/>
    <col min="14861" max="15104" width="11.42578125" style="8"/>
    <col min="15105" max="15106" width="12" style="8" customWidth="1"/>
    <col min="15107" max="15107" width="2.7109375" style="8" customWidth="1"/>
    <col min="15108" max="15108" width="12.42578125" style="8" customWidth="1"/>
    <col min="15109" max="15109" width="2.42578125" style="8" customWidth="1"/>
    <col min="15110" max="15110" width="11" style="8" customWidth="1"/>
    <col min="15111" max="15111" width="2.85546875" style="8" customWidth="1"/>
    <col min="15112" max="15112" width="1.42578125" style="8" customWidth="1"/>
    <col min="15113" max="15113" width="10.28515625" style="8" customWidth="1"/>
    <col min="15114" max="15114" width="2.7109375" style="8" customWidth="1"/>
    <col min="15115" max="15115" width="10" style="8" bestFit="1" customWidth="1"/>
    <col min="15116" max="15116" width="1.5703125" style="8" customWidth="1"/>
    <col min="15117" max="15360" width="11.42578125" style="8"/>
    <col min="15361" max="15362" width="12" style="8" customWidth="1"/>
    <col min="15363" max="15363" width="2.7109375" style="8" customWidth="1"/>
    <col min="15364" max="15364" width="12.42578125" style="8" customWidth="1"/>
    <col min="15365" max="15365" width="2.42578125" style="8" customWidth="1"/>
    <col min="15366" max="15366" width="11" style="8" customWidth="1"/>
    <col min="15367" max="15367" width="2.85546875" style="8" customWidth="1"/>
    <col min="15368" max="15368" width="1.42578125" style="8" customWidth="1"/>
    <col min="15369" max="15369" width="10.28515625" style="8" customWidth="1"/>
    <col min="15370" max="15370" width="2.7109375" style="8" customWidth="1"/>
    <col min="15371" max="15371" width="10" style="8" bestFit="1" customWidth="1"/>
    <col min="15372" max="15372" width="1.5703125" style="8" customWidth="1"/>
    <col min="15373" max="15616" width="11.42578125" style="8"/>
    <col min="15617" max="15618" width="12" style="8" customWidth="1"/>
    <col min="15619" max="15619" width="2.7109375" style="8" customWidth="1"/>
    <col min="15620" max="15620" width="12.42578125" style="8" customWidth="1"/>
    <col min="15621" max="15621" width="2.42578125" style="8" customWidth="1"/>
    <col min="15622" max="15622" width="11" style="8" customWidth="1"/>
    <col min="15623" max="15623" width="2.85546875" style="8" customWidth="1"/>
    <col min="15624" max="15624" width="1.42578125" style="8" customWidth="1"/>
    <col min="15625" max="15625" width="10.28515625" style="8" customWidth="1"/>
    <col min="15626" max="15626" width="2.7109375" style="8" customWidth="1"/>
    <col min="15627" max="15627" width="10" style="8" bestFit="1" customWidth="1"/>
    <col min="15628" max="15628" width="1.5703125" style="8" customWidth="1"/>
    <col min="15629" max="15872" width="11.42578125" style="8"/>
    <col min="15873" max="15874" width="12" style="8" customWidth="1"/>
    <col min="15875" max="15875" width="2.7109375" style="8" customWidth="1"/>
    <col min="15876" max="15876" width="12.42578125" style="8" customWidth="1"/>
    <col min="15877" max="15877" width="2.42578125" style="8" customWidth="1"/>
    <col min="15878" max="15878" width="11" style="8" customWidth="1"/>
    <col min="15879" max="15879" width="2.85546875" style="8" customWidth="1"/>
    <col min="15880" max="15880" width="1.42578125" style="8" customWidth="1"/>
    <col min="15881" max="15881" width="10.28515625" style="8" customWidth="1"/>
    <col min="15882" max="15882" width="2.7109375" style="8" customWidth="1"/>
    <col min="15883" max="15883" width="10" style="8" bestFit="1" customWidth="1"/>
    <col min="15884" max="15884" width="1.5703125" style="8" customWidth="1"/>
    <col min="15885" max="16128" width="11.42578125" style="8"/>
    <col min="16129" max="16130" width="12" style="8" customWidth="1"/>
    <col min="16131" max="16131" width="2.7109375" style="8" customWidth="1"/>
    <col min="16132" max="16132" width="12.42578125" style="8" customWidth="1"/>
    <col min="16133" max="16133" width="2.42578125" style="8" customWidth="1"/>
    <col min="16134" max="16134" width="11" style="8" customWidth="1"/>
    <col min="16135" max="16135" width="2.85546875" style="8" customWidth="1"/>
    <col min="16136" max="16136" width="1.42578125" style="8" customWidth="1"/>
    <col min="16137" max="16137" width="10.28515625" style="8" customWidth="1"/>
    <col min="16138" max="16138" width="2.7109375" style="8" customWidth="1"/>
    <col min="16139" max="16139" width="10" style="8" bestFit="1" customWidth="1"/>
    <col min="16140" max="16140" width="1.5703125" style="8" customWidth="1"/>
    <col min="16141" max="16384" width="11.42578125" style="8"/>
  </cols>
  <sheetData>
    <row r="2" spans="1:21" ht="18" customHeight="1">
      <c r="A2" s="7" t="s">
        <v>1012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250"/>
      <c r="N2" s="249"/>
      <c r="O2" s="249"/>
      <c r="P2" s="249"/>
      <c r="R2" s="247"/>
      <c r="S2" s="247"/>
    </row>
    <row r="3" spans="1:21" ht="18" customHeight="1">
      <c r="A3" s="38" t="s">
        <v>1013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250"/>
      <c r="N3" s="249"/>
      <c r="O3" s="249"/>
      <c r="P3" s="249"/>
      <c r="R3" s="247"/>
      <c r="S3" s="247"/>
    </row>
    <row r="4" spans="1:21" ht="18" customHeight="1">
      <c r="A4" s="165" t="s">
        <v>1014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250"/>
      <c r="N4" s="249"/>
      <c r="O4" s="249"/>
      <c r="P4" s="249"/>
      <c r="R4" s="247"/>
      <c r="S4" s="247"/>
    </row>
    <row r="5" spans="1:21" ht="18" customHeight="1">
      <c r="A5" s="38" t="s">
        <v>597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250"/>
      <c r="N5" s="249"/>
      <c r="O5" s="249"/>
      <c r="P5" s="249"/>
      <c r="R5" s="247"/>
      <c r="S5" s="247"/>
    </row>
    <row r="6" spans="1:21" ht="4.5" customHeight="1">
      <c r="A6" s="186"/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464"/>
      <c r="R6" s="247"/>
      <c r="S6" s="247"/>
    </row>
    <row r="7" spans="1:21" s="13" customFormat="1" ht="16.5" customHeight="1">
      <c r="A7" s="364" t="s">
        <v>788</v>
      </c>
      <c r="B7" s="365" t="s">
        <v>34</v>
      </c>
      <c r="C7" s="365"/>
      <c r="D7" s="288" t="s">
        <v>14</v>
      </c>
      <c r="E7" s="288"/>
      <c r="F7" s="288"/>
      <c r="G7" s="115"/>
      <c r="H7" s="465"/>
      <c r="I7" s="288" t="s">
        <v>15</v>
      </c>
      <c r="J7" s="288"/>
      <c r="K7" s="288"/>
      <c r="L7" s="288"/>
    </row>
    <row r="8" spans="1:21" s="13" customFormat="1" ht="16.5" customHeight="1">
      <c r="A8" s="466"/>
      <c r="B8" s="367"/>
      <c r="C8" s="367"/>
      <c r="D8" s="288" t="s">
        <v>1015</v>
      </c>
      <c r="E8" s="288"/>
      <c r="F8" s="288" t="s">
        <v>1016</v>
      </c>
      <c r="G8" s="288"/>
      <c r="H8" s="467"/>
      <c r="I8" s="290" t="s">
        <v>1015</v>
      </c>
      <c r="J8" s="290"/>
      <c r="K8" s="468" t="s">
        <v>1016</v>
      </c>
      <c r="L8" s="468"/>
    </row>
    <row r="9" spans="1:21" ht="8.25" customHeight="1"/>
    <row r="10" spans="1:21" ht="15" customHeight="1">
      <c r="A10" s="19" t="s">
        <v>34</v>
      </c>
      <c r="B10" s="446">
        <f>SUM(B12:B17)</f>
        <v>1524</v>
      </c>
      <c r="C10" s="446">
        <f>SUM(C12:C17)</f>
        <v>0</v>
      </c>
      <c r="D10" s="446">
        <f>SUM(D12:D17)</f>
        <v>1309</v>
      </c>
      <c r="E10" s="446">
        <f>SUM(E12:E17)</f>
        <v>0</v>
      </c>
      <c r="F10" s="446">
        <f>SUM(F12:F17)</f>
        <v>215</v>
      </c>
      <c r="G10" s="469"/>
      <c r="H10" s="469"/>
      <c r="I10" s="470">
        <f>+D10/B10*100</f>
        <v>85.892388451443566</v>
      </c>
      <c r="J10" s="470"/>
      <c r="K10" s="470">
        <f>+F10/B10*100</f>
        <v>14.107611548556431</v>
      </c>
    </row>
    <row r="11" spans="1:21" ht="8.25" customHeight="1">
      <c r="B11" s="447"/>
      <c r="C11" s="447"/>
      <c r="D11" s="447"/>
      <c r="E11" s="447"/>
      <c r="F11" s="447"/>
    </row>
    <row r="12" spans="1:21" ht="16.5" customHeight="1">
      <c r="A12" s="8" t="s">
        <v>799</v>
      </c>
      <c r="B12" s="447">
        <f t="shared" ref="B12:B17" si="0">SUM(D12:F12)</f>
        <v>275</v>
      </c>
      <c r="C12" s="447"/>
      <c r="D12" s="447">
        <v>249</v>
      </c>
      <c r="E12" s="447"/>
      <c r="F12" s="447">
        <v>26</v>
      </c>
      <c r="G12" s="471"/>
      <c r="H12" s="471"/>
      <c r="I12" s="472">
        <f t="shared" ref="I12:I17" si="1">IFERROR(+D12/B12*100,"-")</f>
        <v>90.545454545454547</v>
      </c>
      <c r="J12" s="473"/>
      <c r="K12" s="472">
        <f t="shared" ref="K12:K17" si="2">IFERROR(+F12/B12*100,"-")</f>
        <v>9.454545454545455</v>
      </c>
      <c r="L12" s="297"/>
      <c r="M12" s="447"/>
      <c r="N12" s="447"/>
      <c r="O12" s="447"/>
      <c r="P12" s="447"/>
      <c r="Q12" s="447"/>
      <c r="R12" s="447"/>
      <c r="S12" s="447"/>
      <c r="T12" s="447"/>
      <c r="U12" s="447"/>
    </row>
    <row r="13" spans="1:21" ht="16.5" customHeight="1">
      <c r="A13" s="8" t="s">
        <v>801</v>
      </c>
      <c r="B13" s="447">
        <f t="shared" si="0"/>
        <v>215</v>
      </c>
      <c r="C13" s="447"/>
      <c r="D13" s="447">
        <v>187</v>
      </c>
      <c r="E13" s="447"/>
      <c r="F13" s="447">
        <v>28</v>
      </c>
      <c r="G13" s="471"/>
      <c r="H13" s="471"/>
      <c r="I13" s="472">
        <f t="shared" si="1"/>
        <v>86.976744186046503</v>
      </c>
      <c r="J13" s="473"/>
      <c r="K13" s="472">
        <f t="shared" si="2"/>
        <v>13.023255813953488</v>
      </c>
      <c r="L13" s="297"/>
      <c r="M13" s="33"/>
    </row>
    <row r="14" spans="1:21" ht="16.5" customHeight="1">
      <c r="A14" s="8" t="s">
        <v>802</v>
      </c>
      <c r="B14" s="447">
        <f t="shared" si="0"/>
        <v>244</v>
      </c>
      <c r="C14" s="447"/>
      <c r="D14" s="447">
        <v>213</v>
      </c>
      <c r="E14" s="447"/>
      <c r="F14" s="447">
        <v>31</v>
      </c>
      <c r="G14" s="33"/>
      <c r="H14" s="33"/>
      <c r="I14" s="472">
        <f t="shared" si="1"/>
        <v>87.295081967213122</v>
      </c>
      <c r="J14" s="473"/>
      <c r="K14" s="472">
        <f t="shared" si="2"/>
        <v>12.704918032786885</v>
      </c>
      <c r="L14" s="297"/>
      <c r="M14" s="33"/>
    </row>
    <row r="15" spans="1:21" ht="16.5" customHeight="1">
      <c r="A15" s="8" t="s">
        <v>803</v>
      </c>
      <c r="B15" s="447">
        <f t="shared" si="0"/>
        <v>237</v>
      </c>
      <c r="C15" s="447"/>
      <c r="D15" s="447">
        <v>206</v>
      </c>
      <c r="E15" s="447"/>
      <c r="F15" s="447">
        <v>31</v>
      </c>
      <c r="G15" s="33"/>
      <c r="H15" s="33"/>
      <c r="I15" s="472">
        <f t="shared" si="1"/>
        <v>86.919831223628691</v>
      </c>
      <c r="J15" s="473"/>
      <c r="K15" s="472">
        <f t="shared" si="2"/>
        <v>13.080168776371309</v>
      </c>
      <c r="L15" s="297"/>
      <c r="M15" s="33"/>
    </row>
    <row r="16" spans="1:21" ht="16.5" customHeight="1">
      <c r="A16" s="8" t="s">
        <v>804</v>
      </c>
      <c r="B16" s="447">
        <f t="shared" si="0"/>
        <v>295</v>
      </c>
      <c r="C16" s="447"/>
      <c r="D16" s="447">
        <v>247</v>
      </c>
      <c r="E16" s="447"/>
      <c r="F16" s="447">
        <v>48</v>
      </c>
      <c r="G16" s="33"/>
      <c r="H16" s="33"/>
      <c r="I16" s="472">
        <f t="shared" si="1"/>
        <v>83.728813559322035</v>
      </c>
      <c r="J16" s="473"/>
      <c r="K16" s="472">
        <f t="shared" si="2"/>
        <v>16.271186440677965</v>
      </c>
      <c r="L16" s="297"/>
      <c r="M16" s="33"/>
      <c r="Q16" s="471"/>
    </row>
    <row r="17" spans="1:17" ht="16.5" customHeight="1">
      <c r="A17" s="8" t="s">
        <v>805</v>
      </c>
      <c r="B17" s="447">
        <f t="shared" si="0"/>
        <v>258</v>
      </c>
      <c r="C17" s="447"/>
      <c r="D17" s="447">
        <v>207</v>
      </c>
      <c r="E17" s="447"/>
      <c r="F17" s="447">
        <v>51</v>
      </c>
      <c r="G17" s="33"/>
      <c r="H17" s="33"/>
      <c r="I17" s="472">
        <f t="shared" si="1"/>
        <v>80.232558139534888</v>
      </c>
      <c r="J17" s="473"/>
      <c r="K17" s="472">
        <f t="shared" si="2"/>
        <v>19.767441860465116</v>
      </c>
      <c r="L17" s="297"/>
      <c r="M17" s="33"/>
      <c r="Q17" s="471"/>
    </row>
    <row r="18" spans="1:17" ht="8.25" customHeight="1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Q18" s="471"/>
    </row>
    <row r="19" spans="1:17" ht="7.5" customHeight="1">
      <c r="Q19" s="471"/>
    </row>
    <row r="20" spans="1:17">
      <c r="A20" s="37" t="s">
        <v>997</v>
      </c>
    </row>
  </sheetData>
  <mergeCells count="7">
    <mergeCell ref="A7:A8"/>
    <mergeCell ref="B7:C8"/>
    <mergeCell ref="D7:F7"/>
    <mergeCell ref="I7:L7"/>
    <mergeCell ref="D8:E8"/>
    <mergeCell ref="F8:G8"/>
    <mergeCell ref="I8:J8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37" orientation="landscape" useFirstPageNumber="1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25401-0117-49FA-A295-CDDF0BDA7A71}">
  <sheetPr>
    <pageSetUpPr fitToPage="1"/>
  </sheetPr>
  <dimension ref="A1:H29"/>
  <sheetViews>
    <sheetView showGridLines="0" zoomScale="90" zoomScaleNormal="90" workbookViewId="0">
      <selection activeCell="J12" sqref="J12"/>
    </sheetView>
  </sheetViews>
  <sheetFormatPr baseColWidth="10" defaultRowHeight="12.75"/>
  <cols>
    <col min="1" max="1" width="12.5703125" style="484" customWidth="1"/>
    <col min="2" max="2" width="13.140625" style="484" bestFit="1" customWidth="1"/>
    <col min="3" max="5" width="14.7109375" style="484" customWidth="1"/>
    <col min="6" max="6" width="18.7109375" style="484" customWidth="1"/>
    <col min="7" max="7" width="14.7109375" style="484" customWidth="1"/>
    <col min="8" max="8" width="17.140625" style="484" customWidth="1"/>
    <col min="9" max="252" width="11.42578125" style="484"/>
    <col min="253" max="253" width="12.5703125" style="484" customWidth="1"/>
    <col min="254" max="254" width="13.140625" style="484" bestFit="1" customWidth="1"/>
    <col min="255" max="257" width="14.7109375" style="484" customWidth="1"/>
    <col min="258" max="258" width="18.7109375" style="484" customWidth="1"/>
    <col min="259" max="259" width="14.7109375" style="484" customWidth="1"/>
    <col min="260" max="260" width="17.140625" style="484" customWidth="1"/>
    <col min="261" max="508" width="11.42578125" style="484"/>
    <col min="509" max="509" width="12.5703125" style="484" customWidth="1"/>
    <col min="510" max="510" width="13.140625" style="484" bestFit="1" customWidth="1"/>
    <col min="511" max="513" width="14.7109375" style="484" customWidth="1"/>
    <col min="514" max="514" width="18.7109375" style="484" customWidth="1"/>
    <col min="515" max="515" width="14.7109375" style="484" customWidth="1"/>
    <col min="516" max="516" width="17.140625" style="484" customWidth="1"/>
    <col min="517" max="764" width="11.42578125" style="484"/>
    <col min="765" max="765" width="12.5703125" style="484" customWidth="1"/>
    <col min="766" max="766" width="13.140625" style="484" bestFit="1" customWidth="1"/>
    <col min="767" max="769" width="14.7109375" style="484" customWidth="1"/>
    <col min="770" max="770" width="18.7109375" style="484" customWidth="1"/>
    <col min="771" max="771" width="14.7109375" style="484" customWidth="1"/>
    <col min="772" max="772" width="17.140625" style="484" customWidth="1"/>
    <col min="773" max="1020" width="11.42578125" style="484"/>
    <col min="1021" max="1021" width="12.5703125" style="484" customWidth="1"/>
    <col min="1022" max="1022" width="13.140625" style="484" bestFit="1" customWidth="1"/>
    <col min="1023" max="1025" width="14.7109375" style="484" customWidth="1"/>
    <col min="1026" max="1026" width="18.7109375" style="484" customWidth="1"/>
    <col min="1027" max="1027" width="14.7109375" style="484" customWidth="1"/>
    <col min="1028" max="1028" width="17.140625" style="484" customWidth="1"/>
    <col min="1029" max="1276" width="11.42578125" style="484"/>
    <col min="1277" max="1277" width="12.5703125" style="484" customWidth="1"/>
    <col min="1278" max="1278" width="13.140625" style="484" bestFit="1" customWidth="1"/>
    <col min="1279" max="1281" width="14.7109375" style="484" customWidth="1"/>
    <col min="1282" max="1282" width="18.7109375" style="484" customWidth="1"/>
    <col min="1283" max="1283" width="14.7109375" style="484" customWidth="1"/>
    <col min="1284" max="1284" width="17.140625" style="484" customWidth="1"/>
    <col min="1285" max="1532" width="11.42578125" style="484"/>
    <col min="1533" max="1533" width="12.5703125" style="484" customWidth="1"/>
    <col min="1534" max="1534" width="13.140625" style="484" bestFit="1" customWidth="1"/>
    <col min="1535" max="1537" width="14.7109375" style="484" customWidth="1"/>
    <col min="1538" max="1538" width="18.7109375" style="484" customWidth="1"/>
    <col min="1539" max="1539" width="14.7109375" style="484" customWidth="1"/>
    <col min="1540" max="1540" width="17.140625" style="484" customWidth="1"/>
    <col min="1541" max="1788" width="11.42578125" style="484"/>
    <col min="1789" max="1789" width="12.5703125" style="484" customWidth="1"/>
    <col min="1790" max="1790" width="13.140625" style="484" bestFit="1" customWidth="1"/>
    <col min="1791" max="1793" width="14.7109375" style="484" customWidth="1"/>
    <col min="1794" max="1794" width="18.7109375" style="484" customWidth="1"/>
    <col min="1795" max="1795" width="14.7109375" style="484" customWidth="1"/>
    <col min="1796" max="1796" width="17.140625" style="484" customWidth="1"/>
    <col min="1797" max="2044" width="11.42578125" style="484"/>
    <col min="2045" max="2045" width="12.5703125" style="484" customWidth="1"/>
    <col min="2046" max="2046" width="13.140625" style="484" bestFit="1" customWidth="1"/>
    <col min="2047" max="2049" width="14.7109375" style="484" customWidth="1"/>
    <col min="2050" max="2050" width="18.7109375" style="484" customWidth="1"/>
    <col min="2051" max="2051" width="14.7109375" style="484" customWidth="1"/>
    <col min="2052" max="2052" width="17.140625" style="484" customWidth="1"/>
    <col min="2053" max="2300" width="11.42578125" style="484"/>
    <col min="2301" max="2301" width="12.5703125" style="484" customWidth="1"/>
    <col min="2302" max="2302" width="13.140625" style="484" bestFit="1" customWidth="1"/>
    <col min="2303" max="2305" width="14.7109375" style="484" customWidth="1"/>
    <col min="2306" max="2306" width="18.7109375" style="484" customWidth="1"/>
    <col min="2307" max="2307" width="14.7109375" style="484" customWidth="1"/>
    <col min="2308" max="2308" width="17.140625" style="484" customWidth="1"/>
    <col min="2309" max="2556" width="11.42578125" style="484"/>
    <col min="2557" max="2557" width="12.5703125" style="484" customWidth="1"/>
    <col min="2558" max="2558" width="13.140625" style="484" bestFit="1" customWidth="1"/>
    <col min="2559" max="2561" width="14.7109375" style="484" customWidth="1"/>
    <col min="2562" max="2562" width="18.7109375" style="484" customWidth="1"/>
    <col min="2563" max="2563" width="14.7109375" style="484" customWidth="1"/>
    <col min="2564" max="2564" width="17.140625" style="484" customWidth="1"/>
    <col min="2565" max="2812" width="11.42578125" style="484"/>
    <col min="2813" max="2813" width="12.5703125" style="484" customWidth="1"/>
    <col min="2814" max="2814" width="13.140625" style="484" bestFit="1" customWidth="1"/>
    <col min="2815" max="2817" width="14.7109375" style="484" customWidth="1"/>
    <col min="2818" max="2818" width="18.7109375" style="484" customWidth="1"/>
    <col min="2819" max="2819" width="14.7109375" style="484" customWidth="1"/>
    <col min="2820" max="2820" width="17.140625" style="484" customWidth="1"/>
    <col min="2821" max="3068" width="11.42578125" style="484"/>
    <col min="3069" max="3069" width="12.5703125" style="484" customWidth="1"/>
    <col min="3070" max="3070" width="13.140625" style="484" bestFit="1" customWidth="1"/>
    <col min="3071" max="3073" width="14.7109375" style="484" customWidth="1"/>
    <col min="3074" max="3074" width="18.7109375" style="484" customWidth="1"/>
    <col min="3075" max="3075" width="14.7109375" style="484" customWidth="1"/>
    <col min="3076" max="3076" width="17.140625" style="484" customWidth="1"/>
    <col min="3077" max="3324" width="11.42578125" style="484"/>
    <col min="3325" max="3325" width="12.5703125" style="484" customWidth="1"/>
    <col min="3326" max="3326" width="13.140625" style="484" bestFit="1" customWidth="1"/>
    <col min="3327" max="3329" width="14.7109375" style="484" customWidth="1"/>
    <col min="3330" max="3330" width="18.7109375" style="484" customWidth="1"/>
    <col min="3331" max="3331" width="14.7109375" style="484" customWidth="1"/>
    <col min="3332" max="3332" width="17.140625" style="484" customWidth="1"/>
    <col min="3333" max="3580" width="11.42578125" style="484"/>
    <col min="3581" max="3581" width="12.5703125" style="484" customWidth="1"/>
    <col min="3582" max="3582" width="13.140625" style="484" bestFit="1" customWidth="1"/>
    <col min="3583" max="3585" width="14.7109375" style="484" customWidth="1"/>
    <col min="3586" max="3586" width="18.7109375" style="484" customWidth="1"/>
    <col min="3587" max="3587" width="14.7109375" style="484" customWidth="1"/>
    <col min="3588" max="3588" width="17.140625" style="484" customWidth="1"/>
    <col min="3589" max="3836" width="11.42578125" style="484"/>
    <col min="3837" max="3837" width="12.5703125" style="484" customWidth="1"/>
    <col min="3838" max="3838" width="13.140625" style="484" bestFit="1" customWidth="1"/>
    <col min="3839" max="3841" width="14.7109375" style="484" customWidth="1"/>
    <col min="3842" max="3842" width="18.7109375" style="484" customWidth="1"/>
    <col min="3843" max="3843" width="14.7109375" style="484" customWidth="1"/>
    <col min="3844" max="3844" width="17.140625" style="484" customWidth="1"/>
    <col min="3845" max="4092" width="11.42578125" style="484"/>
    <col min="4093" max="4093" width="12.5703125" style="484" customWidth="1"/>
    <col min="4094" max="4094" width="13.140625" style="484" bestFit="1" customWidth="1"/>
    <col min="4095" max="4097" width="14.7109375" style="484" customWidth="1"/>
    <col min="4098" max="4098" width="18.7109375" style="484" customWidth="1"/>
    <col min="4099" max="4099" width="14.7109375" style="484" customWidth="1"/>
    <col min="4100" max="4100" width="17.140625" style="484" customWidth="1"/>
    <col min="4101" max="4348" width="11.42578125" style="484"/>
    <col min="4349" max="4349" width="12.5703125" style="484" customWidth="1"/>
    <col min="4350" max="4350" width="13.140625" style="484" bestFit="1" customWidth="1"/>
    <col min="4351" max="4353" width="14.7109375" style="484" customWidth="1"/>
    <col min="4354" max="4354" width="18.7109375" style="484" customWidth="1"/>
    <col min="4355" max="4355" width="14.7109375" style="484" customWidth="1"/>
    <col min="4356" max="4356" width="17.140625" style="484" customWidth="1"/>
    <col min="4357" max="4604" width="11.42578125" style="484"/>
    <col min="4605" max="4605" width="12.5703125" style="484" customWidth="1"/>
    <col min="4606" max="4606" width="13.140625" style="484" bestFit="1" customWidth="1"/>
    <col min="4607" max="4609" width="14.7109375" style="484" customWidth="1"/>
    <col min="4610" max="4610" width="18.7109375" style="484" customWidth="1"/>
    <col min="4611" max="4611" width="14.7109375" style="484" customWidth="1"/>
    <col min="4612" max="4612" width="17.140625" style="484" customWidth="1"/>
    <col min="4613" max="4860" width="11.42578125" style="484"/>
    <col min="4861" max="4861" width="12.5703125" style="484" customWidth="1"/>
    <col min="4862" max="4862" width="13.140625" style="484" bestFit="1" customWidth="1"/>
    <col min="4863" max="4865" width="14.7109375" style="484" customWidth="1"/>
    <col min="4866" max="4866" width="18.7109375" style="484" customWidth="1"/>
    <col min="4867" max="4867" width="14.7109375" style="484" customWidth="1"/>
    <col min="4868" max="4868" width="17.140625" style="484" customWidth="1"/>
    <col min="4869" max="5116" width="11.42578125" style="484"/>
    <col min="5117" max="5117" width="12.5703125" style="484" customWidth="1"/>
    <col min="5118" max="5118" width="13.140625" style="484" bestFit="1" customWidth="1"/>
    <col min="5119" max="5121" width="14.7109375" style="484" customWidth="1"/>
    <col min="5122" max="5122" width="18.7109375" style="484" customWidth="1"/>
    <col min="5123" max="5123" width="14.7109375" style="484" customWidth="1"/>
    <col min="5124" max="5124" width="17.140625" style="484" customWidth="1"/>
    <col min="5125" max="5372" width="11.42578125" style="484"/>
    <col min="5373" max="5373" width="12.5703125" style="484" customWidth="1"/>
    <col min="5374" max="5374" width="13.140625" style="484" bestFit="1" customWidth="1"/>
    <col min="5375" max="5377" width="14.7109375" style="484" customWidth="1"/>
    <col min="5378" max="5378" width="18.7109375" style="484" customWidth="1"/>
    <col min="5379" max="5379" width="14.7109375" style="484" customWidth="1"/>
    <col min="5380" max="5380" width="17.140625" style="484" customWidth="1"/>
    <col min="5381" max="5628" width="11.42578125" style="484"/>
    <col min="5629" max="5629" width="12.5703125" style="484" customWidth="1"/>
    <col min="5630" max="5630" width="13.140625" style="484" bestFit="1" customWidth="1"/>
    <col min="5631" max="5633" width="14.7109375" style="484" customWidth="1"/>
    <col min="5634" max="5634" width="18.7109375" style="484" customWidth="1"/>
    <col min="5635" max="5635" width="14.7109375" style="484" customWidth="1"/>
    <col min="5636" max="5636" width="17.140625" style="484" customWidth="1"/>
    <col min="5637" max="5884" width="11.42578125" style="484"/>
    <col min="5885" max="5885" width="12.5703125" style="484" customWidth="1"/>
    <col min="5886" max="5886" width="13.140625" style="484" bestFit="1" customWidth="1"/>
    <col min="5887" max="5889" width="14.7109375" style="484" customWidth="1"/>
    <col min="5890" max="5890" width="18.7109375" style="484" customWidth="1"/>
    <col min="5891" max="5891" width="14.7109375" style="484" customWidth="1"/>
    <col min="5892" max="5892" width="17.140625" style="484" customWidth="1"/>
    <col min="5893" max="6140" width="11.42578125" style="484"/>
    <col min="6141" max="6141" width="12.5703125" style="484" customWidth="1"/>
    <col min="6142" max="6142" width="13.140625" style="484" bestFit="1" customWidth="1"/>
    <col min="6143" max="6145" width="14.7109375" style="484" customWidth="1"/>
    <col min="6146" max="6146" width="18.7109375" style="484" customWidth="1"/>
    <col min="6147" max="6147" width="14.7109375" style="484" customWidth="1"/>
    <col min="6148" max="6148" width="17.140625" style="484" customWidth="1"/>
    <col min="6149" max="6396" width="11.42578125" style="484"/>
    <col min="6397" max="6397" width="12.5703125" style="484" customWidth="1"/>
    <col min="6398" max="6398" width="13.140625" style="484" bestFit="1" customWidth="1"/>
    <col min="6399" max="6401" width="14.7109375" style="484" customWidth="1"/>
    <col min="6402" max="6402" width="18.7109375" style="484" customWidth="1"/>
    <col min="6403" max="6403" width="14.7109375" style="484" customWidth="1"/>
    <col min="6404" max="6404" width="17.140625" style="484" customWidth="1"/>
    <col min="6405" max="6652" width="11.42578125" style="484"/>
    <col min="6653" max="6653" width="12.5703125" style="484" customWidth="1"/>
    <col min="6654" max="6654" width="13.140625" style="484" bestFit="1" customWidth="1"/>
    <col min="6655" max="6657" width="14.7109375" style="484" customWidth="1"/>
    <col min="6658" max="6658" width="18.7109375" style="484" customWidth="1"/>
    <col min="6659" max="6659" width="14.7109375" style="484" customWidth="1"/>
    <col min="6660" max="6660" width="17.140625" style="484" customWidth="1"/>
    <col min="6661" max="6908" width="11.42578125" style="484"/>
    <col min="6909" max="6909" width="12.5703125" style="484" customWidth="1"/>
    <col min="6910" max="6910" width="13.140625" style="484" bestFit="1" customWidth="1"/>
    <col min="6911" max="6913" width="14.7109375" style="484" customWidth="1"/>
    <col min="6914" max="6914" width="18.7109375" style="484" customWidth="1"/>
    <col min="6915" max="6915" width="14.7109375" style="484" customWidth="1"/>
    <col min="6916" max="6916" width="17.140625" style="484" customWidth="1"/>
    <col min="6917" max="7164" width="11.42578125" style="484"/>
    <col min="7165" max="7165" width="12.5703125" style="484" customWidth="1"/>
    <col min="7166" max="7166" width="13.140625" style="484" bestFit="1" customWidth="1"/>
    <col min="7167" max="7169" width="14.7109375" style="484" customWidth="1"/>
    <col min="7170" max="7170" width="18.7109375" style="484" customWidth="1"/>
    <col min="7171" max="7171" width="14.7109375" style="484" customWidth="1"/>
    <col min="7172" max="7172" width="17.140625" style="484" customWidth="1"/>
    <col min="7173" max="7420" width="11.42578125" style="484"/>
    <col min="7421" max="7421" width="12.5703125" style="484" customWidth="1"/>
    <col min="7422" max="7422" width="13.140625" style="484" bestFit="1" customWidth="1"/>
    <col min="7423" max="7425" width="14.7109375" style="484" customWidth="1"/>
    <col min="7426" max="7426" width="18.7109375" style="484" customWidth="1"/>
    <col min="7427" max="7427" width="14.7109375" style="484" customWidth="1"/>
    <col min="7428" max="7428" width="17.140625" style="484" customWidth="1"/>
    <col min="7429" max="7676" width="11.42578125" style="484"/>
    <col min="7677" max="7677" width="12.5703125" style="484" customWidth="1"/>
    <col min="7678" max="7678" width="13.140625" style="484" bestFit="1" customWidth="1"/>
    <col min="7679" max="7681" width="14.7109375" style="484" customWidth="1"/>
    <col min="7682" max="7682" width="18.7109375" style="484" customWidth="1"/>
    <col min="7683" max="7683" width="14.7109375" style="484" customWidth="1"/>
    <col min="7684" max="7684" width="17.140625" style="484" customWidth="1"/>
    <col min="7685" max="7932" width="11.42578125" style="484"/>
    <col min="7933" max="7933" width="12.5703125" style="484" customWidth="1"/>
    <col min="7934" max="7934" width="13.140625" style="484" bestFit="1" customWidth="1"/>
    <col min="7935" max="7937" width="14.7109375" style="484" customWidth="1"/>
    <col min="7938" max="7938" width="18.7109375" style="484" customWidth="1"/>
    <col min="7939" max="7939" width="14.7109375" style="484" customWidth="1"/>
    <col min="7940" max="7940" width="17.140625" style="484" customWidth="1"/>
    <col min="7941" max="8188" width="11.42578125" style="484"/>
    <col min="8189" max="8189" width="12.5703125" style="484" customWidth="1"/>
    <col min="8190" max="8190" width="13.140625" style="484" bestFit="1" customWidth="1"/>
    <col min="8191" max="8193" width="14.7109375" style="484" customWidth="1"/>
    <col min="8194" max="8194" width="18.7109375" style="484" customWidth="1"/>
    <col min="8195" max="8195" width="14.7109375" style="484" customWidth="1"/>
    <col min="8196" max="8196" width="17.140625" style="484" customWidth="1"/>
    <col min="8197" max="8444" width="11.42578125" style="484"/>
    <col min="8445" max="8445" width="12.5703125" style="484" customWidth="1"/>
    <col min="8446" max="8446" width="13.140625" style="484" bestFit="1" customWidth="1"/>
    <col min="8447" max="8449" width="14.7109375" style="484" customWidth="1"/>
    <col min="8450" max="8450" width="18.7109375" style="484" customWidth="1"/>
    <col min="8451" max="8451" width="14.7109375" style="484" customWidth="1"/>
    <col min="8452" max="8452" width="17.140625" style="484" customWidth="1"/>
    <col min="8453" max="8700" width="11.42578125" style="484"/>
    <col min="8701" max="8701" width="12.5703125" style="484" customWidth="1"/>
    <col min="8702" max="8702" width="13.140625" style="484" bestFit="1" customWidth="1"/>
    <col min="8703" max="8705" width="14.7109375" style="484" customWidth="1"/>
    <col min="8706" max="8706" width="18.7109375" style="484" customWidth="1"/>
    <col min="8707" max="8707" width="14.7109375" style="484" customWidth="1"/>
    <col min="8708" max="8708" width="17.140625" style="484" customWidth="1"/>
    <col min="8709" max="8956" width="11.42578125" style="484"/>
    <col min="8957" max="8957" width="12.5703125" style="484" customWidth="1"/>
    <col min="8958" max="8958" width="13.140625" style="484" bestFit="1" customWidth="1"/>
    <col min="8959" max="8961" width="14.7109375" style="484" customWidth="1"/>
    <col min="8962" max="8962" width="18.7109375" style="484" customWidth="1"/>
    <col min="8963" max="8963" width="14.7109375" style="484" customWidth="1"/>
    <col min="8964" max="8964" width="17.140625" style="484" customWidth="1"/>
    <col min="8965" max="9212" width="11.42578125" style="484"/>
    <col min="9213" max="9213" width="12.5703125" style="484" customWidth="1"/>
    <col min="9214" max="9214" width="13.140625" style="484" bestFit="1" customWidth="1"/>
    <col min="9215" max="9217" width="14.7109375" style="484" customWidth="1"/>
    <col min="9218" max="9218" width="18.7109375" style="484" customWidth="1"/>
    <col min="9219" max="9219" width="14.7109375" style="484" customWidth="1"/>
    <col min="9220" max="9220" width="17.140625" style="484" customWidth="1"/>
    <col min="9221" max="9468" width="11.42578125" style="484"/>
    <col min="9469" max="9469" width="12.5703125" style="484" customWidth="1"/>
    <col min="9470" max="9470" width="13.140625" style="484" bestFit="1" customWidth="1"/>
    <col min="9471" max="9473" width="14.7109375" style="484" customWidth="1"/>
    <col min="9474" max="9474" width="18.7109375" style="484" customWidth="1"/>
    <col min="9475" max="9475" width="14.7109375" style="484" customWidth="1"/>
    <col min="9476" max="9476" width="17.140625" style="484" customWidth="1"/>
    <col min="9477" max="9724" width="11.42578125" style="484"/>
    <col min="9725" max="9725" width="12.5703125" style="484" customWidth="1"/>
    <col min="9726" max="9726" width="13.140625" style="484" bestFit="1" customWidth="1"/>
    <col min="9727" max="9729" width="14.7109375" style="484" customWidth="1"/>
    <col min="9730" max="9730" width="18.7109375" style="484" customWidth="1"/>
    <col min="9731" max="9731" width="14.7109375" style="484" customWidth="1"/>
    <col min="9732" max="9732" width="17.140625" style="484" customWidth="1"/>
    <col min="9733" max="9980" width="11.42578125" style="484"/>
    <col min="9981" max="9981" width="12.5703125" style="484" customWidth="1"/>
    <col min="9982" max="9982" width="13.140625" style="484" bestFit="1" customWidth="1"/>
    <col min="9983" max="9985" width="14.7109375" style="484" customWidth="1"/>
    <col min="9986" max="9986" width="18.7109375" style="484" customWidth="1"/>
    <col min="9987" max="9987" width="14.7109375" style="484" customWidth="1"/>
    <col min="9988" max="9988" width="17.140625" style="484" customWidth="1"/>
    <col min="9989" max="10236" width="11.42578125" style="484"/>
    <col min="10237" max="10237" width="12.5703125" style="484" customWidth="1"/>
    <col min="10238" max="10238" width="13.140625" style="484" bestFit="1" customWidth="1"/>
    <col min="10239" max="10241" width="14.7109375" style="484" customWidth="1"/>
    <col min="10242" max="10242" width="18.7109375" style="484" customWidth="1"/>
    <col min="10243" max="10243" width="14.7109375" style="484" customWidth="1"/>
    <col min="10244" max="10244" width="17.140625" style="484" customWidth="1"/>
    <col min="10245" max="10492" width="11.42578125" style="484"/>
    <col min="10493" max="10493" width="12.5703125" style="484" customWidth="1"/>
    <col min="10494" max="10494" width="13.140625" style="484" bestFit="1" customWidth="1"/>
    <col min="10495" max="10497" width="14.7109375" style="484" customWidth="1"/>
    <col min="10498" max="10498" width="18.7109375" style="484" customWidth="1"/>
    <col min="10499" max="10499" width="14.7109375" style="484" customWidth="1"/>
    <col min="10500" max="10500" width="17.140625" style="484" customWidth="1"/>
    <col min="10501" max="10748" width="11.42578125" style="484"/>
    <col min="10749" max="10749" width="12.5703125" style="484" customWidth="1"/>
    <col min="10750" max="10750" width="13.140625" style="484" bestFit="1" customWidth="1"/>
    <col min="10751" max="10753" width="14.7109375" style="484" customWidth="1"/>
    <col min="10754" max="10754" width="18.7109375" style="484" customWidth="1"/>
    <col min="10755" max="10755" width="14.7109375" style="484" customWidth="1"/>
    <col min="10756" max="10756" width="17.140625" style="484" customWidth="1"/>
    <col min="10757" max="11004" width="11.42578125" style="484"/>
    <col min="11005" max="11005" width="12.5703125" style="484" customWidth="1"/>
    <col min="11006" max="11006" width="13.140625" style="484" bestFit="1" customWidth="1"/>
    <col min="11007" max="11009" width="14.7109375" style="484" customWidth="1"/>
    <col min="11010" max="11010" width="18.7109375" style="484" customWidth="1"/>
    <col min="11011" max="11011" width="14.7109375" style="484" customWidth="1"/>
    <col min="11012" max="11012" width="17.140625" style="484" customWidth="1"/>
    <col min="11013" max="11260" width="11.42578125" style="484"/>
    <col min="11261" max="11261" width="12.5703125" style="484" customWidth="1"/>
    <col min="11262" max="11262" width="13.140625" style="484" bestFit="1" customWidth="1"/>
    <col min="11263" max="11265" width="14.7109375" style="484" customWidth="1"/>
    <col min="11266" max="11266" width="18.7109375" style="484" customWidth="1"/>
    <col min="11267" max="11267" width="14.7109375" style="484" customWidth="1"/>
    <col min="11268" max="11268" width="17.140625" style="484" customWidth="1"/>
    <col min="11269" max="11516" width="11.42578125" style="484"/>
    <col min="11517" max="11517" width="12.5703125" style="484" customWidth="1"/>
    <col min="11518" max="11518" width="13.140625" style="484" bestFit="1" customWidth="1"/>
    <col min="11519" max="11521" width="14.7109375" style="484" customWidth="1"/>
    <col min="11522" max="11522" width="18.7109375" style="484" customWidth="1"/>
    <col min="11523" max="11523" width="14.7109375" style="484" customWidth="1"/>
    <col min="11524" max="11524" width="17.140625" style="484" customWidth="1"/>
    <col min="11525" max="11772" width="11.42578125" style="484"/>
    <col min="11773" max="11773" width="12.5703125" style="484" customWidth="1"/>
    <col min="11774" max="11774" width="13.140625" style="484" bestFit="1" customWidth="1"/>
    <col min="11775" max="11777" width="14.7109375" style="484" customWidth="1"/>
    <col min="11778" max="11778" width="18.7109375" style="484" customWidth="1"/>
    <col min="11779" max="11779" width="14.7109375" style="484" customWidth="1"/>
    <col min="11780" max="11780" width="17.140625" style="484" customWidth="1"/>
    <col min="11781" max="12028" width="11.42578125" style="484"/>
    <col min="12029" max="12029" width="12.5703125" style="484" customWidth="1"/>
    <col min="12030" max="12030" width="13.140625" style="484" bestFit="1" customWidth="1"/>
    <col min="12031" max="12033" width="14.7109375" style="484" customWidth="1"/>
    <col min="12034" max="12034" width="18.7109375" style="484" customWidth="1"/>
    <col min="12035" max="12035" width="14.7109375" style="484" customWidth="1"/>
    <col min="12036" max="12036" width="17.140625" style="484" customWidth="1"/>
    <col min="12037" max="12284" width="11.42578125" style="484"/>
    <col min="12285" max="12285" width="12.5703125" style="484" customWidth="1"/>
    <col min="12286" max="12286" width="13.140625" style="484" bestFit="1" customWidth="1"/>
    <col min="12287" max="12289" width="14.7109375" style="484" customWidth="1"/>
    <col min="12290" max="12290" width="18.7109375" style="484" customWidth="1"/>
    <col min="12291" max="12291" width="14.7109375" style="484" customWidth="1"/>
    <col min="12292" max="12292" width="17.140625" style="484" customWidth="1"/>
    <col min="12293" max="12540" width="11.42578125" style="484"/>
    <col min="12541" max="12541" width="12.5703125" style="484" customWidth="1"/>
    <col min="12542" max="12542" width="13.140625" style="484" bestFit="1" customWidth="1"/>
    <col min="12543" max="12545" width="14.7109375" style="484" customWidth="1"/>
    <col min="12546" max="12546" width="18.7109375" style="484" customWidth="1"/>
    <col min="12547" max="12547" width="14.7109375" style="484" customWidth="1"/>
    <col min="12548" max="12548" width="17.140625" style="484" customWidth="1"/>
    <col min="12549" max="12796" width="11.42578125" style="484"/>
    <col min="12797" max="12797" width="12.5703125" style="484" customWidth="1"/>
    <col min="12798" max="12798" width="13.140625" style="484" bestFit="1" customWidth="1"/>
    <col min="12799" max="12801" width="14.7109375" style="484" customWidth="1"/>
    <col min="12802" max="12802" width="18.7109375" style="484" customWidth="1"/>
    <col min="12803" max="12803" width="14.7109375" style="484" customWidth="1"/>
    <col min="12804" max="12804" width="17.140625" style="484" customWidth="1"/>
    <col min="12805" max="13052" width="11.42578125" style="484"/>
    <col min="13053" max="13053" width="12.5703125" style="484" customWidth="1"/>
    <col min="13054" max="13054" width="13.140625" style="484" bestFit="1" customWidth="1"/>
    <col min="13055" max="13057" width="14.7109375" style="484" customWidth="1"/>
    <col min="13058" max="13058" width="18.7109375" style="484" customWidth="1"/>
    <col min="13059" max="13059" width="14.7109375" style="484" customWidth="1"/>
    <col min="13060" max="13060" width="17.140625" style="484" customWidth="1"/>
    <col min="13061" max="13308" width="11.42578125" style="484"/>
    <col min="13309" max="13309" width="12.5703125" style="484" customWidth="1"/>
    <col min="13310" max="13310" width="13.140625" style="484" bestFit="1" customWidth="1"/>
    <col min="13311" max="13313" width="14.7109375" style="484" customWidth="1"/>
    <col min="13314" max="13314" width="18.7109375" style="484" customWidth="1"/>
    <col min="13315" max="13315" width="14.7109375" style="484" customWidth="1"/>
    <col min="13316" max="13316" width="17.140625" style="484" customWidth="1"/>
    <col min="13317" max="13564" width="11.42578125" style="484"/>
    <col min="13565" max="13565" width="12.5703125" style="484" customWidth="1"/>
    <col min="13566" max="13566" width="13.140625" style="484" bestFit="1" customWidth="1"/>
    <col min="13567" max="13569" width="14.7109375" style="484" customWidth="1"/>
    <col min="13570" max="13570" width="18.7109375" style="484" customWidth="1"/>
    <col min="13571" max="13571" width="14.7109375" style="484" customWidth="1"/>
    <col min="13572" max="13572" width="17.140625" style="484" customWidth="1"/>
    <col min="13573" max="13820" width="11.42578125" style="484"/>
    <col min="13821" max="13821" width="12.5703125" style="484" customWidth="1"/>
    <col min="13822" max="13822" width="13.140625" style="484" bestFit="1" customWidth="1"/>
    <col min="13823" max="13825" width="14.7109375" style="484" customWidth="1"/>
    <col min="13826" max="13826" width="18.7109375" style="484" customWidth="1"/>
    <col min="13827" max="13827" width="14.7109375" style="484" customWidth="1"/>
    <col min="13828" max="13828" width="17.140625" style="484" customWidth="1"/>
    <col min="13829" max="14076" width="11.42578125" style="484"/>
    <col min="14077" max="14077" width="12.5703125" style="484" customWidth="1"/>
    <col min="14078" max="14078" width="13.140625" style="484" bestFit="1" customWidth="1"/>
    <col min="14079" max="14081" width="14.7109375" style="484" customWidth="1"/>
    <col min="14082" max="14082" width="18.7109375" style="484" customWidth="1"/>
    <col min="14083" max="14083" width="14.7109375" style="484" customWidth="1"/>
    <col min="14084" max="14084" width="17.140625" style="484" customWidth="1"/>
    <col min="14085" max="14332" width="11.42578125" style="484"/>
    <col min="14333" max="14333" width="12.5703125" style="484" customWidth="1"/>
    <col min="14334" max="14334" width="13.140625" style="484" bestFit="1" customWidth="1"/>
    <col min="14335" max="14337" width="14.7109375" style="484" customWidth="1"/>
    <col min="14338" max="14338" width="18.7109375" style="484" customWidth="1"/>
    <col min="14339" max="14339" width="14.7109375" style="484" customWidth="1"/>
    <col min="14340" max="14340" width="17.140625" style="484" customWidth="1"/>
    <col min="14341" max="14588" width="11.42578125" style="484"/>
    <col min="14589" max="14589" width="12.5703125" style="484" customWidth="1"/>
    <col min="14590" max="14590" width="13.140625" style="484" bestFit="1" customWidth="1"/>
    <col min="14591" max="14593" width="14.7109375" style="484" customWidth="1"/>
    <col min="14594" max="14594" width="18.7109375" style="484" customWidth="1"/>
    <col min="14595" max="14595" width="14.7109375" style="484" customWidth="1"/>
    <col min="14596" max="14596" width="17.140625" style="484" customWidth="1"/>
    <col min="14597" max="14844" width="11.42578125" style="484"/>
    <col min="14845" max="14845" width="12.5703125" style="484" customWidth="1"/>
    <col min="14846" max="14846" width="13.140625" style="484" bestFit="1" customWidth="1"/>
    <col min="14847" max="14849" width="14.7109375" style="484" customWidth="1"/>
    <col min="14850" max="14850" width="18.7109375" style="484" customWidth="1"/>
    <col min="14851" max="14851" width="14.7109375" style="484" customWidth="1"/>
    <col min="14852" max="14852" width="17.140625" style="484" customWidth="1"/>
    <col min="14853" max="15100" width="11.42578125" style="484"/>
    <col min="15101" max="15101" width="12.5703125" style="484" customWidth="1"/>
    <col min="15102" max="15102" width="13.140625" style="484" bestFit="1" customWidth="1"/>
    <col min="15103" max="15105" width="14.7109375" style="484" customWidth="1"/>
    <col min="15106" max="15106" width="18.7109375" style="484" customWidth="1"/>
    <col min="15107" max="15107" width="14.7109375" style="484" customWidth="1"/>
    <col min="15108" max="15108" width="17.140625" style="484" customWidth="1"/>
    <col min="15109" max="15356" width="11.42578125" style="484"/>
    <col min="15357" max="15357" width="12.5703125" style="484" customWidth="1"/>
    <col min="15358" max="15358" width="13.140625" style="484" bestFit="1" customWidth="1"/>
    <col min="15359" max="15361" width="14.7109375" style="484" customWidth="1"/>
    <col min="15362" max="15362" width="18.7109375" style="484" customWidth="1"/>
    <col min="15363" max="15363" width="14.7109375" style="484" customWidth="1"/>
    <col min="15364" max="15364" width="17.140625" style="484" customWidth="1"/>
    <col min="15365" max="15612" width="11.42578125" style="484"/>
    <col min="15613" max="15613" width="12.5703125" style="484" customWidth="1"/>
    <col min="15614" max="15614" width="13.140625" style="484" bestFit="1" customWidth="1"/>
    <col min="15615" max="15617" width="14.7109375" style="484" customWidth="1"/>
    <col min="15618" max="15618" width="18.7109375" style="484" customWidth="1"/>
    <col min="15619" max="15619" width="14.7109375" style="484" customWidth="1"/>
    <col min="15620" max="15620" width="17.140625" style="484" customWidth="1"/>
    <col min="15621" max="15868" width="11.42578125" style="484"/>
    <col min="15869" max="15869" width="12.5703125" style="484" customWidth="1"/>
    <col min="15870" max="15870" width="13.140625" style="484" bestFit="1" customWidth="1"/>
    <col min="15871" max="15873" width="14.7109375" style="484" customWidth="1"/>
    <col min="15874" max="15874" width="18.7109375" style="484" customWidth="1"/>
    <col min="15875" max="15875" width="14.7109375" style="484" customWidth="1"/>
    <col min="15876" max="15876" width="17.140625" style="484" customWidth="1"/>
    <col min="15877" max="16124" width="11.42578125" style="484"/>
    <col min="16125" max="16125" width="12.5703125" style="484" customWidth="1"/>
    <col min="16126" max="16126" width="13.140625" style="484" bestFit="1" customWidth="1"/>
    <col min="16127" max="16129" width="14.7109375" style="484" customWidth="1"/>
    <col min="16130" max="16130" width="18.7109375" style="484" customWidth="1"/>
    <col min="16131" max="16131" width="14.7109375" style="484" customWidth="1"/>
    <col min="16132" max="16132" width="17.140625" style="484" customWidth="1"/>
    <col min="16133" max="16384" width="11.42578125" style="484"/>
  </cols>
  <sheetData>
    <row r="1" spans="1:8" s="218" customFormat="1" ht="18" customHeight="1">
      <c r="A1" s="474" t="s">
        <v>1017</v>
      </c>
      <c r="B1" s="474"/>
      <c r="C1" s="474"/>
      <c r="D1" s="474"/>
      <c r="E1" s="474"/>
      <c r="F1" s="474"/>
      <c r="G1" s="474"/>
      <c r="H1" s="474"/>
    </row>
    <row r="2" spans="1:8" s="218" customFormat="1" ht="18" customHeight="1">
      <c r="A2" s="475" t="s">
        <v>1018</v>
      </c>
      <c r="B2" s="475"/>
      <c r="C2" s="475"/>
      <c r="D2" s="475"/>
      <c r="E2" s="475"/>
      <c r="F2" s="475"/>
      <c r="G2" s="475"/>
      <c r="H2" s="475"/>
    </row>
    <row r="3" spans="1:8" s="218" customFormat="1" ht="18" customHeight="1">
      <c r="A3" s="475" t="s">
        <v>597</v>
      </c>
      <c r="B3" s="475"/>
      <c r="C3" s="475"/>
      <c r="D3" s="475"/>
      <c r="E3" s="475"/>
      <c r="F3" s="475"/>
      <c r="G3" s="475"/>
      <c r="H3" s="475"/>
    </row>
    <row r="4" spans="1:8" s="218" customFormat="1" ht="3" customHeight="1">
      <c r="A4" s="476"/>
      <c r="B4" s="476"/>
      <c r="C4" s="476"/>
      <c r="D4" s="476"/>
      <c r="E4" s="476"/>
      <c r="F4" s="476"/>
      <c r="G4" s="476"/>
      <c r="H4" s="477"/>
    </row>
    <row r="5" spans="1:8" s="480" customFormat="1" ht="24" customHeight="1">
      <c r="A5" s="478" t="s">
        <v>788</v>
      </c>
      <c r="B5" s="478" t="s">
        <v>34</v>
      </c>
      <c r="C5" s="479" t="s">
        <v>1019</v>
      </c>
      <c r="D5" s="479"/>
      <c r="E5" s="479"/>
      <c r="F5" s="479"/>
      <c r="G5" s="479"/>
      <c r="H5" s="479"/>
    </row>
    <row r="6" spans="1:8" ht="35.1" customHeight="1">
      <c r="A6" s="481"/>
      <c r="B6" s="481"/>
      <c r="C6" s="482" t="s">
        <v>1020</v>
      </c>
      <c r="D6" s="483" t="s">
        <v>1021</v>
      </c>
      <c r="E6" s="483" t="s">
        <v>1022</v>
      </c>
      <c r="F6" s="483" t="s">
        <v>1023</v>
      </c>
      <c r="G6" s="483" t="s">
        <v>1024</v>
      </c>
      <c r="H6" s="483" t="s">
        <v>1025</v>
      </c>
    </row>
    <row r="7" spans="1:8" ht="9.75" customHeight="1">
      <c r="A7" s="485"/>
      <c r="B7" s="485"/>
      <c r="C7" s="486"/>
      <c r="D7" s="487"/>
      <c r="E7" s="487"/>
      <c r="F7" s="487"/>
      <c r="G7" s="487"/>
      <c r="H7" s="486"/>
    </row>
    <row r="8" spans="1:8" s="488" customFormat="1" ht="16.5" customHeight="1">
      <c r="A8" s="488" t="s">
        <v>34</v>
      </c>
      <c r="B8" s="446">
        <f>SUM(C8:H8)</f>
        <v>4393</v>
      </c>
      <c r="C8" s="489">
        <f t="shared" ref="C8:H8" si="0">SUM(C10:C15)</f>
        <v>206</v>
      </c>
      <c r="D8" s="489">
        <f t="shared" si="0"/>
        <v>639</v>
      </c>
      <c r="E8" s="489">
        <f t="shared" si="0"/>
        <v>103</v>
      </c>
      <c r="F8" s="489">
        <f t="shared" si="0"/>
        <v>3263</v>
      </c>
      <c r="G8" s="489">
        <f t="shared" si="0"/>
        <v>20</v>
      </c>
      <c r="H8" s="489">
        <f t="shared" si="0"/>
        <v>162</v>
      </c>
    </row>
    <row r="9" spans="1:8">
      <c r="B9" s="447"/>
      <c r="C9" s="490"/>
      <c r="D9" s="490"/>
      <c r="E9" s="490"/>
      <c r="F9" s="490"/>
      <c r="G9" s="490"/>
      <c r="H9" s="490"/>
    </row>
    <row r="10" spans="1:8" ht="15.95" customHeight="1">
      <c r="A10" s="484" t="s">
        <v>799</v>
      </c>
      <c r="B10" s="447">
        <f t="shared" ref="B10:B15" si="1">SUM(C10:H10)</f>
        <v>510</v>
      </c>
      <c r="C10" s="530">
        <v>41</v>
      </c>
      <c r="D10" s="531">
        <v>74</v>
      </c>
      <c r="E10" s="531">
        <v>18</v>
      </c>
      <c r="F10" s="531">
        <v>339</v>
      </c>
      <c r="G10" s="531">
        <v>7</v>
      </c>
      <c r="H10" s="531">
        <v>31</v>
      </c>
    </row>
    <row r="11" spans="1:8" ht="15.95" customHeight="1">
      <c r="A11" s="484" t="s">
        <v>801</v>
      </c>
      <c r="B11" s="447">
        <f t="shared" si="1"/>
        <v>743</v>
      </c>
      <c r="C11" s="530">
        <v>22</v>
      </c>
      <c r="D11" s="531">
        <v>74</v>
      </c>
      <c r="E11" s="531">
        <v>20</v>
      </c>
      <c r="F11" s="531">
        <v>593</v>
      </c>
      <c r="G11" s="531">
        <v>3</v>
      </c>
      <c r="H11" s="531">
        <v>31</v>
      </c>
    </row>
    <row r="12" spans="1:8" ht="15.95" customHeight="1">
      <c r="A12" s="484" t="s">
        <v>802</v>
      </c>
      <c r="B12" s="447">
        <f t="shared" si="1"/>
        <v>992</v>
      </c>
      <c r="C12" s="530">
        <v>37</v>
      </c>
      <c r="D12" s="531">
        <v>84</v>
      </c>
      <c r="E12" s="531">
        <v>18</v>
      </c>
      <c r="F12" s="531">
        <v>816</v>
      </c>
      <c r="G12" s="531">
        <v>5</v>
      </c>
      <c r="H12" s="531">
        <v>32</v>
      </c>
    </row>
    <row r="13" spans="1:8" ht="15.95" customHeight="1">
      <c r="A13" s="484" t="s">
        <v>803</v>
      </c>
      <c r="B13" s="447">
        <f t="shared" si="1"/>
        <v>583</v>
      </c>
      <c r="C13" s="530">
        <v>24</v>
      </c>
      <c r="D13" s="531">
        <v>122</v>
      </c>
      <c r="E13" s="531">
        <v>10</v>
      </c>
      <c r="F13" s="531">
        <v>402</v>
      </c>
      <c r="G13" s="531">
        <v>1</v>
      </c>
      <c r="H13" s="531">
        <v>24</v>
      </c>
    </row>
    <row r="14" spans="1:8" ht="15.95" customHeight="1">
      <c r="A14" s="484" t="s">
        <v>804</v>
      </c>
      <c r="B14" s="447">
        <f t="shared" si="1"/>
        <v>1058</v>
      </c>
      <c r="C14" s="530">
        <v>46</v>
      </c>
      <c r="D14" s="531">
        <v>110</v>
      </c>
      <c r="E14" s="531">
        <v>16</v>
      </c>
      <c r="F14" s="531">
        <v>859</v>
      </c>
      <c r="G14" s="531">
        <v>2</v>
      </c>
      <c r="H14" s="531">
        <v>25</v>
      </c>
    </row>
    <row r="15" spans="1:8" ht="15.95" customHeight="1">
      <c r="A15" s="484" t="s">
        <v>805</v>
      </c>
      <c r="B15" s="447">
        <f t="shared" si="1"/>
        <v>507</v>
      </c>
      <c r="C15" s="530">
        <v>36</v>
      </c>
      <c r="D15" s="531">
        <v>175</v>
      </c>
      <c r="E15" s="531">
        <v>21</v>
      </c>
      <c r="F15" s="531">
        <v>254</v>
      </c>
      <c r="G15" s="531">
        <v>2</v>
      </c>
      <c r="H15" s="531">
        <v>19</v>
      </c>
    </row>
    <row r="16" spans="1:8" ht="8.25" customHeight="1">
      <c r="A16" s="491"/>
      <c r="B16" s="491"/>
      <c r="C16" s="491"/>
      <c r="D16" s="492"/>
      <c r="E16" s="492"/>
      <c r="F16" s="492"/>
      <c r="G16" s="492"/>
      <c r="H16" s="491"/>
    </row>
    <row r="17" spans="1:8" ht="7.5" customHeight="1"/>
    <row r="18" spans="1:8" ht="16.5" customHeight="1">
      <c r="A18" s="493" t="s">
        <v>1026</v>
      </c>
    </row>
    <row r="19" spans="1:8">
      <c r="D19" s="231"/>
      <c r="E19" s="231"/>
      <c r="F19" s="231"/>
    </row>
    <row r="20" spans="1:8">
      <c r="A20" s="494"/>
      <c r="D20" s="231"/>
    </row>
    <row r="21" spans="1:8">
      <c r="A21" s="495"/>
    </row>
    <row r="22" spans="1:8">
      <c r="B22" s="231"/>
      <c r="C22" s="231"/>
      <c r="D22" s="231"/>
      <c r="E22" s="231"/>
      <c r="F22" s="231"/>
      <c r="G22" s="231"/>
      <c r="H22" s="231"/>
    </row>
    <row r="23" spans="1:8">
      <c r="B23" s="231"/>
      <c r="C23" s="231"/>
      <c r="D23" s="231"/>
      <c r="E23" s="231"/>
      <c r="F23" s="231"/>
      <c r="G23" s="231"/>
      <c r="H23" s="231"/>
    </row>
    <row r="24" spans="1:8">
      <c r="B24" s="231"/>
      <c r="C24" s="231"/>
      <c r="D24" s="231"/>
      <c r="E24" s="231"/>
      <c r="F24" s="231"/>
      <c r="G24" s="231"/>
      <c r="H24" s="231"/>
    </row>
    <row r="25" spans="1:8">
      <c r="B25" s="231"/>
      <c r="C25" s="231"/>
      <c r="D25" s="231"/>
      <c r="E25" s="231"/>
      <c r="F25" s="231"/>
      <c r="G25" s="231"/>
      <c r="H25" s="231"/>
    </row>
    <row r="26" spans="1:8">
      <c r="B26" s="231"/>
      <c r="C26" s="231"/>
      <c r="D26" s="231"/>
      <c r="E26" s="231"/>
      <c r="F26" s="231"/>
      <c r="G26" s="231"/>
      <c r="H26" s="231"/>
    </row>
    <row r="27" spans="1:8">
      <c r="B27" s="231"/>
      <c r="C27" s="231"/>
      <c r="D27" s="231"/>
      <c r="E27" s="231"/>
      <c r="F27" s="231"/>
      <c r="G27" s="231"/>
      <c r="H27" s="231"/>
    </row>
    <row r="28" spans="1:8">
      <c r="B28" s="231"/>
      <c r="C28" s="231"/>
      <c r="D28" s="231"/>
      <c r="E28" s="231"/>
      <c r="F28" s="231"/>
      <c r="G28" s="231"/>
      <c r="H28" s="231"/>
    </row>
    <row r="29" spans="1:8">
      <c r="B29" s="231"/>
      <c r="C29" s="231"/>
      <c r="D29" s="231"/>
      <c r="E29" s="231"/>
      <c r="F29" s="231"/>
      <c r="G29" s="231"/>
      <c r="H29" s="231"/>
    </row>
  </sheetData>
  <mergeCells count="3">
    <mergeCell ref="A5:A6"/>
    <mergeCell ref="B5:B6"/>
    <mergeCell ref="C5:H5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8" orientation="landscape" useFirstPageNumber="1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46D5A-C14E-439C-BD1F-35A79D9B1048}">
  <dimension ref="A2:IV224"/>
  <sheetViews>
    <sheetView tabSelected="1" zoomScale="90" zoomScaleNormal="90" workbookViewId="0">
      <selection activeCell="G20" sqref="G20"/>
    </sheetView>
  </sheetViews>
  <sheetFormatPr baseColWidth="10" defaultRowHeight="12.75"/>
  <cols>
    <col min="1" max="1" width="49" style="498" customWidth="1"/>
    <col min="2" max="2" width="22.28515625" style="498" bestFit="1" customWidth="1"/>
    <col min="3" max="3" width="23" style="498" bestFit="1" customWidth="1"/>
    <col min="4" max="4" width="23.85546875" style="498" customWidth="1"/>
    <col min="5" max="5" width="18.7109375" style="498" bestFit="1" customWidth="1"/>
    <col min="6" max="6" width="9.5703125" style="498" customWidth="1"/>
    <col min="7" max="7" width="32" style="498" customWidth="1"/>
    <col min="8" max="8" width="13.7109375" style="498" bestFit="1" customWidth="1"/>
    <col min="9" max="256" width="11.42578125" style="498"/>
    <col min="257" max="257" width="49" style="259" customWidth="1"/>
    <col min="258" max="258" width="22.28515625" style="259" bestFit="1" customWidth="1"/>
    <col min="259" max="259" width="23" style="259" bestFit="1" customWidth="1"/>
    <col min="260" max="260" width="23.85546875" style="259" customWidth="1"/>
    <col min="261" max="261" width="18.7109375" style="259" bestFit="1" customWidth="1"/>
    <col min="262" max="262" width="9.5703125" style="259" customWidth="1"/>
    <col min="263" max="263" width="32" style="259" customWidth="1"/>
    <col min="264" max="264" width="13.7109375" style="259" bestFit="1" customWidth="1"/>
    <col min="265" max="512" width="11.42578125" style="259"/>
    <col min="513" max="513" width="49" style="259" customWidth="1"/>
    <col min="514" max="514" width="22.28515625" style="259" bestFit="1" customWidth="1"/>
    <col min="515" max="515" width="23" style="259" bestFit="1" customWidth="1"/>
    <col min="516" max="516" width="23.85546875" style="259" customWidth="1"/>
    <col min="517" max="517" width="18.7109375" style="259" bestFit="1" customWidth="1"/>
    <col min="518" max="518" width="9.5703125" style="259" customWidth="1"/>
    <col min="519" max="519" width="32" style="259" customWidth="1"/>
    <col min="520" max="520" width="13.7109375" style="259" bestFit="1" customWidth="1"/>
    <col min="521" max="768" width="11.42578125" style="259"/>
    <col min="769" max="769" width="49" style="259" customWidth="1"/>
    <col min="770" max="770" width="22.28515625" style="259" bestFit="1" customWidth="1"/>
    <col min="771" max="771" width="23" style="259" bestFit="1" customWidth="1"/>
    <col min="772" max="772" width="23.85546875" style="259" customWidth="1"/>
    <col min="773" max="773" width="18.7109375" style="259" bestFit="1" customWidth="1"/>
    <col min="774" max="774" width="9.5703125" style="259" customWidth="1"/>
    <col min="775" max="775" width="32" style="259" customWidth="1"/>
    <col min="776" max="776" width="13.7109375" style="259" bestFit="1" customWidth="1"/>
    <col min="777" max="1024" width="11.42578125" style="259"/>
    <col min="1025" max="1025" width="49" style="259" customWidth="1"/>
    <col min="1026" max="1026" width="22.28515625" style="259" bestFit="1" customWidth="1"/>
    <col min="1027" max="1027" width="23" style="259" bestFit="1" customWidth="1"/>
    <col min="1028" max="1028" width="23.85546875" style="259" customWidth="1"/>
    <col min="1029" max="1029" width="18.7109375" style="259" bestFit="1" customWidth="1"/>
    <col min="1030" max="1030" width="9.5703125" style="259" customWidth="1"/>
    <col min="1031" max="1031" width="32" style="259" customWidth="1"/>
    <col min="1032" max="1032" width="13.7109375" style="259" bestFit="1" customWidth="1"/>
    <col min="1033" max="1280" width="11.42578125" style="259"/>
    <col min="1281" max="1281" width="49" style="259" customWidth="1"/>
    <col min="1282" max="1282" width="22.28515625" style="259" bestFit="1" customWidth="1"/>
    <col min="1283" max="1283" width="23" style="259" bestFit="1" customWidth="1"/>
    <col min="1284" max="1284" width="23.85546875" style="259" customWidth="1"/>
    <col min="1285" max="1285" width="18.7109375" style="259" bestFit="1" customWidth="1"/>
    <col min="1286" max="1286" width="9.5703125" style="259" customWidth="1"/>
    <col min="1287" max="1287" width="32" style="259" customWidth="1"/>
    <col min="1288" max="1288" width="13.7109375" style="259" bestFit="1" customWidth="1"/>
    <col min="1289" max="1536" width="11.42578125" style="259"/>
    <col min="1537" max="1537" width="49" style="259" customWidth="1"/>
    <col min="1538" max="1538" width="22.28515625" style="259" bestFit="1" customWidth="1"/>
    <col min="1539" max="1539" width="23" style="259" bestFit="1" customWidth="1"/>
    <col min="1540" max="1540" width="23.85546875" style="259" customWidth="1"/>
    <col min="1541" max="1541" width="18.7109375" style="259" bestFit="1" customWidth="1"/>
    <col min="1542" max="1542" width="9.5703125" style="259" customWidth="1"/>
    <col min="1543" max="1543" width="32" style="259" customWidth="1"/>
    <col min="1544" max="1544" width="13.7109375" style="259" bestFit="1" customWidth="1"/>
    <col min="1545" max="1792" width="11.42578125" style="259"/>
    <col min="1793" max="1793" width="49" style="259" customWidth="1"/>
    <col min="1794" max="1794" width="22.28515625" style="259" bestFit="1" customWidth="1"/>
    <col min="1795" max="1795" width="23" style="259" bestFit="1" customWidth="1"/>
    <col min="1796" max="1796" width="23.85546875" style="259" customWidth="1"/>
    <col min="1797" max="1797" width="18.7109375" style="259" bestFit="1" customWidth="1"/>
    <col min="1798" max="1798" width="9.5703125" style="259" customWidth="1"/>
    <col min="1799" max="1799" width="32" style="259" customWidth="1"/>
    <col min="1800" max="1800" width="13.7109375" style="259" bestFit="1" customWidth="1"/>
    <col min="1801" max="2048" width="11.42578125" style="259"/>
    <col min="2049" max="2049" width="49" style="259" customWidth="1"/>
    <col min="2050" max="2050" width="22.28515625" style="259" bestFit="1" customWidth="1"/>
    <col min="2051" max="2051" width="23" style="259" bestFit="1" customWidth="1"/>
    <col min="2052" max="2052" width="23.85546875" style="259" customWidth="1"/>
    <col min="2053" max="2053" width="18.7109375" style="259" bestFit="1" customWidth="1"/>
    <col min="2054" max="2054" width="9.5703125" style="259" customWidth="1"/>
    <col min="2055" max="2055" width="32" style="259" customWidth="1"/>
    <col min="2056" max="2056" width="13.7109375" style="259" bestFit="1" customWidth="1"/>
    <col min="2057" max="2304" width="11.42578125" style="259"/>
    <col min="2305" max="2305" width="49" style="259" customWidth="1"/>
    <col min="2306" max="2306" width="22.28515625" style="259" bestFit="1" customWidth="1"/>
    <col min="2307" max="2307" width="23" style="259" bestFit="1" customWidth="1"/>
    <col min="2308" max="2308" width="23.85546875" style="259" customWidth="1"/>
    <col min="2309" max="2309" width="18.7109375" style="259" bestFit="1" customWidth="1"/>
    <col min="2310" max="2310" width="9.5703125" style="259" customWidth="1"/>
    <col min="2311" max="2311" width="32" style="259" customWidth="1"/>
    <col min="2312" max="2312" width="13.7109375" style="259" bestFit="1" customWidth="1"/>
    <col min="2313" max="2560" width="11.42578125" style="259"/>
    <col min="2561" max="2561" width="49" style="259" customWidth="1"/>
    <col min="2562" max="2562" width="22.28515625" style="259" bestFit="1" customWidth="1"/>
    <col min="2563" max="2563" width="23" style="259" bestFit="1" customWidth="1"/>
    <col min="2564" max="2564" width="23.85546875" style="259" customWidth="1"/>
    <col min="2565" max="2565" width="18.7109375" style="259" bestFit="1" customWidth="1"/>
    <col min="2566" max="2566" width="9.5703125" style="259" customWidth="1"/>
    <col min="2567" max="2567" width="32" style="259" customWidth="1"/>
    <col min="2568" max="2568" width="13.7109375" style="259" bestFit="1" customWidth="1"/>
    <col min="2569" max="2816" width="11.42578125" style="259"/>
    <col min="2817" max="2817" width="49" style="259" customWidth="1"/>
    <col min="2818" max="2818" width="22.28515625" style="259" bestFit="1" customWidth="1"/>
    <col min="2819" max="2819" width="23" style="259" bestFit="1" customWidth="1"/>
    <col min="2820" max="2820" width="23.85546875" style="259" customWidth="1"/>
    <col min="2821" max="2821" width="18.7109375" style="259" bestFit="1" customWidth="1"/>
    <col min="2822" max="2822" width="9.5703125" style="259" customWidth="1"/>
    <col min="2823" max="2823" width="32" style="259" customWidth="1"/>
    <col min="2824" max="2824" width="13.7109375" style="259" bestFit="1" customWidth="1"/>
    <col min="2825" max="3072" width="11.42578125" style="259"/>
    <col min="3073" max="3073" width="49" style="259" customWidth="1"/>
    <col min="3074" max="3074" width="22.28515625" style="259" bestFit="1" customWidth="1"/>
    <col min="3075" max="3075" width="23" style="259" bestFit="1" customWidth="1"/>
    <col min="3076" max="3076" width="23.85546875" style="259" customWidth="1"/>
    <col min="3077" max="3077" width="18.7109375" style="259" bestFit="1" customWidth="1"/>
    <col min="3078" max="3078" width="9.5703125" style="259" customWidth="1"/>
    <col min="3079" max="3079" width="32" style="259" customWidth="1"/>
    <col min="3080" max="3080" width="13.7109375" style="259" bestFit="1" customWidth="1"/>
    <col min="3081" max="3328" width="11.42578125" style="259"/>
    <col min="3329" max="3329" width="49" style="259" customWidth="1"/>
    <col min="3330" max="3330" width="22.28515625" style="259" bestFit="1" customWidth="1"/>
    <col min="3331" max="3331" width="23" style="259" bestFit="1" customWidth="1"/>
    <col min="3332" max="3332" width="23.85546875" style="259" customWidth="1"/>
    <col min="3333" max="3333" width="18.7109375" style="259" bestFit="1" customWidth="1"/>
    <col min="3334" max="3334" width="9.5703125" style="259" customWidth="1"/>
    <col min="3335" max="3335" width="32" style="259" customWidth="1"/>
    <col min="3336" max="3336" width="13.7109375" style="259" bestFit="1" customWidth="1"/>
    <col min="3337" max="3584" width="11.42578125" style="259"/>
    <col min="3585" max="3585" width="49" style="259" customWidth="1"/>
    <col min="3586" max="3586" width="22.28515625" style="259" bestFit="1" customWidth="1"/>
    <col min="3587" max="3587" width="23" style="259" bestFit="1" customWidth="1"/>
    <col min="3588" max="3588" width="23.85546875" style="259" customWidth="1"/>
    <col min="3589" max="3589" width="18.7109375" style="259" bestFit="1" customWidth="1"/>
    <col min="3590" max="3590" width="9.5703125" style="259" customWidth="1"/>
    <col min="3591" max="3591" width="32" style="259" customWidth="1"/>
    <col min="3592" max="3592" width="13.7109375" style="259" bestFit="1" customWidth="1"/>
    <col min="3593" max="3840" width="11.42578125" style="259"/>
    <col min="3841" max="3841" width="49" style="259" customWidth="1"/>
    <col min="3842" max="3842" width="22.28515625" style="259" bestFit="1" customWidth="1"/>
    <col min="3843" max="3843" width="23" style="259" bestFit="1" customWidth="1"/>
    <col min="3844" max="3844" width="23.85546875" style="259" customWidth="1"/>
    <col min="3845" max="3845" width="18.7109375" style="259" bestFit="1" customWidth="1"/>
    <col min="3846" max="3846" width="9.5703125" style="259" customWidth="1"/>
    <col min="3847" max="3847" width="32" style="259" customWidth="1"/>
    <col min="3848" max="3848" width="13.7109375" style="259" bestFit="1" customWidth="1"/>
    <col min="3849" max="4096" width="11.42578125" style="259"/>
    <col min="4097" max="4097" width="49" style="259" customWidth="1"/>
    <col min="4098" max="4098" width="22.28515625" style="259" bestFit="1" customWidth="1"/>
    <col min="4099" max="4099" width="23" style="259" bestFit="1" customWidth="1"/>
    <col min="4100" max="4100" width="23.85546875" style="259" customWidth="1"/>
    <col min="4101" max="4101" width="18.7109375" style="259" bestFit="1" customWidth="1"/>
    <col min="4102" max="4102" width="9.5703125" style="259" customWidth="1"/>
    <col min="4103" max="4103" width="32" style="259" customWidth="1"/>
    <col min="4104" max="4104" width="13.7109375" style="259" bestFit="1" customWidth="1"/>
    <col min="4105" max="4352" width="11.42578125" style="259"/>
    <col min="4353" max="4353" width="49" style="259" customWidth="1"/>
    <col min="4354" max="4354" width="22.28515625" style="259" bestFit="1" customWidth="1"/>
    <col min="4355" max="4355" width="23" style="259" bestFit="1" customWidth="1"/>
    <col min="4356" max="4356" width="23.85546875" style="259" customWidth="1"/>
    <col min="4357" max="4357" width="18.7109375" style="259" bestFit="1" customWidth="1"/>
    <col min="4358" max="4358" width="9.5703125" style="259" customWidth="1"/>
    <col min="4359" max="4359" width="32" style="259" customWidth="1"/>
    <col min="4360" max="4360" width="13.7109375" style="259" bestFit="1" customWidth="1"/>
    <col min="4361" max="4608" width="11.42578125" style="259"/>
    <col min="4609" max="4609" width="49" style="259" customWidth="1"/>
    <col min="4610" max="4610" width="22.28515625" style="259" bestFit="1" customWidth="1"/>
    <col min="4611" max="4611" width="23" style="259" bestFit="1" customWidth="1"/>
    <col min="4612" max="4612" width="23.85546875" style="259" customWidth="1"/>
    <col min="4613" max="4613" width="18.7109375" style="259" bestFit="1" customWidth="1"/>
    <col min="4614" max="4614" width="9.5703125" style="259" customWidth="1"/>
    <col min="4615" max="4615" width="32" style="259" customWidth="1"/>
    <col min="4616" max="4616" width="13.7109375" style="259" bestFit="1" customWidth="1"/>
    <col min="4617" max="4864" width="11.42578125" style="259"/>
    <col min="4865" max="4865" width="49" style="259" customWidth="1"/>
    <col min="4866" max="4866" width="22.28515625" style="259" bestFit="1" customWidth="1"/>
    <col min="4867" max="4867" width="23" style="259" bestFit="1" customWidth="1"/>
    <col min="4868" max="4868" width="23.85546875" style="259" customWidth="1"/>
    <col min="4869" max="4869" width="18.7109375" style="259" bestFit="1" customWidth="1"/>
    <col min="4870" max="4870" width="9.5703125" style="259" customWidth="1"/>
    <col min="4871" max="4871" width="32" style="259" customWidth="1"/>
    <col min="4872" max="4872" width="13.7109375" style="259" bestFit="1" customWidth="1"/>
    <col min="4873" max="5120" width="11.42578125" style="259"/>
    <col min="5121" max="5121" width="49" style="259" customWidth="1"/>
    <col min="5122" max="5122" width="22.28515625" style="259" bestFit="1" customWidth="1"/>
    <col min="5123" max="5123" width="23" style="259" bestFit="1" customWidth="1"/>
    <col min="5124" max="5124" width="23.85546875" style="259" customWidth="1"/>
    <col min="5125" max="5125" width="18.7109375" style="259" bestFit="1" customWidth="1"/>
    <col min="5126" max="5126" width="9.5703125" style="259" customWidth="1"/>
    <col min="5127" max="5127" width="32" style="259" customWidth="1"/>
    <col min="5128" max="5128" width="13.7109375" style="259" bestFit="1" customWidth="1"/>
    <col min="5129" max="5376" width="11.42578125" style="259"/>
    <col min="5377" max="5377" width="49" style="259" customWidth="1"/>
    <col min="5378" max="5378" width="22.28515625" style="259" bestFit="1" customWidth="1"/>
    <col min="5379" max="5379" width="23" style="259" bestFit="1" customWidth="1"/>
    <col min="5380" max="5380" width="23.85546875" style="259" customWidth="1"/>
    <col min="5381" max="5381" width="18.7109375" style="259" bestFit="1" customWidth="1"/>
    <col min="5382" max="5382" width="9.5703125" style="259" customWidth="1"/>
    <col min="5383" max="5383" width="32" style="259" customWidth="1"/>
    <col min="5384" max="5384" width="13.7109375" style="259" bestFit="1" customWidth="1"/>
    <col min="5385" max="5632" width="11.42578125" style="259"/>
    <col min="5633" max="5633" width="49" style="259" customWidth="1"/>
    <col min="5634" max="5634" width="22.28515625" style="259" bestFit="1" customWidth="1"/>
    <col min="5635" max="5635" width="23" style="259" bestFit="1" customWidth="1"/>
    <col min="5636" max="5636" width="23.85546875" style="259" customWidth="1"/>
    <col min="5637" max="5637" width="18.7109375" style="259" bestFit="1" customWidth="1"/>
    <col min="5638" max="5638" width="9.5703125" style="259" customWidth="1"/>
    <col min="5639" max="5639" width="32" style="259" customWidth="1"/>
    <col min="5640" max="5640" width="13.7109375" style="259" bestFit="1" customWidth="1"/>
    <col min="5641" max="5888" width="11.42578125" style="259"/>
    <col min="5889" max="5889" width="49" style="259" customWidth="1"/>
    <col min="5890" max="5890" width="22.28515625" style="259" bestFit="1" customWidth="1"/>
    <col min="5891" max="5891" width="23" style="259" bestFit="1" customWidth="1"/>
    <col min="5892" max="5892" width="23.85546875" style="259" customWidth="1"/>
    <col min="5893" max="5893" width="18.7109375" style="259" bestFit="1" customWidth="1"/>
    <col min="5894" max="5894" width="9.5703125" style="259" customWidth="1"/>
    <col min="5895" max="5895" width="32" style="259" customWidth="1"/>
    <col min="5896" max="5896" width="13.7109375" style="259" bestFit="1" customWidth="1"/>
    <col min="5897" max="6144" width="11.42578125" style="259"/>
    <col min="6145" max="6145" width="49" style="259" customWidth="1"/>
    <col min="6146" max="6146" width="22.28515625" style="259" bestFit="1" customWidth="1"/>
    <col min="6147" max="6147" width="23" style="259" bestFit="1" customWidth="1"/>
    <col min="6148" max="6148" width="23.85546875" style="259" customWidth="1"/>
    <col min="6149" max="6149" width="18.7109375" style="259" bestFit="1" customWidth="1"/>
    <col min="6150" max="6150" width="9.5703125" style="259" customWidth="1"/>
    <col min="6151" max="6151" width="32" style="259" customWidth="1"/>
    <col min="6152" max="6152" width="13.7109375" style="259" bestFit="1" customWidth="1"/>
    <col min="6153" max="6400" width="11.42578125" style="259"/>
    <col min="6401" max="6401" width="49" style="259" customWidth="1"/>
    <col min="6402" max="6402" width="22.28515625" style="259" bestFit="1" customWidth="1"/>
    <col min="6403" max="6403" width="23" style="259" bestFit="1" customWidth="1"/>
    <col min="6404" max="6404" width="23.85546875" style="259" customWidth="1"/>
    <col min="6405" max="6405" width="18.7109375" style="259" bestFit="1" customWidth="1"/>
    <col min="6406" max="6406" width="9.5703125" style="259" customWidth="1"/>
    <col min="6407" max="6407" width="32" style="259" customWidth="1"/>
    <col min="6408" max="6408" width="13.7109375" style="259" bestFit="1" customWidth="1"/>
    <col min="6409" max="6656" width="11.42578125" style="259"/>
    <col min="6657" max="6657" width="49" style="259" customWidth="1"/>
    <col min="6658" max="6658" width="22.28515625" style="259" bestFit="1" customWidth="1"/>
    <col min="6659" max="6659" width="23" style="259" bestFit="1" customWidth="1"/>
    <col min="6660" max="6660" width="23.85546875" style="259" customWidth="1"/>
    <col min="6661" max="6661" width="18.7109375" style="259" bestFit="1" customWidth="1"/>
    <col min="6662" max="6662" width="9.5703125" style="259" customWidth="1"/>
    <col min="6663" max="6663" width="32" style="259" customWidth="1"/>
    <col min="6664" max="6664" width="13.7109375" style="259" bestFit="1" customWidth="1"/>
    <col min="6665" max="6912" width="11.42578125" style="259"/>
    <col min="6913" max="6913" width="49" style="259" customWidth="1"/>
    <col min="6914" max="6914" width="22.28515625" style="259" bestFit="1" customWidth="1"/>
    <col min="6915" max="6915" width="23" style="259" bestFit="1" customWidth="1"/>
    <col min="6916" max="6916" width="23.85546875" style="259" customWidth="1"/>
    <col min="6917" max="6917" width="18.7109375" style="259" bestFit="1" customWidth="1"/>
    <col min="6918" max="6918" width="9.5703125" style="259" customWidth="1"/>
    <col min="6919" max="6919" width="32" style="259" customWidth="1"/>
    <col min="6920" max="6920" width="13.7109375" style="259" bestFit="1" customWidth="1"/>
    <col min="6921" max="7168" width="11.42578125" style="259"/>
    <col min="7169" max="7169" width="49" style="259" customWidth="1"/>
    <col min="7170" max="7170" width="22.28515625" style="259" bestFit="1" customWidth="1"/>
    <col min="7171" max="7171" width="23" style="259" bestFit="1" customWidth="1"/>
    <col min="7172" max="7172" width="23.85546875" style="259" customWidth="1"/>
    <col min="7173" max="7173" width="18.7109375" style="259" bestFit="1" customWidth="1"/>
    <col min="7174" max="7174" width="9.5703125" style="259" customWidth="1"/>
    <col min="7175" max="7175" width="32" style="259" customWidth="1"/>
    <col min="7176" max="7176" width="13.7109375" style="259" bestFit="1" customWidth="1"/>
    <col min="7177" max="7424" width="11.42578125" style="259"/>
    <col min="7425" max="7425" width="49" style="259" customWidth="1"/>
    <col min="7426" max="7426" width="22.28515625" style="259" bestFit="1" customWidth="1"/>
    <col min="7427" max="7427" width="23" style="259" bestFit="1" customWidth="1"/>
    <col min="7428" max="7428" width="23.85546875" style="259" customWidth="1"/>
    <col min="7429" max="7429" width="18.7109375" style="259" bestFit="1" customWidth="1"/>
    <col min="7430" max="7430" width="9.5703125" style="259" customWidth="1"/>
    <col min="7431" max="7431" width="32" style="259" customWidth="1"/>
    <col min="7432" max="7432" width="13.7109375" style="259" bestFit="1" customWidth="1"/>
    <col min="7433" max="7680" width="11.42578125" style="259"/>
    <col min="7681" max="7681" width="49" style="259" customWidth="1"/>
    <col min="7682" max="7682" width="22.28515625" style="259" bestFit="1" customWidth="1"/>
    <col min="7683" max="7683" width="23" style="259" bestFit="1" customWidth="1"/>
    <col min="7684" max="7684" width="23.85546875" style="259" customWidth="1"/>
    <col min="7685" max="7685" width="18.7109375" style="259" bestFit="1" customWidth="1"/>
    <col min="7686" max="7686" width="9.5703125" style="259" customWidth="1"/>
    <col min="7687" max="7687" width="32" style="259" customWidth="1"/>
    <col min="7688" max="7688" width="13.7109375" style="259" bestFit="1" customWidth="1"/>
    <col min="7689" max="7936" width="11.42578125" style="259"/>
    <col min="7937" max="7937" width="49" style="259" customWidth="1"/>
    <col min="7938" max="7938" width="22.28515625" style="259" bestFit="1" customWidth="1"/>
    <col min="7939" max="7939" width="23" style="259" bestFit="1" customWidth="1"/>
    <col min="7940" max="7940" width="23.85546875" style="259" customWidth="1"/>
    <col min="7941" max="7941" width="18.7109375" style="259" bestFit="1" customWidth="1"/>
    <col min="7942" max="7942" width="9.5703125" style="259" customWidth="1"/>
    <col min="7943" max="7943" width="32" style="259" customWidth="1"/>
    <col min="7944" max="7944" width="13.7109375" style="259" bestFit="1" customWidth="1"/>
    <col min="7945" max="8192" width="11.42578125" style="259"/>
    <col min="8193" max="8193" width="49" style="259" customWidth="1"/>
    <col min="8194" max="8194" width="22.28515625" style="259" bestFit="1" customWidth="1"/>
    <col min="8195" max="8195" width="23" style="259" bestFit="1" customWidth="1"/>
    <col min="8196" max="8196" width="23.85546875" style="259" customWidth="1"/>
    <col min="8197" max="8197" width="18.7109375" style="259" bestFit="1" customWidth="1"/>
    <col min="8198" max="8198" width="9.5703125" style="259" customWidth="1"/>
    <col min="8199" max="8199" width="32" style="259" customWidth="1"/>
    <col min="8200" max="8200" width="13.7109375" style="259" bestFit="1" customWidth="1"/>
    <col min="8201" max="8448" width="11.42578125" style="259"/>
    <col min="8449" max="8449" width="49" style="259" customWidth="1"/>
    <col min="8450" max="8450" width="22.28515625" style="259" bestFit="1" customWidth="1"/>
    <col min="8451" max="8451" width="23" style="259" bestFit="1" customWidth="1"/>
    <col min="8452" max="8452" width="23.85546875" style="259" customWidth="1"/>
    <col min="8453" max="8453" width="18.7109375" style="259" bestFit="1" customWidth="1"/>
    <col min="8454" max="8454" width="9.5703125" style="259" customWidth="1"/>
    <col min="8455" max="8455" width="32" style="259" customWidth="1"/>
    <col min="8456" max="8456" width="13.7109375" style="259" bestFit="1" customWidth="1"/>
    <col min="8457" max="8704" width="11.42578125" style="259"/>
    <col min="8705" max="8705" width="49" style="259" customWidth="1"/>
    <col min="8706" max="8706" width="22.28515625" style="259" bestFit="1" customWidth="1"/>
    <col min="8707" max="8707" width="23" style="259" bestFit="1" customWidth="1"/>
    <col min="8708" max="8708" width="23.85546875" style="259" customWidth="1"/>
    <col min="8709" max="8709" width="18.7109375" style="259" bestFit="1" customWidth="1"/>
    <col min="8710" max="8710" width="9.5703125" style="259" customWidth="1"/>
    <col min="8711" max="8711" width="32" style="259" customWidth="1"/>
    <col min="8712" max="8712" width="13.7109375" style="259" bestFit="1" customWidth="1"/>
    <col min="8713" max="8960" width="11.42578125" style="259"/>
    <col min="8961" max="8961" width="49" style="259" customWidth="1"/>
    <col min="8962" max="8962" width="22.28515625" style="259" bestFit="1" customWidth="1"/>
    <col min="8963" max="8963" width="23" style="259" bestFit="1" customWidth="1"/>
    <col min="8964" max="8964" width="23.85546875" style="259" customWidth="1"/>
    <col min="8965" max="8965" width="18.7109375" style="259" bestFit="1" customWidth="1"/>
    <col min="8966" max="8966" width="9.5703125" style="259" customWidth="1"/>
    <col min="8967" max="8967" width="32" style="259" customWidth="1"/>
    <col min="8968" max="8968" width="13.7109375" style="259" bestFit="1" customWidth="1"/>
    <col min="8969" max="9216" width="11.42578125" style="259"/>
    <col min="9217" max="9217" width="49" style="259" customWidth="1"/>
    <col min="9218" max="9218" width="22.28515625" style="259" bestFit="1" customWidth="1"/>
    <col min="9219" max="9219" width="23" style="259" bestFit="1" customWidth="1"/>
    <col min="9220" max="9220" width="23.85546875" style="259" customWidth="1"/>
    <col min="9221" max="9221" width="18.7109375" style="259" bestFit="1" customWidth="1"/>
    <col min="9222" max="9222" width="9.5703125" style="259" customWidth="1"/>
    <col min="9223" max="9223" width="32" style="259" customWidth="1"/>
    <col min="9224" max="9224" width="13.7109375" style="259" bestFit="1" customWidth="1"/>
    <col min="9225" max="9472" width="11.42578125" style="259"/>
    <col min="9473" max="9473" width="49" style="259" customWidth="1"/>
    <col min="9474" max="9474" width="22.28515625" style="259" bestFit="1" customWidth="1"/>
    <col min="9475" max="9475" width="23" style="259" bestFit="1" customWidth="1"/>
    <col min="9476" max="9476" width="23.85546875" style="259" customWidth="1"/>
    <col min="9477" max="9477" width="18.7109375" style="259" bestFit="1" customWidth="1"/>
    <col min="9478" max="9478" width="9.5703125" style="259" customWidth="1"/>
    <col min="9479" max="9479" width="32" style="259" customWidth="1"/>
    <col min="9480" max="9480" width="13.7109375" style="259" bestFit="1" customWidth="1"/>
    <col min="9481" max="9728" width="11.42578125" style="259"/>
    <col min="9729" max="9729" width="49" style="259" customWidth="1"/>
    <col min="9730" max="9730" width="22.28515625" style="259" bestFit="1" customWidth="1"/>
    <col min="9731" max="9731" width="23" style="259" bestFit="1" customWidth="1"/>
    <col min="9732" max="9732" width="23.85546875" style="259" customWidth="1"/>
    <col min="9733" max="9733" width="18.7109375" style="259" bestFit="1" customWidth="1"/>
    <col min="9734" max="9734" width="9.5703125" style="259" customWidth="1"/>
    <col min="9735" max="9735" width="32" style="259" customWidth="1"/>
    <col min="9736" max="9736" width="13.7109375" style="259" bestFit="1" customWidth="1"/>
    <col min="9737" max="9984" width="11.42578125" style="259"/>
    <col min="9985" max="9985" width="49" style="259" customWidth="1"/>
    <col min="9986" max="9986" width="22.28515625" style="259" bestFit="1" customWidth="1"/>
    <col min="9987" max="9987" width="23" style="259" bestFit="1" customWidth="1"/>
    <col min="9988" max="9988" width="23.85546875" style="259" customWidth="1"/>
    <col min="9989" max="9989" width="18.7109375" style="259" bestFit="1" customWidth="1"/>
    <col min="9990" max="9990" width="9.5703125" style="259" customWidth="1"/>
    <col min="9991" max="9991" width="32" style="259" customWidth="1"/>
    <col min="9992" max="9992" width="13.7109375" style="259" bestFit="1" customWidth="1"/>
    <col min="9993" max="10240" width="11.42578125" style="259"/>
    <col min="10241" max="10241" width="49" style="259" customWidth="1"/>
    <col min="10242" max="10242" width="22.28515625" style="259" bestFit="1" customWidth="1"/>
    <col min="10243" max="10243" width="23" style="259" bestFit="1" customWidth="1"/>
    <col min="10244" max="10244" width="23.85546875" style="259" customWidth="1"/>
    <col min="10245" max="10245" width="18.7109375" style="259" bestFit="1" customWidth="1"/>
    <col min="10246" max="10246" width="9.5703125" style="259" customWidth="1"/>
    <col min="10247" max="10247" width="32" style="259" customWidth="1"/>
    <col min="10248" max="10248" width="13.7109375" style="259" bestFit="1" customWidth="1"/>
    <col min="10249" max="10496" width="11.42578125" style="259"/>
    <col min="10497" max="10497" width="49" style="259" customWidth="1"/>
    <col min="10498" max="10498" width="22.28515625" style="259" bestFit="1" customWidth="1"/>
    <col min="10499" max="10499" width="23" style="259" bestFit="1" customWidth="1"/>
    <col min="10500" max="10500" width="23.85546875" style="259" customWidth="1"/>
    <col min="10501" max="10501" width="18.7109375" style="259" bestFit="1" customWidth="1"/>
    <col min="10502" max="10502" width="9.5703125" style="259" customWidth="1"/>
    <col min="10503" max="10503" width="32" style="259" customWidth="1"/>
    <col min="10504" max="10504" width="13.7109375" style="259" bestFit="1" customWidth="1"/>
    <col min="10505" max="10752" width="11.42578125" style="259"/>
    <col min="10753" max="10753" width="49" style="259" customWidth="1"/>
    <col min="10754" max="10754" width="22.28515625" style="259" bestFit="1" customWidth="1"/>
    <col min="10755" max="10755" width="23" style="259" bestFit="1" customWidth="1"/>
    <col min="10756" max="10756" width="23.85546875" style="259" customWidth="1"/>
    <col min="10757" max="10757" width="18.7109375" style="259" bestFit="1" customWidth="1"/>
    <col min="10758" max="10758" width="9.5703125" style="259" customWidth="1"/>
    <col min="10759" max="10759" width="32" style="259" customWidth="1"/>
    <col min="10760" max="10760" width="13.7109375" style="259" bestFit="1" customWidth="1"/>
    <col min="10761" max="11008" width="11.42578125" style="259"/>
    <col min="11009" max="11009" width="49" style="259" customWidth="1"/>
    <col min="11010" max="11010" width="22.28515625" style="259" bestFit="1" customWidth="1"/>
    <col min="11011" max="11011" width="23" style="259" bestFit="1" customWidth="1"/>
    <col min="11012" max="11012" width="23.85546875" style="259" customWidth="1"/>
    <col min="11013" max="11013" width="18.7109375" style="259" bestFit="1" customWidth="1"/>
    <col min="11014" max="11014" width="9.5703125" style="259" customWidth="1"/>
    <col min="11015" max="11015" width="32" style="259" customWidth="1"/>
    <col min="11016" max="11016" width="13.7109375" style="259" bestFit="1" customWidth="1"/>
    <col min="11017" max="11264" width="11.42578125" style="259"/>
    <col min="11265" max="11265" width="49" style="259" customWidth="1"/>
    <col min="11266" max="11266" width="22.28515625" style="259" bestFit="1" customWidth="1"/>
    <col min="11267" max="11267" width="23" style="259" bestFit="1" customWidth="1"/>
    <col min="11268" max="11268" width="23.85546875" style="259" customWidth="1"/>
    <col min="11269" max="11269" width="18.7109375" style="259" bestFit="1" customWidth="1"/>
    <col min="11270" max="11270" width="9.5703125" style="259" customWidth="1"/>
    <col min="11271" max="11271" width="32" style="259" customWidth="1"/>
    <col min="11272" max="11272" width="13.7109375" style="259" bestFit="1" customWidth="1"/>
    <col min="11273" max="11520" width="11.42578125" style="259"/>
    <col min="11521" max="11521" width="49" style="259" customWidth="1"/>
    <col min="11522" max="11522" width="22.28515625" style="259" bestFit="1" customWidth="1"/>
    <col min="11523" max="11523" width="23" style="259" bestFit="1" customWidth="1"/>
    <col min="11524" max="11524" width="23.85546875" style="259" customWidth="1"/>
    <col min="11525" max="11525" width="18.7109375" style="259" bestFit="1" customWidth="1"/>
    <col min="11526" max="11526" width="9.5703125" style="259" customWidth="1"/>
    <col min="11527" max="11527" width="32" style="259" customWidth="1"/>
    <col min="11528" max="11528" width="13.7109375" style="259" bestFit="1" customWidth="1"/>
    <col min="11529" max="11776" width="11.42578125" style="259"/>
    <col min="11777" max="11777" width="49" style="259" customWidth="1"/>
    <col min="11778" max="11778" width="22.28515625" style="259" bestFit="1" customWidth="1"/>
    <col min="11779" max="11779" width="23" style="259" bestFit="1" customWidth="1"/>
    <col min="11780" max="11780" width="23.85546875" style="259" customWidth="1"/>
    <col min="11781" max="11781" width="18.7109375" style="259" bestFit="1" customWidth="1"/>
    <col min="11782" max="11782" width="9.5703125" style="259" customWidth="1"/>
    <col min="11783" max="11783" width="32" style="259" customWidth="1"/>
    <col min="11784" max="11784" width="13.7109375" style="259" bestFit="1" customWidth="1"/>
    <col min="11785" max="12032" width="11.42578125" style="259"/>
    <col min="12033" max="12033" width="49" style="259" customWidth="1"/>
    <col min="12034" max="12034" width="22.28515625" style="259" bestFit="1" customWidth="1"/>
    <col min="12035" max="12035" width="23" style="259" bestFit="1" customWidth="1"/>
    <col min="12036" max="12036" width="23.85546875" style="259" customWidth="1"/>
    <col min="12037" max="12037" width="18.7109375" style="259" bestFit="1" customWidth="1"/>
    <col min="12038" max="12038" width="9.5703125" style="259" customWidth="1"/>
    <col min="12039" max="12039" width="32" style="259" customWidth="1"/>
    <col min="12040" max="12040" width="13.7109375" style="259" bestFit="1" customWidth="1"/>
    <col min="12041" max="12288" width="11.42578125" style="259"/>
    <col min="12289" max="12289" width="49" style="259" customWidth="1"/>
    <col min="12290" max="12290" width="22.28515625" style="259" bestFit="1" customWidth="1"/>
    <col min="12291" max="12291" width="23" style="259" bestFit="1" customWidth="1"/>
    <col min="12292" max="12292" width="23.85546875" style="259" customWidth="1"/>
    <col min="12293" max="12293" width="18.7109375" style="259" bestFit="1" customWidth="1"/>
    <col min="12294" max="12294" width="9.5703125" style="259" customWidth="1"/>
    <col min="12295" max="12295" width="32" style="259" customWidth="1"/>
    <col min="12296" max="12296" width="13.7109375" style="259" bestFit="1" customWidth="1"/>
    <col min="12297" max="12544" width="11.42578125" style="259"/>
    <col min="12545" max="12545" width="49" style="259" customWidth="1"/>
    <col min="12546" max="12546" width="22.28515625" style="259" bestFit="1" customWidth="1"/>
    <col min="12547" max="12547" width="23" style="259" bestFit="1" customWidth="1"/>
    <col min="12548" max="12548" width="23.85546875" style="259" customWidth="1"/>
    <col min="12549" max="12549" width="18.7109375" style="259" bestFit="1" customWidth="1"/>
    <col min="12550" max="12550" width="9.5703125" style="259" customWidth="1"/>
    <col min="12551" max="12551" width="32" style="259" customWidth="1"/>
    <col min="12552" max="12552" width="13.7109375" style="259" bestFit="1" customWidth="1"/>
    <col min="12553" max="12800" width="11.42578125" style="259"/>
    <col min="12801" max="12801" width="49" style="259" customWidth="1"/>
    <col min="12802" max="12802" width="22.28515625" style="259" bestFit="1" customWidth="1"/>
    <col min="12803" max="12803" width="23" style="259" bestFit="1" customWidth="1"/>
    <col min="12804" max="12804" width="23.85546875" style="259" customWidth="1"/>
    <col min="12805" max="12805" width="18.7109375" style="259" bestFit="1" customWidth="1"/>
    <col min="12806" max="12806" width="9.5703125" style="259" customWidth="1"/>
    <col min="12807" max="12807" width="32" style="259" customWidth="1"/>
    <col min="12808" max="12808" width="13.7109375" style="259" bestFit="1" customWidth="1"/>
    <col min="12809" max="13056" width="11.42578125" style="259"/>
    <col min="13057" max="13057" width="49" style="259" customWidth="1"/>
    <col min="13058" max="13058" width="22.28515625" style="259" bestFit="1" customWidth="1"/>
    <col min="13059" max="13059" width="23" style="259" bestFit="1" customWidth="1"/>
    <col min="13060" max="13060" width="23.85546875" style="259" customWidth="1"/>
    <col min="13061" max="13061" width="18.7109375" style="259" bestFit="1" customWidth="1"/>
    <col min="13062" max="13062" width="9.5703125" style="259" customWidth="1"/>
    <col min="13063" max="13063" width="32" style="259" customWidth="1"/>
    <col min="13064" max="13064" width="13.7109375" style="259" bestFit="1" customWidth="1"/>
    <col min="13065" max="13312" width="11.42578125" style="259"/>
    <col min="13313" max="13313" width="49" style="259" customWidth="1"/>
    <col min="13314" max="13314" width="22.28515625" style="259" bestFit="1" customWidth="1"/>
    <col min="13315" max="13315" width="23" style="259" bestFit="1" customWidth="1"/>
    <col min="13316" max="13316" width="23.85546875" style="259" customWidth="1"/>
    <col min="13317" max="13317" width="18.7109375" style="259" bestFit="1" customWidth="1"/>
    <col min="13318" max="13318" width="9.5703125" style="259" customWidth="1"/>
    <col min="13319" max="13319" width="32" style="259" customWidth="1"/>
    <col min="13320" max="13320" width="13.7109375" style="259" bestFit="1" customWidth="1"/>
    <col min="13321" max="13568" width="11.42578125" style="259"/>
    <col min="13569" max="13569" width="49" style="259" customWidth="1"/>
    <col min="13570" max="13570" width="22.28515625" style="259" bestFit="1" customWidth="1"/>
    <col min="13571" max="13571" width="23" style="259" bestFit="1" customWidth="1"/>
    <col min="13572" max="13572" width="23.85546875" style="259" customWidth="1"/>
    <col min="13573" max="13573" width="18.7109375" style="259" bestFit="1" customWidth="1"/>
    <col min="13574" max="13574" width="9.5703125" style="259" customWidth="1"/>
    <col min="13575" max="13575" width="32" style="259" customWidth="1"/>
    <col min="13576" max="13576" width="13.7109375" style="259" bestFit="1" customWidth="1"/>
    <col min="13577" max="13824" width="11.42578125" style="259"/>
    <col min="13825" max="13825" width="49" style="259" customWidth="1"/>
    <col min="13826" max="13826" width="22.28515625" style="259" bestFit="1" customWidth="1"/>
    <col min="13827" max="13827" width="23" style="259" bestFit="1" customWidth="1"/>
    <col min="13828" max="13828" width="23.85546875" style="259" customWidth="1"/>
    <col min="13829" max="13829" width="18.7109375" style="259" bestFit="1" customWidth="1"/>
    <col min="13830" max="13830" width="9.5703125" style="259" customWidth="1"/>
    <col min="13831" max="13831" width="32" style="259" customWidth="1"/>
    <col min="13832" max="13832" width="13.7109375" style="259" bestFit="1" customWidth="1"/>
    <col min="13833" max="14080" width="11.42578125" style="259"/>
    <col min="14081" max="14081" width="49" style="259" customWidth="1"/>
    <col min="14082" max="14082" width="22.28515625" style="259" bestFit="1" customWidth="1"/>
    <col min="14083" max="14083" width="23" style="259" bestFit="1" customWidth="1"/>
    <col min="14084" max="14084" width="23.85546875" style="259" customWidth="1"/>
    <col min="14085" max="14085" width="18.7109375" style="259" bestFit="1" customWidth="1"/>
    <col min="14086" max="14086" width="9.5703125" style="259" customWidth="1"/>
    <col min="14087" max="14087" width="32" style="259" customWidth="1"/>
    <col min="14088" max="14088" width="13.7109375" style="259" bestFit="1" customWidth="1"/>
    <col min="14089" max="14336" width="11.42578125" style="259"/>
    <col min="14337" max="14337" width="49" style="259" customWidth="1"/>
    <col min="14338" max="14338" width="22.28515625" style="259" bestFit="1" customWidth="1"/>
    <col min="14339" max="14339" width="23" style="259" bestFit="1" customWidth="1"/>
    <col min="14340" max="14340" width="23.85546875" style="259" customWidth="1"/>
    <col min="14341" max="14341" width="18.7109375" style="259" bestFit="1" customWidth="1"/>
    <col min="14342" max="14342" width="9.5703125" style="259" customWidth="1"/>
    <col min="14343" max="14343" width="32" style="259" customWidth="1"/>
    <col min="14344" max="14344" width="13.7109375" style="259" bestFit="1" customWidth="1"/>
    <col min="14345" max="14592" width="11.42578125" style="259"/>
    <col min="14593" max="14593" width="49" style="259" customWidth="1"/>
    <col min="14594" max="14594" width="22.28515625" style="259" bestFit="1" customWidth="1"/>
    <col min="14595" max="14595" width="23" style="259" bestFit="1" customWidth="1"/>
    <col min="14596" max="14596" width="23.85546875" style="259" customWidth="1"/>
    <col min="14597" max="14597" width="18.7109375" style="259" bestFit="1" customWidth="1"/>
    <col min="14598" max="14598" width="9.5703125" style="259" customWidth="1"/>
    <col min="14599" max="14599" width="32" style="259" customWidth="1"/>
    <col min="14600" max="14600" width="13.7109375" style="259" bestFit="1" customWidth="1"/>
    <col min="14601" max="14848" width="11.42578125" style="259"/>
    <col min="14849" max="14849" width="49" style="259" customWidth="1"/>
    <col min="14850" max="14850" width="22.28515625" style="259" bestFit="1" customWidth="1"/>
    <col min="14851" max="14851" width="23" style="259" bestFit="1" customWidth="1"/>
    <col min="14852" max="14852" width="23.85546875" style="259" customWidth="1"/>
    <col min="14853" max="14853" width="18.7109375" style="259" bestFit="1" customWidth="1"/>
    <col min="14854" max="14854" width="9.5703125" style="259" customWidth="1"/>
    <col min="14855" max="14855" width="32" style="259" customWidth="1"/>
    <col min="14856" max="14856" width="13.7109375" style="259" bestFit="1" customWidth="1"/>
    <col min="14857" max="15104" width="11.42578125" style="259"/>
    <col min="15105" max="15105" width="49" style="259" customWidth="1"/>
    <col min="15106" max="15106" width="22.28515625" style="259" bestFit="1" customWidth="1"/>
    <col min="15107" max="15107" width="23" style="259" bestFit="1" customWidth="1"/>
    <col min="15108" max="15108" width="23.85546875" style="259" customWidth="1"/>
    <col min="15109" max="15109" width="18.7109375" style="259" bestFit="1" customWidth="1"/>
    <col min="15110" max="15110" width="9.5703125" style="259" customWidth="1"/>
    <col min="15111" max="15111" width="32" style="259" customWidth="1"/>
    <col min="15112" max="15112" width="13.7109375" style="259" bestFit="1" customWidth="1"/>
    <col min="15113" max="15360" width="11.42578125" style="259"/>
    <col min="15361" max="15361" width="49" style="259" customWidth="1"/>
    <col min="15362" max="15362" width="22.28515625" style="259" bestFit="1" customWidth="1"/>
    <col min="15363" max="15363" width="23" style="259" bestFit="1" customWidth="1"/>
    <col min="15364" max="15364" width="23.85546875" style="259" customWidth="1"/>
    <col min="15365" max="15365" width="18.7109375" style="259" bestFit="1" customWidth="1"/>
    <col min="15366" max="15366" width="9.5703125" style="259" customWidth="1"/>
    <col min="15367" max="15367" width="32" style="259" customWidth="1"/>
    <col min="15368" max="15368" width="13.7109375" style="259" bestFit="1" customWidth="1"/>
    <col min="15369" max="15616" width="11.42578125" style="259"/>
    <col min="15617" max="15617" width="49" style="259" customWidth="1"/>
    <col min="15618" max="15618" width="22.28515625" style="259" bestFit="1" customWidth="1"/>
    <col min="15619" max="15619" width="23" style="259" bestFit="1" customWidth="1"/>
    <col min="15620" max="15620" width="23.85546875" style="259" customWidth="1"/>
    <col min="15621" max="15621" width="18.7109375" style="259" bestFit="1" customWidth="1"/>
    <col min="15622" max="15622" width="9.5703125" style="259" customWidth="1"/>
    <col min="15623" max="15623" width="32" style="259" customWidth="1"/>
    <col min="15624" max="15624" width="13.7109375" style="259" bestFit="1" customWidth="1"/>
    <col min="15625" max="15872" width="11.42578125" style="259"/>
    <col min="15873" max="15873" width="49" style="259" customWidth="1"/>
    <col min="15874" max="15874" width="22.28515625" style="259" bestFit="1" customWidth="1"/>
    <col min="15875" max="15875" width="23" style="259" bestFit="1" customWidth="1"/>
    <col min="15876" max="15876" width="23.85546875" style="259" customWidth="1"/>
    <col min="15877" max="15877" width="18.7109375" style="259" bestFit="1" customWidth="1"/>
    <col min="15878" max="15878" width="9.5703125" style="259" customWidth="1"/>
    <col min="15879" max="15879" width="32" style="259" customWidth="1"/>
    <col min="15880" max="15880" width="13.7109375" style="259" bestFit="1" customWidth="1"/>
    <col min="15881" max="16128" width="11.42578125" style="259"/>
    <col min="16129" max="16129" width="49" style="259" customWidth="1"/>
    <col min="16130" max="16130" width="22.28515625" style="259" bestFit="1" customWidth="1"/>
    <col min="16131" max="16131" width="23" style="259" bestFit="1" customWidth="1"/>
    <col min="16132" max="16132" width="23.85546875" style="259" customWidth="1"/>
    <col min="16133" max="16133" width="18.7109375" style="259" bestFit="1" customWidth="1"/>
    <col min="16134" max="16134" width="9.5703125" style="259" customWidth="1"/>
    <col min="16135" max="16135" width="32" style="259" customWidth="1"/>
    <col min="16136" max="16136" width="13.7109375" style="259" bestFit="1" customWidth="1"/>
    <col min="16137" max="16384" width="11.42578125" style="259"/>
  </cols>
  <sheetData>
    <row r="2" spans="1:8" ht="14.25">
      <c r="A2" s="496" t="s">
        <v>1104</v>
      </c>
      <c r="B2" s="496"/>
      <c r="C2" s="496"/>
      <c r="D2" s="496"/>
      <c r="E2" s="496"/>
      <c r="F2" s="497"/>
    </row>
    <row r="3" spans="1:8" ht="14.25">
      <c r="A3" s="499" t="s">
        <v>1027</v>
      </c>
      <c r="B3" s="499"/>
      <c r="C3" s="499"/>
      <c r="D3" s="499"/>
      <c r="E3" s="499"/>
      <c r="F3" s="500"/>
    </row>
    <row r="4" spans="1:8" ht="15.75">
      <c r="A4" s="499" t="s">
        <v>1028</v>
      </c>
      <c r="B4" s="499"/>
      <c r="C4" s="499"/>
      <c r="D4" s="499"/>
      <c r="E4" s="499"/>
      <c r="F4" s="500"/>
    </row>
    <row r="5" spans="1:8" ht="13.5" thickBot="1">
      <c r="A5" s="501" t="s">
        <v>1029</v>
      </c>
      <c r="B5" s="501"/>
      <c r="C5" s="501"/>
      <c r="D5" s="501"/>
      <c r="E5" s="501"/>
      <c r="F5" s="502"/>
    </row>
    <row r="6" spans="1:8">
      <c r="A6" s="503" t="s">
        <v>1030</v>
      </c>
      <c r="B6" s="504" t="s">
        <v>1031</v>
      </c>
      <c r="C6" s="505" t="s">
        <v>1032</v>
      </c>
      <c r="D6" s="505" t="s">
        <v>1032</v>
      </c>
      <c r="E6" s="503" t="s">
        <v>1033</v>
      </c>
      <c r="F6" s="506"/>
    </row>
    <row r="7" spans="1:8" ht="40.5" thickBot="1">
      <c r="A7" s="507"/>
      <c r="B7" s="508"/>
      <c r="C7" s="509" t="s">
        <v>1034</v>
      </c>
      <c r="D7" s="509" t="s">
        <v>1035</v>
      </c>
      <c r="E7" s="507"/>
      <c r="F7" s="506"/>
    </row>
    <row r="8" spans="1:8">
      <c r="A8" s="487"/>
      <c r="B8" s="487"/>
      <c r="C8" s="487"/>
      <c r="D8" s="487"/>
      <c r="E8" s="487"/>
    </row>
    <row r="9" spans="1:8">
      <c r="A9" s="487" t="s">
        <v>816</v>
      </c>
      <c r="B9" s="510">
        <v>1126318652.01</v>
      </c>
      <c r="C9" s="510">
        <v>366963137.64999998</v>
      </c>
      <c r="D9" s="510">
        <v>0</v>
      </c>
      <c r="E9" s="510">
        <v>115702509.01000001</v>
      </c>
    </row>
    <row r="10" spans="1:8" ht="19.5">
      <c r="A10" s="511"/>
      <c r="B10" s="512"/>
      <c r="C10" s="513"/>
      <c r="D10" s="513"/>
      <c r="E10" s="513"/>
    </row>
    <row r="11" spans="1:8">
      <c r="A11" s="514" t="s">
        <v>1036</v>
      </c>
      <c r="B11" s="515">
        <v>78049608.179999992</v>
      </c>
      <c r="C11" s="515">
        <v>38250821.480000004</v>
      </c>
      <c r="D11" s="515">
        <v>0</v>
      </c>
      <c r="E11" s="515">
        <v>7101500</v>
      </c>
      <c r="F11" s="516"/>
      <c r="H11" s="516"/>
    </row>
    <row r="12" spans="1:8">
      <c r="A12" s="514" t="s">
        <v>1037</v>
      </c>
      <c r="B12" s="517">
        <v>730000</v>
      </c>
      <c r="C12" s="515">
        <v>0</v>
      </c>
      <c r="D12" s="515">
        <v>0</v>
      </c>
      <c r="E12" s="515">
        <v>0</v>
      </c>
      <c r="F12" s="516"/>
      <c r="H12" s="516"/>
    </row>
    <row r="13" spans="1:8">
      <c r="A13" s="514" t="s">
        <v>1038</v>
      </c>
      <c r="B13" s="517">
        <v>8901786</v>
      </c>
      <c r="C13" s="515">
        <v>540000</v>
      </c>
      <c r="D13" s="515">
        <v>0</v>
      </c>
      <c r="E13" s="515">
        <v>0</v>
      </c>
      <c r="F13" s="516"/>
      <c r="H13" s="516"/>
    </row>
    <row r="14" spans="1:8">
      <c r="A14" s="514" t="s">
        <v>1039</v>
      </c>
      <c r="B14" s="517">
        <v>1071472.77</v>
      </c>
      <c r="C14" s="515">
        <v>3968921</v>
      </c>
      <c r="D14" s="515">
        <v>0</v>
      </c>
      <c r="E14" s="515">
        <v>0</v>
      </c>
      <c r="F14" s="516"/>
      <c r="G14" s="516"/>
      <c r="H14" s="516"/>
    </row>
    <row r="15" spans="1:8">
      <c r="A15" s="514" t="s">
        <v>1040</v>
      </c>
      <c r="B15" s="517">
        <v>1435000</v>
      </c>
      <c r="C15" s="515">
        <v>0</v>
      </c>
      <c r="D15" s="515">
        <v>0</v>
      </c>
      <c r="E15" s="515">
        <v>0</v>
      </c>
      <c r="F15" s="516"/>
      <c r="G15" s="516"/>
      <c r="H15" s="516"/>
    </row>
    <row r="16" spans="1:8">
      <c r="A16" s="514" t="s">
        <v>1041</v>
      </c>
      <c r="B16" s="517">
        <v>1916500</v>
      </c>
      <c r="C16" s="515">
        <v>175339.07</v>
      </c>
      <c r="D16" s="515">
        <v>0</v>
      </c>
      <c r="E16" s="515">
        <v>0</v>
      </c>
      <c r="F16" s="516"/>
      <c r="G16" s="516"/>
      <c r="H16" s="516"/>
    </row>
    <row r="17" spans="1:8">
      <c r="A17" s="514" t="s">
        <v>1042</v>
      </c>
      <c r="B17" s="517">
        <v>8738308.0899999999</v>
      </c>
      <c r="C17" s="515">
        <v>775000</v>
      </c>
      <c r="D17" s="515">
        <v>0</v>
      </c>
      <c r="E17" s="515">
        <v>0</v>
      </c>
      <c r="F17" s="516"/>
      <c r="G17" s="516"/>
      <c r="H17" s="516"/>
    </row>
    <row r="18" spans="1:8">
      <c r="A18" s="514" t="s">
        <v>1043</v>
      </c>
      <c r="B18" s="517">
        <v>2051000</v>
      </c>
      <c r="C18" s="515">
        <v>608500</v>
      </c>
      <c r="D18" s="515">
        <v>0</v>
      </c>
      <c r="E18" s="515">
        <v>0</v>
      </c>
      <c r="F18" s="516"/>
      <c r="G18" s="516"/>
      <c r="H18" s="516"/>
    </row>
    <row r="19" spans="1:8">
      <c r="A19" s="514" t="s">
        <v>1044</v>
      </c>
      <c r="B19" s="515">
        <v>25871245.16</v>
      </c>
      <c r="C19" s="515">
        <v>304199.90999999997</v>
      </c>
      <c r="D19" s="515">
        <v>0</v>
      </c>
      <c r="E19" s="515">
        <v>0</v>
      </c>
      <c r="F19" s="516"/>
      <c r="G19" s="516"/>
      <c r="H19" s="516"/>
    </row>
    <row r="20" spans="1:8">
      <c r="A20" s="514" t="s">
        <v>1045</v>
      </c>
      <c r="B20" s="515">
        <v>1053500</v>
      </c>
      <c r="C20" s="515">
        <v>1000000</v>
      </c>
      <c r="D20" s="515">
        <v>0</v>
      </c>
      <c r="E20" s="515">
        <v>0</v>
      </c>
      <c r="F20" s="516"/>
      <c r="G20" s="516"/>
      <c r="H20" s="516"/>
    </row>
    <row r="21" spans="1:8">
      <c r="A21" s="514" t="s">
        <v>1046</v>
      </c>
      <c r="B21" s="517">
        <v>9178.08</v>
      </c>
      <c r="C21" s="515">
        <v>96238.370000000024</v>
      </c>
      <c r="D21" s="515">
        <v>0</v>
      </c>
      <c r="E21" s="515">
        <v>0</v>
      </c>
      <c r="F21" s="516"/>
      <c r="G21" s="516"/>
      <c r="H21" s="516"/>
    </row>
    <row r="22" spans="1:8">
      <c r="A22" s="514" t="s">
        <v>1047</v>
      </c>
      <c r="B22" s="517">
        <v>0</v>
      </c>
      <c r="C22" s="515">
        <v>1100</v>
      </c>
      <c r="D22" s="515">
        <v>0</v>
      </c>
      <c r="E22" s="515">
        <v>0</v>
      </c>
      <c r="F22" s="516"/>
      <c r="G22" s="516"/>
      <c r="H22" s="516"/>
    </row>
    <row r="23" spans="1:8">
      <c r="A23" s="514" t="s">
        <v>1048</v>
      </c>
      <c r="B23" s="517">
        <v>778439.22</v>
      </c>
      <c r="C23" s="515">
        <v>0</v>
      </c>
      <c r="D23" s="515">
        <v>0</v>
      </c>
      <c r="E23" s="515">
        <v>0</v>
      </c>
      <c r="F23" s="516"/>
      <c r="G23" s="516"/>
      <c r="H23" s="516"/>
    </row>
    <row r="24" spans="1:8">
      <c r="A24" s="514" t="s">
        <v>1049</v>
      </c>
      <c r="B24" s="517">
        <v>1091500</v>
      </c>
      <c r="C24" s="515">
        <v>480000</v>
      </c>
      <c r="D24" s="515">
        <v>0</v>
      </c>
      <c r="E24" s="515">
        <v>0</v>
      </c>
      <c r="F24" s="516"/>
      <c r="G24" s="516"/>
      <c r="H24" s="516"/>
    </row>
    <row r="25" spans="1:8">
      <c r="A25" s="514" t="s">
        <v>1050</v>
      </c>
      <c r="B25" s="517">
        <v>116086.39</v>
      </c>
      <c r="C25" s="515">
        <v>0</v>
      </c>
      <c r="D25" s="515">
        <v>0</v>
      </c>
      <c r="E25" s="515">
        <v>0</v>
      </c>
      <c r="F25" s="516"/>
      <c r="G25" s="516"/>
      <c r="H25" s="516"/>
    </row>
    <row r="26" spans="1:8">
      <c r="A26" s="514" t="s">
        <v>1051</v>
      </c>
      <c r="B26" s="517">
        <v>0</v>
      </c>
      <c r="C26" s="515">
        <v>3963790</v>
      </c>
      <c r="D26" s="515">
        <v>0</v>
      </c>
      <c r="E26" s="515">
        <v>3963790</v>
      </c>
      <c r="F26" s="516"/>
      <c r="G26" s="516"/>
      <c r="H26" s="516"/>
    </row>
    <row r="27" spans="1:8">
      <c r="A27" s="514" t="s">
        <v>1052</v>
      </c>
      <c r="B27" s="515">
        <v>3177903.04</v>
      </c>
      <c r="C27" s="515">
        <v>3918661</v>
      </c>
      <c r="D27" s="515">
        <v>0</v>
      </c>
      <c r="E27" s="515">
        <v>0</v>
      </c>
      <c r="F27" s="516"/>
      <c r="G27" s="516"/>
      <c r="H27" s="516"/>
    </row>
    <row r="28" spans="1:8">
      <c r="A28" s="514" t="s">
        <v>1053</v>
      </c>
      <c r="B28" s="515">
        <v>1606372.81</v>
      </c>
      <c r="C28" s="515">
        <v>0</v>
      </c>
      <c r="D28" s="515">
        <v>0</v>
      </c>
      <c r="E28" s="515">
        <v>0</v>
      </c>
      <c r="F28" s="516"/>
      <c r="G28" s="516"/>
      <c r="H28" s="516"/>
    </row>
    <row r="29" spans="1:8">
      <c r="A29" s="514" t="s">
        <v>1054</v>
      </c>
      <c r="B29" s="515">
        <v>202000</v>
      </c>
      <c r="C29" s="515">
        <v>0</v>
      </c>
      <c r="D29" s="515">
        <v>0</v>
      </c>
      <c r="E29" s="515">
        <v>0</v>
      </c>
      <c r="F29" s="516"/>
      <c r="G29" s="516"/>
      <c r="H29" s="516"/>
    </row>
    <row r="30" spans="1:8">
      <c r="A30" s="514" t="s">
        <v>1055</v>
      </c>
      <c r="B30" s="515">
        <v>2135252.5499999998</v>
      </c>
      <c r="C30" s="515">
        <v>0</v>
      </c>
      <c r="D30" s="515">
        <v>0</v>
      </c>
      <c r="E30" s="515">
        <v>0</v>
      </c>
      <c r="F30" s="516"/>
      <c r="G30" s="516"/>
      <c r="H30" s="516"/>
    </row>
    <row r="31" spans="1:8">
      <c r="A31" s="514" t="s">
        <v>1056</v>
      </c>
      <c r="B31" s="515">
        <v>884000</v>
      </c>
      <c r="C31" s="515">
        <v>0</v>
      </c>
      <c r="D31" s="515">
        <v>0</v>
      </c>
      <c r="E31" s="515">
        <v>0</v>
      </c>
      <c r="F31" s="516"/>
      <c r="G31" s="516"/>
      <c r="H31" s="516"/>
    </row>
    <row r="32" spans="1:8">
      <c r="A32" s="514" t="s">
        <v>1057</v>
      </c>
      <c r="B32" s="515">
        <v>5857065.7999999998</v>
      </c>
      <c r="C32" s="515">
        <v>1025523</v>
      </c>
      <c r="D32" s="515">
        <v>0</v>
      </c>
      <c r="E32" s="515">
        <v>0</v>
      </c>
      <c r="F32" s="516"/>
      <c r="G32" s="516"/>
      <c r="H32" s="516"/>
    </row>
    <row r="33" spans="1:8">
      <c r="A33" s="514" t="s">
        <v>1058</v>
      </c>
      <c r="B33" s="515">
        <v>3079711.06</v>
      </c>
      <c r="C33" s="515">
        <v>1203997.5</v>
      </c>
      <c r="D33" s="515">
        <v>0</v>
      </c>
      <c r="E33" s="515">
        <v>0</v>
      </c>
      <c r="F33" s="516"/>
      <c r="G33" s="516"/>
      <c r="H33" s="516"/>
    </row>
    <row r="34" spans="1:8">
      <c r="A34" s="514" t="s">
        <v>1059</v>
      </c>
      <c r="B34" s="517">
        <v>22944761</v>
      </c>
      <c r="C34" s="515">
        <v>1847788.8</v>
      </c>
      <c r="D34" s="515">
        <v>0</v>
      </c>
      <c r="E34" s="515">
        <v>325173.25</v>
      </c>
      <c r="F34" s="516"/>
      <c r="G34" s="516"/>
      <c r="H34" s="516"/>
    </row>
    <row r="35" spans="1:8">
      <c r="A35" s="514" t="s">
        <v>1060</v>
      </c>
      <c r="B35" s="517">
        <v>3194186</v>
      </c>
      <c r="C35" s="515">
        <v>2167704</v>
      </c>
      <c r="D35" s="515">
        <v>0</v>
      </c>
      <c r="E35" s="515">
        <v>0</v>
      </c>
      <c r="F35" s="516"/>
      <c r="G35" s="516"/>
      <c r="H35" s="516"/>
    </row>
    <row r="36" spans="1:8">
      <c r="A36" s="514" t="s">
        <v>1061</v>
      </c>
      <c r="B36" s="517">
        <v>144052558.39999998</v>
      </c>
      <c r="C36" s="515">
        <v>94146662.150000006</v>
      </c>
      <c r="D36" s="515">
        <v>0</v>
      </c>
      <c r="E36" s="518">
        <v>16330850</v>
      </c>
      <c r="F36" s="516"/>
      <c r="G36" s="516"/>
      <c r="H36" s="516"/>
    </row>
    <row r="37" spans="1:8">
      <c r="A37" s="514" t="s">
        <v>1062</v>
      </c>
      <c r="B37" s="517">
        <v>257500</v>
      </c>
      <c r="C37" s="515">
        <v>166800</v>
      </c>
      <c r="D37" s="515">
        <v>0</v>
      </c>
      <c r="E37" s="515">
        <v>0</v>
      </c>
      <c r="F37" s="516"/>
      <c r="G37" s="516"/>
      <c r="H37" s="516"/>
    </row>
    <row r="38" spans="1:8">
      <c r="A38" s="514" t="s">
        <v>1063</v>
      </c>
      <c r="B38" s="517">
        <v>4863468.47</v>
      </c>
      <c r="C38" s="515">
        <v>0</v>
      </c>
      <c r="D38" s="515">
        <v>0</v>
      </c>
      <c r="E38" s="515">
        <v>0</v>
      </c>
      <c r="F38" s="516"/>
      <c r="G38" s="516"/>
      <c r="H38" s="516"/>
    </row>
    <row r="39" spans="1:8">
      <c r="A39" s="514" t="s">
        <v>1064</v>
      </c>
      <c r="B39" s="517">
        <v>7417224.8900000006</v>
      </c>
      <c r="C39" s="515">
        <v>10642570</v>
      </c>
      <c r="D39" s="515">
        <v>0</v>
      </c>
      <c r="E39" s="518">
        <v>7187120</v>
      </c>
      <c r="F39" s="516"/>
      <c r="G39" s="516"/>
      <c r="H39" s="516"/>
    </row>
    <row r="40" spans="1:8">
      <c r="A40" s="514" t="s">
        <v>1065</v>
      </c>
      <c r="B40" s="517">
        <v>20472578.02</v>
      </c>
      <c r="C40" s="515">
        <v>696867.15999999992</v>
      </c>
      <c r="D40" s="515">
        <v>0</v>
      </c>
      <c r="E40" s="515">
        <v>0</v>
      </c>
      <c r="F40" s="516"/>
      <c r="G40" s="516"/>
      <c r="H40" s="516"/>
    </row>
    <row r="41" spans="1:8">
      <c r="A41" s="514" t="s">
        <v>1066</v>
      </c>
      <c r="B41" s="517">
        <v>4882395.3299999991</v>
      </c>
      <c r="C41" s="515">
        <v>1158173.32</v>
      </c>
      <c r="D41" s="515">
        <v>0</v>
      </c>
      <c r="E41" s="498">
        <v>0</v>
      </c>
      <c r="F41" s="516"/>
      <c r="G41" s="516"/>
      <c r="H41" s="516"/>
    </row>
    <row r="42" spans="1:8">
      <c r="A42" s="514" t="s">
        <v>1067</v>
      </c>
      <c r="B42" s="517">
        <v>342283879.44999999</v>
      </c>
      <c r="C42" s="515">
        <v>60091474.630000003</v>
      </c>
      <c r="D42" s="515">
        <v>0</v>
      </c>
      <c r="E42" s="515">
        <v>46384838.93</v>
      </c>
      <c r="F42" s="516"/>
      <c r="G42" s="516"/>
      <c r="H42" s="516"/>
    </row>
    <row r="43" spans="1:8">
      <c r="A43" s="514" t="s">
        <v>1068</v>
      </c>
      <c r="B43" s="517">
        <v>48436749.480000004</v>
      </c>
      <c r="C43" s="515">
        <v>8948634.2899999991</v>
      </c>
      <c r="D43" s="515">
        <v>0</v>
      </c>
      <c r="E43" s="515">
        <v>2002885.12</v>
      </c>
      <c r="F43" s="516"/>
      <c r="G43" s="516"/>
      <c r="H43" s="516"/>
    </row>
    <row r="44" spans="1:8">
      <c r="A44" s="514" t="s">
        <v>1069</v>
      </c>
      <c r="B44" s="517">
        <v>500000</v>
      </c>
      <c r="C44" s="515">
        <v>780250</v>
      </c>
      <c r="D44" s="515">
        <v>0</v>
      </c>
      <c r="E44" s="515">
        <v>0</v>
      </c>
      <c r="F44" s="516"/>
      <c r="G44" s="516"/>
      <c r="H44" s="516"/>
    </row>
    <row r="45" spans="1:8">
      <c r="A45" s="514" t="s">
        <v>1070</v>
      </c>
      <c r="B45" s="517">
        <v>9981607.1999999993</v>
      </c>
      <c r="C45" s="515">
        <v>2403180</v>
      </c>
      <c r="D45" s="515">
        <v>0</v>
      </c>
      <c r="E45" s="515">
        <v>369000</v>
      </c>
      <c r="F45" s="516"/>
      <c r="G45" s="516"/>
      <c r="H45" s="516"/>
    </row>
    <row r="46" spans="1:8">
      <c r="A46" s="514" t="s">
        <v>1071</v>
      </c>
      <c r="B46" s="517">
        <v>9212244.0500000007</v>
      </c>
      <c r="C46" s="515">
        <v>7500000</v>
      </c>
      <c r="D46" s="515">
        <v>0</v>
      </c>
      <c r="E46" s="515">
        <v>0</v>
      </c>
      <c r="F46" s="516"/>
      <c r="G46" s="516"/>
      <c r="H46" s="516"/>
    </row>
    <row r="47" spans="1:8">
      <c r="A47" s="514" t="s">
        <v>1072</v>
      </c>
      <c r="B47" s="517">
        <v>29545927</v>
      </c>
      <c r="C47" s="515">
        <v>110500</v>
      </c>
      <c r="D47" s="515">
        <v>0</v>
      </c>
      <c r="E47" s="515">
        <v>0</v>
      </c>
      <c r="F47" s="516"/>
      <c r="G47" s="516"/>
      <c r="H47" s="516"/>
    </row>
    <row r="48" spans="1:8">
      <c r="A48" s="514" t="s">
        <v>1073</v>
      </c>
      <c r="B48" s="517">
        <v>0</v>
      </c>
      <c r="C48" s="515">
        <v>2000</v>
      </c>
      <c r="D48" s="515">
        <v>0</v>
      </c>
      <c r="E48" s="515">
        <v>0</v>
      </c>
      <c r="F48" s="516"/>
      <c r="G48" s="516"/>
      <c r="H48" s="516"/>
    </row>
    <row r="49" spans="1:8">
      <c r="A49" s="514" t="s">
        <v>1074</v>
      </c>
      <c r="B49" s="517">
        <v>13284379.160000002</v>
      </c>
      <c r="C49" s="515">
        <v>4935000</v>
      </c>
      <c r="D49" s="515">
        <v>0</v>
      </c>
      <c r="E49" s="515">
        <v>3493500</v>
      </c>
      <c r="F49" s="516"/>
      <c r="G49" s="516"/>
      <c r="H49" s="516"/>
    </row>
    <row r="50" spans="1:8">
      <c r="A50" s="514" t="s">
        <v>1075</v>
      </c>
      <c r="B50" s="517">
        <v>2285000</v>
      </c>
      <c r="C50" s="515">
        <v>690000</v>
      </c>
      <c r="D50" s="515">
        <v>0</v>
      </c>
      <c r="E50" s="515">
        <v>0</v>
      </c>
      <c r="F50" s="516"/>
      <c r="G50" s="516"/>
      <c r="H50" s="516"/>
    </row>
    <row r="51" spans="1:8">
      <c r="A51" s="514" t="s">
        <v>1076</v>
      </c>
      <c r="B51" s="517">
        <v>11460000</v>
      </c>
      <c r="C51" s="515">
        <v>0</v>
      </c>
      <c r="D51" s="515">
        <v>0</v>
      </c>
      <c r="E51" s="515">
        <v>0</v>
      </c>
      <c r="F51" s="516"/>
      <c r="G51" s="516"/>
      <c r="H51" s="516"/>
    </row>
    <row r="52" spans="1:8">
      <c r="A52" s="514" t="s">
        <v>1077</v>
      </c>
      <c r="B52" s="517">
        <v>102844820.55999999</v>
      </c>
      <c r="C52" s="515">
        <v>9853096</v>
      </c>
      <c r="D52" s="515">
        <v>0</v>
      </c>
      <c r="E52" s="515">
        <v>3559735</v>
      </c>
      <c r="F52" s="516"/>
      <c r="G52" s="516"/>
      <c r="H52" s="516"/>
    </row>
    <row r="53" spans="1:8">
      <c r="A53" s="514" t="s">
        <v>1078</v>
      </c>
      <c r="B53" s="517">
        <v>562500</v>
      </c>
      <c r="C53" s="515">
        <v>0</v>
      </c>
      <c r="D53" s="515">
        <v>0</v>
      </c>
      <c r="E53" s="515">
        <v>0</v>
      </c>
      <c r="F53" s="516"/>
      <c r="G53" s="516"/>
      <c r="H53" s="516"/>
    </row>
    <row r="54" spans="1:8">
      <c r="A54" s="514" t="s">
        <v>1079</v>
      </c>
      <c r="B54" s="517">
        <v>2315171.6</v>
      </c>
      <c r="C54" s="515">
        <v>19492391.399999999</v>
      </c>
      <c r="D54" s="515">
        <v>0</v>
      </c>
      <c r="E54" s="515">
        <v>0</v>
      </c>
      <c r="F54" s="516"/>
      <c r="G54" s="516"/>
      <c r="H54" s="516"/>
    </row>
    <row r="55" spans="1:8">
      <c r="A55" s="514" t="s">
        <v>1080</v>
      </c>
      <c r="B55" s="517">
        <v>395000</v>
      </c>
      <c r="C55" s="515">
        <v>0</v>
      </c>
      <c r="D55" s="515">
        <v>0</v>
      </c>
      <c r="E55" s="515">
        <v>0</v>
      </c>
      <c r="F55" s="516"/>
      <c r="G55" s="516"/>
    </row>
    <row r="56" spans="1:8">
      <c r="A56" s="514" t="s">
        <v>1081</v>
      </c>
      <c r="B56" s="517">
        <v>50000</v>
      </c>
      <c r="C56" s="515">
        <v>0</v>
      </c>
      <c r="D56" s="515">
        <v>0</v>
      </c>
      <c r="E56" s="515">
        <v>0</v>
      </c>
      <c r="F56" s="516"/>
      <c r="G56" s="516"/>
    </row>
    <row r="57" spans="1:8">
      <c r="A57" s="514" t="s">
        <v>1082</v>
      </c>
      <c r="B57" s="517">
        <v>3494000</v>
      </c>
      <c r="C57" s="515">
        <v>853800</v>
      </c>
      <c r="D57" s="515">
        <v>0</v>
      </c>
      <c r="E57" s="515">
        <v>0</v>
      </c>
      <c r="F57" s="516"/>
      <c r="G57" s="516"/>
    </row>
    <row r="58" spans="1:8">
      <c r="A58" s="514" t="s">
        <v>1083</v>
      </c>
      <c r="B58" s="517">
        <v>625000</v>
      </c>
      <c r="C58" s="515">
        <v>0</v>
      </c>
      <c r="D58" s="515">
        <v>0</v>
      </c>
      <c r="E58" s="515">
        <v>0</v>
      </c>
      <c r="F58" s="516"/>
      <c r="G58" s="516"/>
    </row>
    <row r="59" spans="1:8">
      <c r="A59" s="514" t="s">
        <v>1084</v>
      </c>
      <c r="B59" s="517">
        <v>68285456</v>
      </c>
      <c r="C59" s="515">
        <v>0</v>
      </c>
      <c r="D59" s="515">
        <v>0</v>
      </c>
      <c r="E59" s="515">
        <v>0</v>
      </c>
      <c r="F59" s="516"/>
      <c r="G59" s="516"/>
    </row>
    <row r="60" spans="1:8">
      <c r="A60" s="514" t="s">
        <v>1085</v>
      </c>
      <c r="B60" s="517">
        <v>1765100</v>
      </c>
      <c r="C60" s="515">
        <v>255000</v>
      </c>
      <c r="D60" s="515">
        <v>0</v>
      </c>
      <c r="E60" s="515">
        <v>0</v>
      </c>
      <c r="F60" s="516"/>
      <c r="G60" s="516"/>
    </row>
    <row r="61" spans="1:8">
      <c r="A61" s="514" t="s">
        <v>1086</v>
      </c>
      <c r="B61" s="517">
        <v>1784625</v>
      </c>
      <c r="C61" s="515">
        <v>0</v>
      </c>
      <c r="D61" s="515">
        <v>0</v>
      </c>
      <c r="E61" s="515">
        <v>0</v>
      </c>
      <c r="F61" s="516"/>
      <c r="G61" s="516"/>
    </row>
    <row r="62" spans="1:8">
      <c r="A62" s="514" t="s">
        <v>1087</v>
      </c>
      <c r="B62" s="517">
        <v>6319871</v>
      </c>
      <c r="C62" s="515">
        <v>453926.2</v>
      </c>
      <c r="D62" s="515">
        <v>0</v>
      </c>
      <c r="E62" s="515">
        <v>0</v>
      </c>
      <c r="F62" s="516"/>
      <c r="G62" s="516"/>
    </row>
    <row r="63" spans="1:8">
      <c r="A63" s="514" t="s">
        <v>1088</v>
      </c>
      <c r="B63" s="517">
        <v>40261685.979999997</v>
      </c>
      <c r="C63" s="515">
        <v>45688087.420000002</v>
      </c>
      <c r="D63" s="515">
        <v>0</v>
      </c>
      <c r="E63" s="515">
        <v>19265841.759999998</v>
      </c>
      <c r="F63" s="516"/>
      <c r="G63" s="516"/>
    </row>
    <row r="64" spans="1:8">
      <c r="A64" s="514" t="s">
        <v>1089</v>
      </c>
      <c r="B64" s="517">
        <v>306000</v>
      </c>
      <c r="C64" s="515">
        <v>0</v>
      </c>
      <c r="D64" s="515">
        <v>0</v>
      </c>
      <c r="E64" s="515">
        <v>0</v>
      </c>
      <c r="F64" s="516"/>
      <c r="G64" s="516"/>
    </row>
    <row r="65" spans="1:7">
      <c r="A65" s="514" t="s">
        <v>1090</v>
      </c>
      <c r="B65" s="517">
        <v>60300675.269999996</v>
      </c>
      <c r="C65" s="515">
        <v>37767140.950000003</v>
      </c>
      <c r="D65" s="515">
        <v>0</v>
      </c>
      <c r="E65" s="515">
        <v>5718274.9500000002</v>
      </c>
      <c r="F65" s="516"/>
      <c r="G65" s="516"/>
    </row>
    <row r="66" spans="1:7">
      <c r="A66" s="514" t="s">
        <v>1091</v>
      </c>
      <c r="B66" s="515">
        <v>4873500</v>
      </c>
      <c r="C66" s="515">
        <v>0</v>
      </c>
      <c r="D66" s="515">
        <v>0</v>
      </c>
      <c r="E66" s="515">
        <v>0</v>
      </c>
      <c r="F66" s="516"/>
      <c r="G66" s="516"/>
    </row>
    <row r="67" spans="1:7">
      <c r="A67" s="514" t="s">
        <v>1092</v>
      </c>
      <c r="B67" s="517">
        <v>10000</v>
      </c>
      <c r="C67" s="515">
        <v>0</v>
      </c>
      <c r="D67" s="515">
        <v>0</v>
      </c>
      <c r="E67" s="515">
        <v>0</v>
      </c>
      <c r="F67" s="516"/>
      <c r="G67" s="519"/>
    </row>
    <row r="68" spans="1:7">
      <c r="A68" s="514" t="s">
        <v>1093</v>
      </c>
      <c r="B68" s="517">
        <v>123000</v>
      </c>
      <c r="C68" s="515">
        <v>0</v>
      </c>
      <c r="D68" s="515">
        <v>0</v>
      </c>
      <c r="E68" s="515">
        <v>0</v>
      </c>
      <c r="F68" s="516"/>
      <c r="G68" s="516"/>
    </row>
    <row r="69" spans="1:7">
      <c r="A69" s="514" t="s">
        <v>1094</v>
      </c>
      <c r="B69" s="517">
        <v>333859</v>
      </c>
      <c r="C69" s="515">
        <v>0</v>
      </c>
      <c r="D69" s="515">
        <v>0</v>
      </c>
      <c r="E69" s="515">
        <v>0</v>
      </c>
      <c r="F69" s="516"/>
      <c r="G69" s="516"/>
    </row>
    <row r="70" spans="1:7">
      <c r="A70" s="514" t="s">
        <v>1095</v>
      </c>
      <c r="B70" s="517">
        <v>7838000</v>
      </c>
      <c r="C70" s="515">
        <v>0</v>
      </c>
      <c r="D70" s="515">
        <v>0</v>
      </c>
      <c r="E70" s="515">
        <v>0</v>
      </c>
      <c r="F70" s="516"/>
      <c r="G70" s="516"/>
    </row>
    <row r="71" spans="1:7">
      <c r="A71" s="520"/>
      <c r="B71" s="521"/>
      <c r="C71" s="522"/>
      <c r="D71" s="521"/>
      <c r="E71" s="521"/>
    </row>
    <row r="72" spans="1:7">
      <c r="A72" s="523" t="s">
        <v>1096</v>
      </c>
      <c r="B72" s="524"/>
      <c r="C72" s="525"/>
      <c r="D72" s="524"/>
      <c r="E72" s="524"/>
    </row>
    <row r="73" spans="1:7" ht="13.5">
      <c r="A73" s="526" t="s">
        <v>1097</v>
      </c>
      <c r="B73" s="521"/>
      <c r="C73" s="522"/>
      <c r="D73" s="521"/>
      <c r="E73" s="521"/>
    </row>
    <row r="74" spans="1:7">
      <c r="A74" s="526" t="s">
        <v>1098</v>
      </c>
      <c r="C74" s="527"/>
      <c r="E74" s="516"/>
    </row>
    <row r="75" spans="1:7">
      <c r="A75" s="526" t="s">
        <v>1099</v>
      </c>
      <c r="C75" s="527"/>
      <c r="E75" s="516"/>
    </row>
    <row r="76" spans="1:7">
      <c r="A76" s="526" t="s">
        <v>1100</v>
      </c>
      <c r="C76" s="527"/>
    </row>
    <row r="77" spans="1:7">
      <c r="A77" s="528" t="s">
        <v>1101</v>
      </c>
      <c r="C77" s="527"/>
    </row>
    <row r="78" spans="1:7">
      <c r="A78" s="528" t="s">
        <v>1102</v>
      </c>
      <c r="C78" s="527"/>
      <c r="E78" s="529"/>
    </row>
    <row r="79" spans="1:7">
      <c r="C79" s="527"/>
      <c r="E79" s="529"/>
    </row>
    <row r="80" spans="1:7">
      <c r="C80" s="527"/>
      <c r="E80" s="529"/>
    </row>
    <row r="81" spans="3:3">
      <c r="C81" s="527"/>
    </row>
    <row r="82" spans="3:3">
      <c r="C82" s="527"/>
    </row>
    <row r="83" spans="3:3">
      <c r="C83" s="527"/>
    </row>
    <row r="84" spans="3:3">
      <c r="C84" s="527"/>
    </row>
    <row r="85" spans="3:3">
      <c r="C85" s="527"/>
    </row>
    <row r="86" spans="3:3">
      <c r="C86" s="527"/>
    </row>
    <row r="87" spans="3:3">
      <c r="C87" s="527"/>
    </row>
    <row r="88" spans="3:3">
      <c r="C88" s="527"/>
    </row>
    <row r="89" spans="3:3">
      <c r="C89" s="527"/>
    </row>
    <row r="90" spans="3:3">
      <c r="C90" s="527"/>
    </row>
    <row r="91" spans="3:3">
      <c r="C91" s="527"/>
    </row>
    <row r="92" spans="3:3">
      <c r="C92" s="527"/>
    </row>
    <row r="93" spans="3:3">
      <c r="C93" s="527"/>
    </row>
    <row r="94" spans="3:3">
      <c r="C94" s="527"/>
    </row>
    <row r="95" spans="3:3">
      <c r="C95" s="527"/>
    </row>
    <row r="96" spans="3:3">
      <c r="C96" s="527"/>
    </row>
    <row r="97" spans="3:3">
      <c r="C97" s="527"/>
    </row>
    <row r="98" spans="3:3">
      <c r="C98" s="527"/>
    </row>
    <row r="99" spans="3:3">
      <c r="C99" s="527"/>
    </row>
    <row r="100" spans="3:3">
      <c r="C100" s="527"/>
    </row>
    <row r="101" spans="3:3">
      <c r="C101" s="527"/>
    </row>
    <row r="102" spans="3:3">
      <c r="C102" s="527"/>
    </row>
    <row r="103" spans="3:3">
      <c r="C103" s="527"/>
    </row>
    <row r="104" spans="3:3">
      <c r="C104" s="527"/>
    </row>
    <row r="105" spans="3:3">
      <c r="C105" s="527"/>
    </row>
    <row r="106" spans="3:3">
      <c r="C106" s="527"/>
    </row>
    <row r="107" spans="3:3">
      <c r="C107" s="527"/>
    </row>
    <row r="108" spans="3:3">
      <c r="C108" s="527"/>
    </row>
    <row r="109" spans="3:3">
      <c r="C109" s="527"/>
    </row>
    <row r="110" spans="3:3">
      <c r="C110" s="527"/>
    </row>
    <row r="111" spans="3:3">
      <c r="C111" s="527"/>
    </row>
    <row r="112" spans="3:3">
      <c r="C112" s="527"/>
    </row>
    <row r="113" spans="3:3">
      <c r="C113" s="527"/>
    </row>
    <row r="114" spans="3:3">
      <c r="C114" s="527"/>
    </row>
    <row r="115" spans="3:3">
      <c r="C115" s="527"/>
    </row>
    <row r="116" spans="3:3">
      <c r="C116" s="527"/>
    </row>
    <row r="117" spans="3:3">
      <c r="C117" s="527"/>
    </row>
    <row r="118" spans="3:3">
      <c r="C118" s="527"/>
    </row>
    <row r="119" spans="3:3">
      <c r="C119" s="527"/>
    </row>
    <row r="120" spans="3:3">
      <c r="C120" s="527"/>
    </row>
    <row r="121" spans="3:3">
      <c r="C121" s="527"/>
    </row>
    <row r="122" spans="3:3">
      <c r="C122" s="527"/>
    </row>
    <row r="123" spans="3:3">
      <c r="C123" s="527"/>
    </row>
    <row r="124" spans="3:3">
      <c r="C124" s="527"/>
    </row>
    <row r="125" spans="3:3">
      <c r="C125" s="527"/>
    </row>
    <row r="126" spans="3:3">
      <c r="C126" s="527"/>
    </row>
    <row r="127" spans="3:3">
      <c r="C127" s="527"/>
    </row>
    <row r="128" spans="3:3">
      <c r="C128" s="527"/>
    </row>
    <row r="129" spans="3:3">
      <c r="C129" s="527"/>
    </row>
    <row r="130" spans="3:3">
      <c r="C130" s="527"/>
    </row>
    <row r="131" spans="3:3">
      <c r="C131" s="527"/>
    </row>
    <row r="132" spans="3:3">
      <c r="C132" s="527"/>
    </row>
    <row r="133" spans="3:3">
      <c r="C133" s="527"/>
    </row>
    <row r="134" spans="3:3">
      <c r="C134" s="527"/>
    </row>
    <row r="135" spans="3:3">
      <c r="C135" s="527"/>
    </row>
    <row r="136" spans="3:3">
      <c r="C136" s="527"/>
    </row>
    <row r="137" spans="3:3">
      <c r="C137" s="527"/>
    </row>
    <row r="138" spans="3:3">
      <c r="C138" s="527"/>
    </row>
    <row r="139" spans="3:3">
      <c r="C139" s="527"/>
    </row>
    <row r="140" spans="3:3">
      <c r="C140" s="527"/>
    </row>
    <row r="141" spans="3:3">
      <c r="C141" s="527"/>
    </row>
    <row r="142" spans="3:3">
      <c r="C142" s="527"/>
    </row>
    <row r="143" spans="3:3">
      <c r="C143" s="527"/>
    </row>
    <row r="144" spans="3:3">
      <c r="C144" s="527"/>
    </row>
    <row r="145" spans="3:3">
      <c r="C145" s="527"/>
    </row>
    <row r="146" spans="3:3">
      <c r="C146" s="527"/>
    </row>
    <row r="147" spans="3:3">
      <c r="C147" s="527"/>
    </row>
    <row r="148" spans="3:3">
      <c r="C148" s="527"/>
    </row>
    <row r="149" spans="3:3">
      <c r="C149" s="527"/>
    </row>
    <row r="150" spans="3:3">
      <c r="C150" s="527"/>
    </row>
    <row r="151" spans="3:3">
      <c r="C151" s="527"/>
    </row>
    <row r="152" spans="3:3">
      <c r="C152" s="527"/>
    </row>
    <row r="153" spans="3:3">
      <c r="C153" s="527"/>
    </row>
    <row r="154" spans="3:3">
      <c r="C154" s="527"/>
    </row>
    <row r="155" spans="3:3">
      <c r="C155" s="527"/>
    </row>
    <row r="156" spans="3:3">
      <c r="C156" s="527"/>
    </row>
    <row r="157" spans="3:3">
      <c r="C157" s="527"/>
    </row>
    <row r="158" spans="3:3">
      <c r="C158" s="527"/>
    </row>
    <row r="159" spans="3:3">
      <c r="C159" s="527"/>
    </row>
    <row r="160" spans="3:3">
      <c r="C160" s="527"/>
    </row>
    <row r="161" spans="3:3">
      <c r="C161" s="527"/>
    </row>
    <row r="162" spans="3:3">
      <c r="C162" s="527"/>
    </row>
    <row r="163" spans="3:3">
      <c r="C163" s="527"/>
    </row>
    <row r="164" spans="3:3">
      <c r="C164" s="527"/>
    </row>
    <row r="165" spans="3:3">
      <c r="C165" s="527"/>
    </row>
    <row r="166" spans="3:3">
      <c r="C166" s="527"/>
    </row>
    <row r="167" spans="3:3">
      <c r="C167" s="527"/>
    </row>
    <row r="168" spans="3:3">
      <c r="C168" s="527"/>
    </row>
    <row r="169" spans="3:3">
      <c r="C169" s="527"/>
    </row>
    <row r="170" spans="3:3">
      <c r="C170" s="527"/>
    </row>
    <row r="171" spans="3:3">
      <c r="C171" s="527"/>
    </row>
    <row r="172" spans="3:3">
      <c r="C172" s="527"/>
    </row>
    <row r="173" spans="3:3">
      <c r="C173" s="527"/>
    </row>
    <row r="174" spans="3:3">
      <c r="C174" s="527"/>
    </row>
    <row r="175" spans="3:3">
      <c r="C175" s="527"/>
    </row>
    <row r="176" spans="3:3">
      <c r="C176" s="527"/>
    </row>
    <row r="177" spans="3:3">
      <c r="C177" s="527"/>
    </row>
    <row r="178" spans="3:3">
      <c r="C178" s="527"/>
    </row>
    <row r="179" spans="3:3">
      <c r="C179" s="527"/>
    </row>
    <row r="180" spans="3:3">
      <c r="C180" s="527"/>
    </row>
    <row r="181" spans="3:3">
      <c r="C181" s="527"/>
    </row>
    <row r="182" spans="3:3">
      <c r="C182" s="527"/>
    </row>
    <row r="183" spans="3:3">
      <c r="C183" s="527"/>
    </row>
    <row r="184" spans="3:3">
      <c r="C184" s="527"/>
    </row>
    <row r="185" spans="3:3">
      <c r="C185" s="527"/>
    </row>
    <row r="186" spans="3:3">
      <c r="C186" s="527"/>
    </row>
    <row r="187" spans="3:3">
      <c r="C187" s="527"/>
    </row>
    <row r="188" spans="3:3">
      <c r="C188" s="527"/>
    </row>
    <row r="189" spans="3:3">
      <c r="C189" s="527"/>
    </row>
    <row r="190" spans="3:3">
      <c r="C190" s="527"/>
    </row>
    <row r="191" spans="3:3">
      <c r="C191" s="527"/>
    </row>
    <row r="192" spans="3:3">
      <c r="C192" s="527"/>
    </row>
    <row r="193" spans="3:3">
      <c r="C193" s="527"/>
    </row>
    <row r="194" spans="3:3">
      <c r="C194" s="527"/>
    </row>
    <row r="195" spans="3:3">
      <c r="C195" s="527"/>
    </row>
    <row r="196" spans="3:3">
      <c r="C196" s="527"/>
    </row>
    <row r="197" spans="3:3">
      <c r="C197" s="527"/>
    </row>
    <row r="198" spans="3:3">
      <c r="C198" s="527"/>
    </row>
    <row r="199" spans="3:3">
      <c r="C199" s="527"/>
    </row>
    <row r="200" spans="3:3">
      <c r="C200" s="527"/>
    </row>
    <row r="201" spans="3:3">
      <c r="C201" s="527"/>
    </row>
    <row r="202" spans="3:3">
      <c r="C202" s="527"/>
    </row>
    <row r="203" spans="3:3">
      <c r="C203" s="527"/>
    </row>
    <row r="204" spans="3:3">
      <c r="C204" s="527"/>
    </row>
    <row r="205" spans="3:3">
      <c r="C205" s="527"/>
    </row>
    <row r="206" spans="3:3">
      <c r="C206" s="527"/>
    </row>
    <row r="207" spans="3:3">
      <c r="C207" s="527"/>
    </row>
    <row r="208" spans="3:3">
      <c r="C208" s="527"/>
    </row>
    <row r="209" spans="3:3">
      <c r="C209" s="527"/>
    </row>
    <row r="210" spans="3:3">
      <c r="C210" s="527"/>
    </row>
    <row r="211" spans="3:3">
      <c r="C211" s="527"/>
    </row>
    <row r="212" spans="3:3">
      <c r="C212" s="527"/>
    </row>
    <row r="213" spans="3:3">
      <c r="C213" s="527"/>
    </row>
    <row r="214" spans="3:3">
      <c r="C214" s="527"/>
    </row>
    <row r="215" spans="3:3">
      <c r="C215" s="527"/>
    </row>
    <row r="216" spans="3:3">
      <c r="C216" s="527"/>
    </row>
    <row r="217" spans="3:3">
      <c r="C217" s="527"/>
    </row>
    <row r="218" spans="3:3">
      <c r="C218" s="527"/>
    </row>
    <row r="219" spans="3:3">
      <c r="C219" s="527"/>
    </row>
    <row r="220" spans="3:3">
      <c r="C220" s="527"/>
    </row>
    <row r="221" spans="3:3">
      <c r="C221" s="527"/>
    </row>
    <row r="222" spans="3:3">
      <c r="C222" s="527"/>
    </row>
    <row r="223" spans="3:3">
      <c r="C223" s="527"/>
    </row>
    <row r="224" spans="3:3">
      <c r="C224" s="527"/>
    </row>
  </sheetData>
  <mergeCells count="7">
    <mergeCell ref="A2:E2"/>
    <mergeCell ref="A3:E3"/>
    <mergeCell ref="A4:E4"/>
    <mergeCell ref="A5:E5"/>
    <mergeCell ref="A6:A7"/>
    <mergeCell ref="B6:B7"/>
    <mergeCell ref="E6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43</vt:i4>
      </vt:variant>
      <vt:variant>
        <vt:lpstr>Rangos con nombre</vt:lpstr>
      </vt:variant>
      <vt:variant>
        <vt:i4>44</vt:i4>
      </vt:variant>
    </vt:vector>
  </HeadingPairs>
  <TitlesOfParts>
    <vt:vector size="87" baseType="lpstr">
      <vt:lpstr>MENU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G1</vt:lpstr>
      <vt:lpstr>11</vt:lpstr>
      <vt:lpstr>12</vt:lpstr>
      <vt:lpstr>G2</vt:lpstr>
      <vt:lpstr>13</vt:lpstr>
      <vt:lpstr>14</vt:lpstr>
      <vt:lpstr>G3</vt:lpstr>
      <vt:lpstr>15</vt:lpstr>
      <vt:lpstr>G4</vt:lpstr>
      <vt:lpstr>16</vt:lpstr>
      <vt:lpstr>G5</vt:lpstr>
      <vt:lpstr>17</vt:lpstr>
      <vt:lpstr>18</vt:lpstr>
      <vt:lpstr>19</vt:lpstr>
      <vt:lpstr>20</vt:lpstr>
      <vt:lpstr>G6</vt:lpstr>
      <vt:lpstr>21</vt:lpstr>
      <vt:lpstr>22</vt:lpstr>
      <vt:lpstr>G7</vt:lpstr>
      <vt:lpstr>23</vt:lpstr>
      <vt:lpstr>24</vt:lpstr>
      <vt:lpstr>G8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'10'!Área_de_impresión</vt:lpstr>
      <vt:lpstr>'11'!Área_de_impresión</vt:lpstr>
      <vt:lpstr>'12'!Área_de_impresión</vt:lpstr>
      <vt:lpstr>'13'!Área_de_impresión</vt:lpstr>
      <vt:lpstr>'17'!Área_de_impresión</vt:lpstr>
      <vt:lpstr>'18'!Área_de_impresión</vt:lpstr>
      <vt:lpstr>'19'!Área_de_impresión</vt:lpstr>
      <vt:lpstr>'21'!Área_de_impresión</vt:lpstr>
      <vt:lpstr>'22'!Área_de_impresión</vt:lpstr>
      <vt:lpstr>'23'!Área_de_impresión</vt:lpstr>
      <vt:lpstr>'24'!Área_de_impresión</vt:lpstr>
      <vt:lpstr>'26'!Área_de_impresión</vt:lpstr>
      <vt:lpstr>'27'!Área_de_impresión</vt:lpstr>
      <vt:lpstr>'29'!Área_de_impresión</vt:lpstr>
      <vt:lpstr>'3'!Área_de_impresión</vt:lpstr>
      <vt:lpstr>'30'!Área_de_impresión</vt:lpstr>
      <vt:lpstr>'31'!Área_de_impresión</vt:lpstr>
      <vt:lpstr>'32'!Área_de_impresión</vt:lpstr>
      <vt:lpstr>'33'!Área_de_impresión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'G1'!Área_de_impresión</vt:lpstr>
      <vt:lpstr>'G2'!Área_de_impresión</vt:lpstr>
      <vt:lpstr>'G3'!Área_de_impresión</vt:lpstr>
      <vt:lpstr>'G4'!Área_de_impresión</vt:lpstr>
      <vt:lpstr>'G5'!Área_de_impresión</vt:lpstr>
      <vt:lpstr>'G6'!Área_de_impresión</vt:lpstr>
      <vt:lpstr>'G7'!Área_de_impresión</vt:lpstr>
      <vt:lpstr>'G8'!Área_de_impresión</vt:lpstr>
      <vt:lpstr>'11'!Títulos_a_imprimir</vt:lpstr>
      <vt:lpstr>'12'!Títulos_a_imprimir</vt:lpstr>
      <vt:lpstr>'2'!Títulos_a_imprimir</vt:lpstr>
      <vt:lpstr>'26'!Títulos_a_imprimir</vt:lpstr>
      <vt:lpstr>'3'!Títulos_a_imprimir</vt:lpstr>
      <vt:lpstr>'4'!Títulos_a_imprimir</vt:lpstr>
      <vt:lpstr>'5'!Títulos_a_imprimir</vt:lpstr>
      <vt:lpstr>'6'!Títulos_a_imprimir</vt:lpstr>
      <vt:lpstr>'7'!Títulos_a_imprimir</vt:lpstr>
      <vt:lpstr>'8'!Títulos_a_imprimir</vt:lpstr>
      <vt:lpstr>'9'!Títulos_a_imprimir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avalverde</dc:creator>
  <cp:lastModifiedBy>Andrea de los Angeles Cespedes Solis</cp:lastModifiedBy>
  <cp:lastPrinted>2025-02-24T21:17:49Z</cp:lastPrinted>
  <dcterms:created xsi:type="dcterms:W3CDTF">2011-09-12T18:08:36Z</dcterms:created>
  <dcterms:modified xsi:type="dcterms:W3CDTF">2025-08-26T21:44:27Z</dcterms:modified>
</cp:coreProperties>
</file>