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1.xml" ContentType="application/vnd.openxmlformats-officedocument.drawingml.chart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harts/chart2.xml" ContentType="application/vnd.openxmlformats-officedocument.drawingml.chart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charts/chart3.xml" ContentType="application/vnd.openxmlformats-officedocument.drawingml.chart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harts/chart4.xml" ContentType="application/vnd.openxmlformats-officedocument.drawingml.chart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harts/chart5.xml" ContentType="application/vnd.openxmlformats-officedocument.drawingml.chart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harts/chart6.xml" ContentType="application/vnd.openxmlformats-officedocument.drawingml.chart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charts/chart7.xml" ContentType="application/vnd.openxmlformats-officedocument.drawingml.chart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harts/chart8.xml" ContentType="application/vnd.openxmlformats-officedocument.drawingml.chart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cespedes\ANDREA\BOLETIN\2023\4. DIC\"/>
    </mc:Choice>
  </mc:AlternateContent>
  <xr:revisionPtr revIDLastSave="0" documentId="13_ncr:1_{CC08F76F-DE7D-4DD1-A2DF-A612962ED941}" xr6:coauthVersionLast="47" xr6:coauthVersionMax="47" xr10:uidLastSave="{00000000-0000-0000-0000-000000000000}"/>
  <bookViews>
    <workbookView xWindow="20370" yWindow="-120" windowWidth="29040" windowHeight="15840" tabRatio="886" activeTab="8" xr2:uid="{00000000-000D-0000-FFFF-FFFF00000000}"/>
  </bookViews>
  <sheets>
    <sheet name="MENU" sheetId="1" r:id="rId1"/>
    <sheet name="1" sheetId="2" r:id="rId2"/>
    <sheet name="2" sheetId="3" r:id="rId3"/>
    <sheet name="3" sheetId="4" r:id="rId4"/>
    <sheet name="G1" sheetId="5" r:id="rId5"/>
    <sheet name="4" sheetId="6" r:id="rId6"/>
    <sheet name="5" sheetId="7" r:id="rId7"/>
    <sheet name="G2" sheetId="8" r:id="rId8"/>
    <sheet name="6" sheetId="9" r:id="rId9"/>
    <sheet name="7" sheetId="10" r:id="rId10"/>
    <sheet name="G3" sheetId="11" r:id="rId11"/>
    <sheet name="8" sheetId="12" r:id="rId12"/>
    <sheet name="G4" sheetId="13" r:id="rId13"/>
    <sheet name="9" sheetId="14" r:id="rId14"/>
    <sheet name="G5" sheetId="15" r:id="rId15"/>
    <sheet name="10" sheetId="16" r:id="rId16"/>
    <sheet name="11" sheetId="17" r:id="rId17"/>
    <sheet name="12" sheetId="35" r:id="rId18"/>
    <sheet name="13" sheetId="19" r:id="rId19"/>
    <sheet name="G6" sheetId="20" r:id="rId20"/>
    <sheet name="14" sheetId="21" r:id="rId21"/>
    <sheet name="15" sheetId="22" r:id="rId22"/>
    <sheet name="G7" sheetId="23" r:id="rId23"/>
    <sheet name="16" sheetId="24" r:id="rId24"/>
    <sheet name="G8" sheetId="25" r:id="rId25"/>
    <sheet name="17" sheetId="26" r:id="rId26"/>
    <sheet name="18" sheetId="27" r:id="rId27"/>
    <sheet name="19" sheetId="28" r:id="rId28"/>
    <sheet name="20" sheetId="29" r:id="rId29"/>
    <sheet name="21" sheetId="30" r:id="rId30"/>
    <sheet name="22" sheetId="31" r:id="rId31"/>
    <sheet name="23" sheetId="32" r:id="rId32"/>
    <sheet name="24" sheetId="33" r:id="rId33"/>
    <sheet name="25" sheetId="34" r:id="rId34"/>
  </sheets>
  <definedNames>
    <definedName name="_xlnm._FilterDatabase" localSheetId="26" hidden="1">'18'!$A$9:$N$77</definedName>
    <definedName name="_xlnm._FilterDatabase" localSheetId="7" hidden="1">'G2'!$A$18:$C$147</definedName>
    <definedName name="_xlnm.Print_Area" localSheetId="17">'12'!$A$1:$N$31</definedName>
    <definedName name="_xlnm.Print_Area" localSheetId="23">'16'!$A$2:$N$40</definedName>
    <definedName name="_xlnm.Print_Area" localSheetId="26">'18'!$A$1:$N$79</definedName>
    <definedName name="_xlnm.Print_Area" localSheetId="29">'21'!$A$2:$K$26</definedName>
    <definedName name="_xlnm.Print_Area" localSheetId="30">'22'!$A$1:$N$31</definedName>
    <definedName name="_xlnm.Print_Area" localSheetId="31">'23'!$A$2:$L$26</definedName>
    <definedName name="_xlnm.Print_Area" localSheetId="32">'24'!$A$2:$H$25</definedName>
    <definedName name="_xlnm.Print_Area" localSheetId="33">'25'!$A$1:$E$86</definedName>
    <definedName name="_xlnm.Print_Area" localSheetId="3">'3'!$A$1:$J$70</definedName>
    <definedName name="_xlnm.Print_Area" localSheetId="5">'4'!$A$1:$G$65</definedName>
    <definedName name="_xlnm.Print_Area" localSheetId="6">'5'!$A$1:$G$161</definedName>
    <definedName name="_xlnm.Print_Area" localSheetId="8">'6'!$A$1:$I$27</definedName>
    <definedName name="_xlnm.Print_Area" localSheetId="4">'G1'!$A$1:$P$29</definedName>
    <definedName name="_xlnm.Print_Area" localSheetId="7">'G2'!$E$1:$N$29</definedName>
    <definedName name="_xlnm.Print_Area" localSheetId="10">'G3'!$A$1:$H$30</definedName>
    <definedName name="_xlnm.Print_Area" localSheetId="12">'G4'!$A$1:$I$29</definedName>
    <definedName name="_xlnm.Print_Area" localSheetId="14">'G5'!$A$1:$H$29</definedName>
    <definedName name="_xlnm.Print_Area" localSheetId="19">'G6'!$A$1:$H$29</definedName>
    <definedName name="_xlnm.Print_Area" localSheetId="22">'G7'!$A$1:$H$26</definedName>
    <definedName name="_xlnm.Print_Area" localSheetId="24">'G8'!$A$1:$H$29</definedName>
    <definedName name="_xlnm.Database" localSheetId="15">#REF!</definedName>
    <definedName name="_xlnm.Database" localSheetId="17">#REF!</definedName>
    <definedName name="_xlnm.Database" localSheetId="23">#REF!</definedName>
    <definedName name="_xlnm.Database" localSheetId="25">#REF!</definedName>
    <definedName name="_xlnm.Database" localSheetId="29">#REF!</definedName>
    <definedName name="_xlnm.Database" localSheetId="6">#REF!</definedName>
    <definedName name="_xlnm.Database" localSheetId="19">#REF!</definedName>
    <definedName name="_xlnm.Database">#REF!</definedName>
    <definedName name="Constancias" localSheetId="17">#REF!</definedName>
    <definedName name="Constancias" localSheetId="23">#REF!</definedName>
    <definedName name="Constancias" localSheetId="25">#REF!</definedName>
    <definedName name="Constancias" localSheetId="29">#REF!</definedName>
    <definedName name="Constancias" localSheetId="6">#REF!</definedName>
    <definedName name="Constancias" localSheetId="19">#REF!</definedName>
    <definedName name="Constancias">#REF!</definedName>
    <definedName name="rEG" localSheetId="15">#REF!</definedName>
    <definedName name="rEG" localSheetId="17">#REF!</definedName>
    <definedName name="rEG" localSheetId="23">#REF!</definedName>
    <definedName name="rEG" localSheetId="25">#REF!</definedName>
    <definedName name="rEG" localSheetId="29">#REF!</definedName>
    <definedName name="rEG" localSheetId="6">#REF!</definedName>
    <definedName name="rEG" localSheetId="19">#REF!</definedName>
    <definedName name="rEG">#REF!</definedName>
    <definedName name="_xlnm.Print_Titles" localSheetId="26">'18'!$2:$6</definedName>
    <definedName name="_xlnm.Print_Titles" localSheetId="6">'5'!$2:$7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32" l="1"/>
  <c r="L25" i="35"/>
  <c r="B27" i="35"/>
  <c r="N25" i="35"/>
  <c r="M25" i="35"/>
  <c r="J25" i="35"/>
  <c r="D25" i="35"/>
  <c r="K25" i="35"/>
  <c r="I25" i="35"/>
  <c r="H25" i="35"/>
  <c r="G25" i="35"/>
  <c r="F25" i="35"/>
  <c r="E25" i="35"/>
  <c r="B24" i="35"/>
  <c r="G21" i="35"/>
  <c r="B23" i="35"/>
  <c r="N21" i="35"/>
  <c r="H21" i="35"/>
  <c r="F21" i="35"/>
  <c r="E21" i="35"/>
  <c r="E16" i="35" s="1"/>
  <c r="B22" i="35"/>
  <c r="M21" i="35"/>
  <c r="L21" i="35"/>
  <c r="K21" i="35"/>
  <c r="J21" i="35"/>
  <c r="I21" i="35"/>
  <c r="B20" i="35"/>
  <c r="G17" i="35"/>
  <c r="K17" i="35"/>
  <c r="K16" i="35" s="1"/>
  <c r="H17" i="35"/>
  <c r="L17" i="35"/>
  <c r="J17" i="35"/>
  <c r="J16" i="35" s="1"/>
  <c r="I17" i="35"/>
  <c r="I16" i="35" s="1"/>
  <c r="F17" i="35"/>
  <c r="N17" i="35"/>
  <c r="M17" i="35"/>
  <c r="M16" i="35" s="1"/>
  <c r="E17" i="35"/>
  <c r="D17" i="35"/>
  <c r="C17" i="35"/>
  <c r="B14" i="35"/>
  <c r="M11" i="35"/>
  <c r="B13" i="35"/>
  <c r="N11" i="35"/>
  <c r="K11" i="35"/>
  <c r="K8" i="35" s="1"/>
  <c r="E11" i="35"/>
  <c r="B12" i="35"/>
  <c r="L11" i="35"/>
  <c r="J11" i="35"/>
  <c r="I11" i="35"/>
  <c r="H11" i="35"/>
  <c r="G11" i="35"/>
  <c r="F11" i="35"/>
  <c r="M9" i="35"/>
  <c r="M8" i="35" s="1"/>
  <c r="G9" i="35"/>
  <c r="G8" i="35" s="1"/>
  <c r="E9" i="35"/>
  <c r="D9" i="35"/>
  <c r="N9" i="35"/>
  <c r="N8" i="35" s="1"/>
  <c r="L9" i="35"/>
  <c r="K9" i="35"/>
  <c r="J9" i="35"/>
  <c r="I9" i="35"/>
  <c r="H9" i="35"/>
  <c r="H8" i="35" s="1"/>
  <c r="F9" i="35"/>
  <c r="F8" i="35" s="1"/>
  <c r="C9" i="35"/>
  <c r="L8" i="35"/>
  <c r="J8" i="35"/>
  <c r="I8" i="35"/>
  <c r="B40" i="3"/>
  <c r="B22" i="33"/>
  <c r="B21" i="33"/>
  <c r="B20" i="33"/>
  <c r="B19" i="33"/>
  <c r="B18" i="33"/>
  <c r="B17" i="33"/>
  <c r="B16" i="33"/>
  <c r="B15" i="33"/>
  <c r="B14" i="33"/>
  <c r="B13" i="33"/>
  <c r="B12" i="33"/>
  <c r="B11" i="33"/>
  <c r="H9" i="33"/>
  <c r="G9" i="33"/>
  <c r="F9" i="33"/>
  <c r="E9" i="33"/>
  <c r="D9" i="33"/>
  <c r="C9" i="33"/>
  <c r="B23" i="32"/>
  <c r="B21" i="32"/>
  <c r="K21" i="32" s="1"/>
  <c r="K20" i="32"/>
  <c r="I20" i="32"/>
  <c r="B20" i="32"/>
  <c r="K15" i="32"/>
  <c r="I15" i="32"/>
  <c r="B15" i="32"/>
  <c r="K14" i="32"/>
  <c r="B14" i="32"/>
  <c r="I14" i="32" s="1"/>
  <c r="I13" i="32"/>
  <c r="B13" i="32"/>
  <c r="B12" i="32"/>
  <c r="E10" i="32"/>
  <c r="C10" i="32"/>
  <c r="B28" i="31"/>
  <c r="B27" i="31"/>
  <c r="B24" i="31"/>
  <c r="B23" i="31"/>
  <c r="B20" i="31"/>
  <c r="B19" i="31"/>
  <c r="B16" i="31"/>
  <c r="B15" i="31"/>
  <c r="B12" i="31"/>
  <c r="B11" i="31"/>
  <c r="N8" i="31"/>
  <c r="M8" i="31"/>
  <c r="L8" i="31"/>
  <c r="K8" i="31"/>
  <c r="J8" i="31"/>
  <c r="I8" i="31"/>
  <c r="H8" i="31"/>
  <c r="G8" i="31"/>
  <c r="F8" i="31"/>
  <c r="E8" i="31"/>
  <c r="D8" i="31"/>
  <c r="C8" i="31"/>
  <c r="B21" i="30"/>
  <c r="B20" i="30"/>
  <c r="D8" i="30"/>
  <c r="B15" i="30"/>
  <c r="B14" i="30"/>
  <c r="I8" i="30"/>
  <c r="F8" i="30"/>
  <c r="C8" i="30"/>
  <c r="B23" i="29"/>
  <c r="B22" i="29"/>
  <c r="B20" i="29"/>
  <c r="B19" i="29"/>
  <c r="B18" i="29"/>
  <c r="B17" i="29"/>
  <c r="B15" i="29"/>
  <c r="B13" i="29"/>
  <c r="F10" i="29"/>
  <c r="B22" i="28"/>
  <c r="B21" i="28"/>
  <c r="B18" i="28"/>
  <c r="B17" i="28"/>
  <c r="B15" i="28"/>
  <c r="E9" i="28"/>
  <c r="B12" i="28"/>
  <c r="H9" i="28"/>
  <c r="G9" i="28"/>
  <c r="D9" i="28"/>
  <c r="I9" i="28"/>
  <c r="B77" i="27"/>
  <c r="B76" i="27"/>
  <c r="B75" i="27"/>
  <c r="B74" i="27"/>
  <c r="B73" i="27"/>
  <c r="B72" i="27"/>
  <c r="B71" i="27"/>
  <c r="B70" i="27"/>
  <c r="B69" i="27"/>
  <c r="B68" i="27"/>
  <c r="B67" i="27"/>
  <c r="B66" i="27"/>
  <c r="B65" i="27"/>
  <c r="B64" i="27"/>
  <c r="B63" i="27"/>
  <c r="B62" i="27"/>
  <c r="B61" i="27"/>
  <c r="B60" i="27"/>
  <c r="B59" i="27"/>
  <c r="B58" i="27"/>
  <c r="B57" i="27"/>
  <c r="B56" i="27"/>
  <c r="B55" i="27"/>
  <c r="B54" i="27"/>
  <c r="B53" i="27"/>
  <c r="B52" i="27"/>
  <c r="B51" i="27"/>
  <c r="B50" i="27"/>
  <c r="B49" i="27"/>
  <c r="B48" i="27"/>
  <c r="B47" i="27"/>
  <c r="B46" i="27"/>
  <c r="B45" i="27"/>
  <c r="B44" i="27"/>
  <c r="B43" i="27"/>
  <c r="B42" i="27"/>
  <c r="B41" i="27"/>
  <c r="B40" i="27"/>
  <c r="B39" i="27"/>
  <c r="B38" i="27"/>
  <c r="B37" i="27"/>
  <c r="B36" i="27"/>
  <c r="B35" i="27"/>
  <c r="B34" i="27"/>
  <c r="B33" i="27"/>
  <c r="B32" i="27"/>
  <c r="B31" i="27"/>
  <c r="B30" i="27"/>
  <c r="B29" i="27"/>
  <c r="B28" i="27"/>
  <c r="B27" i="27"/>
  <c r="B26" i="27"/>
  <c r="B25" i="27"/>
  <c r="B24" i="27"/>
  <c r="B23" i="27"/>
  <c r="B22" i="27"/>
  <c r="B21" i="27"/>
  <c r="B20" i="27"/>
  <c r="B19" i="27"/>
  <c r="B18" i="27"/>
  <c r="B17" i="27"/>
  <c r="B16" i="27"/>
  <c r="B15" i="27"/>
  <c r="B14" i="27"/>
  <c r="B13" i="27"/>
  <c r="B12" i="27"/>
  <c r="B11" i="27"/>
  <c r="B10" i="27"/>
  <c r="N8" i="27"/>
  <c r="M8" i="27"/>
  <c r="L8" i="27"/>
  <c r="K8" i="27"/>
  <c r="J8" i="27"/>
  <c r="I8" i="27"/>
  <c r="H8" i="27"/>
  <c r="G8" i="27"/>
  <c r="F8" i="27"/>
  <c r="E8" i="27"/>
  <c r="D8" i="27"/>
  <c r="C8" i="27"/>
  <c r="E13" i="26"/>
  <c r="I13" i="26"/>
  <c r="G13" i="26"/>
  <c r="F13" i="26"/>
  <c r="N13" i="26"/>
  <c r="M13" i="26"/>
  <c r="L13" i="26"/>
  <c r="K13" i="26"/>
  <c r="J13" i="26"/>
  <c r="D13" i="26"/>
  <c r="M9" i="26"/>
  <c r="K9" i="26"/>
  <c r="H9" i="26"/>
  <c r="B11" i="26"/>
  <c r="L9" i="26"/>
  <c r="J9" i="26"/>
  <c r="I9" i="26"/>
  <c r="F9" i="26"/>
  <c r="D9" i="26"/>
  <c r="C9" i="26"/>
  <c r="G9" i="26"/>
  <c r="E9" i="26"/>
  <c r="G9" i="24"/>
  <c r="B26" i="24"/>
  <c r="B25" i="24"/>
  <c r="B24" i="24"/>
  <c r="B23" i="24"/>
  <c r="B21" i="24"/>
  <c r="B18" i="24"/>
  <c r="B15" i="24"/>
  <c r="B13" i="24"/>
  <c r="J9" i="24"/>
  <c r="E9" i="24"/>
  <c r="C9" i="24"/>
  <c r="F9" i="24"/>
  <c r="D9" i="24"/>
  <c r="L3" i="23"/>
  <c r="B21" i="22"/>
  <c r="B18" i="22"/>
  <c r="B17" i="22"/>
  <c r="B15" i="22"/>
  <c r="B14" i="22"/>
  <c r="E8" i="22"/>
  <c r="D8" i="22"/>
  <c r="B11" i="22"/>
  <c r="G8" i="22"/>
  <c r="F8" i="22"/>
  <c r="B21" i="21"/>
  <c r="B19" i="21"/>
  <c r="B17" i="21"/>
  <c r="B14" i="21"/>
  <c r="B12" i="21"/>
  <c r="H8" i="21"/>
  <c r="F8" i="21"/>
  <c r="D8" i="21"/>
  <c r="I13" i="19"/>
  <c r="G13" i="19"/>
  <c r="F13" i="19"/>
  <c r="B14" i="19"/>
  <c r="N13" i="19"/>
  <c r="M13" i="19"/>
  <c r="L13" i="19"/>
  <c r="K13" i="19"/>
  <c r="J13" i="19"/>
  <c r="E13" i="19"/>
  <c r="D13" i="19"/>
  <c r="B11" i="19"/>
  <c r="B9" i="19"/>
  <c r="D9" i="17"/>
  <c r="C9" i="17"/>
  <c r="G9" i="17"/>
  <c r="F9" i="17"/>
  <c r="E9" i="17"/>
  <c r="B9" i="17"/>
  <c r="B42" i="16"/>
  <c r="B31" i="16"/>
  <c r="B30" i="16"/>
  <c r="B29" i="16"/>
  <c r="B28" i="16"/>
  <c r="B22" i="16"/>
  <c r="B21" i="16"/>
  <c r="B20" i="16"/>
  <c r="E9" i="16"/>
  <c r="L10" i="15"/>
  <c r="L9" i="15"/>
  <c r="L8" i="15"/>
  <c r="L7" i="15"/>
  <c r="K4" i="15"/>
  <c r="L6" i="15" s="1"/>
  <c r="B23" i="14"/>
  <c r="B21" i="14"/>
  <c r="B20" i="14"/>
  <c r="B18" i="14"/>
  <c r="B16" i="14"/>
  <c r="B15" i="14"/>
  <c r="D10" i="14"/>
  <c r="B13" i="14"/>
  <c r="F10" i="14"/>
  <c r="N34" i="13"/>
  <c r="M34" i="13"/>
  <c r="L34" i="13"/>
  <c r="K34" i="13"/>
  <c r="N33" i="13"/>
  <c r="M33" i="13"/>
  <c r="L33" i="13"/>
  <c r="K33" i="13"/>
  <c r="N32" i="13"/>
  <c r="M32" i="13"/>
  <c r="L32" i="13"/>
  <c r="K32" i="13"/>
  <c r="N31" i="13"/>
  <c r="M31" i="13"/>
  <c r="L31" i="13"/>
  <c r="K31" i="13"/>
  <c r="N30" i="13"/>
  <c r="M30" i="13"/>
  <c r="L30" i="13"/>
  <c r="K30" i="13"/>
  <c r="N29" i="13"/>
  <c r="M29" i="13"/>
  <c r="L29" i="13"/>
  <c r="K29" i="13"/>
  <c r="N28" i="13"/>
  <c r="M28" i="13"/>
  <c r="L28" i="13"/>
  <c r="K28" i="13"/>
  <c r="N27" i="13"/>
  <c r="M27" i="13"/>
  <c r="L27" i="13"/>
  <c r="K27" i="13"/>
  <c r="N4" i="13"/>
  <c r="M4" i="13"/>
  <c r="L4" i="13"/>
  <c r="B19" i="12"/>
  <c r="B16" i="12"/>
  <c r="B14" i="12"/>
  <c r="B13" i="12"/>
  <c r="AO344" i="11"/>
  <c r="AN344" i="11"/>
  <c r="AM344" i="11"/>
  <c r="AL344" i="11"/>
  <c r="AK344" i="11"/>
  <c r="AJ344" i="11"/>
  <c r="AI344" i="11"/>
  <c r="AH344" i="11"/>
  <c r="AG344" i="11"/>
  <c r="AF344" i="11"/>
  <c r="AE344" i="11"/>
  <c r="AD344" i="11"/>
  <c r="AC344" i="11"/>
  <c r="AB344" i="11"/>
  <c r="AA344" i="11"/>
  <c r="Z344" i="11"/>
  <c r="Y344" i="11"/>
  <c r="X344" i="11"/>
  <c r="W344" i="11"/>
  <c r="V344" i="11"/>
  <c r="U344" i="11"/>
  <c r="T344" i="11"/>
  <c r="S344" i="11"/>
  <c r="R344" i="11"/>
  <c r="Q344" i="11"/>
  <c r="P344" i="11"/>
  <c r="O344" i="11"/>
  <c r="N344" i="11"/>
  <c r="M344" i="11"/>
  <c r="L344" i="11"/>
  <c r="K344" i="11"/>
  <c r="J344" i="11"/>
  <c r="B22" i="10"/>
  <c r="I22" i="10" s="1"/>
  <c r="H20" i="10"/>
  <c r="G20" i="10"/>
  <c r="B20" i="10"/>
  <c r="B18" i="10"/>
  <c r="H18" i="10" s="1"/>
  <c r="I21" i="9"/>
  <c r="I20" i="9"/>
  <c r="I18" i="9"/>
  <c r="D11" i="8"/>
  <c r="B11" i="8"/>
  <c r="A11" i="8"/>
  <c r="D10" i="8"/>
  <c r="B10" i="8"/>
  <c r="A10" i="8"/>
  <c r="B9" i="8"/>
  <c r="A9" i="8"/>
  <c r="D9" i="8" s="1"/>
  <c r="D8" i="8"/>
  <c r="B8" i="8"/>
  <c r="A8" i="8"/>
  <c r="D7" i="8"/>
  <c r="B7" i="8"/>
  <c r="A7" i="8"/>
  <c r="D6" i="8"/>
  <c r="B6" i="8"/>
  <c r="A6" i="8"/>
  <c r="D5" i="8"/>
  <c r="B5" i="8"/>
  <c r="A5" i="8"/>
  <c r="D4" i="8"/>
  <c r="B4" i="8"/>
  <c r="A4" i="8"/>
  <c r="B3" i="8"/>
  <c r="AH351" i="7"/>
  <c r="AG351" i="7"/>
  <c r="AF351" i="7"/>
  <c r="AE351" i="7"/>
  <c r="AD351" i="7"/>
  <c r="AC351" i="7"/>
  <c r="AB351" i="7"/>
  <c r="AA351" i="7"/>
  <c r="Z351" i="7"/>
  <c r="Y351" i="7"/>
  <c r="X351" i="7"/>
  <c r="W351" i="7"/>
  <c r="V351" i="7"/>
  <c r="U351" i="7"/>
  <c r="T351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B157" i="7"/>
  <c r="B155" i="7"/>
  <c r="B154" i="7"/>
  <c r="F153" i="7"/>
  <c r="D153" i="7"/>
  <c r="B153" i="7" s="1"/>
  <c r="B151" i="7"/>
  <c r="B150" i="7"/>
  <c r="B149" i="7"/>
  <c r="B148" i="7"/>
  <c r="B147" i="7"/>
  <c r="B146" i="7"/>
  <c r="B145" i="7"/>
  <c r="B144" i="7"/>
  <c r="B143" i="7"/>
  <c r="B142" i="7"/>
  <c r="B141" i="7"/>
  <c r="B140" i="7"/>
  <c r="B139" i="7"/>
  <c r="B138" i="7"/>
  <c r="B137" i="7"/>
  <c r="B136" i="7"/>
  <c r="B135" i="7"/>
  <c r="B134" i="7"/>
  <c r="B133" i="7"/>
  <c r="B132" i="7"/>
  <c r="F131" i="7"/>
  <c r="D131" i="7"/>
  <c r="B129" i="7"/>
  <c r="B128" i="7"/>
  <c r="B127" i="7"/>
  <c r="B126" i="7"/>
  <c r="B125" i="7"/>
  <c r="B124" i="7"/>
  <c r="B123" i="7"/>
  <c r="B122" i="7"/>
  <c r="B121" i="7"/>
  <c r="B120" i="7"/>
  <c r="B119" i="7"/>
  <c r="B118" i="7"/>
  <c r="B117" i="7"/>
  <c r="B116" i="7"/>
  <c r="B115" i="7"/>
  <c r="B114" i="7"/>
  <c r="B113" i="7"/>
  <c r="B112" i="7"/>
  <c r="B111" i="7"/>
  <c r="B110" i="7"/>
  <c r="B109" i="7"/>
  <c r="B108" i="7"/>
  <c r="B107" i="7"/>
  <c r="B106" i="7"/>
  <c r="B105" i="7"/>
  <c r="B104" i="7"/>
  <c r="B103" i="7"/>
  <c r="B102" i="7"/>
  <c r="B101" i="7"/>
  <c r="B100" i="7"/>
  <c r="B99" i="7"/>
  <c r="B98" i="7"/>
  <c r="B97" i="7"/>
  <c r="B96" i="7"/>
  <c r="B95" i="7"/>
  <c r="B94" i="7"/>
  <c r="B93" i="7"/>
  <c r="B92" i="7"/>
  <c r="B91" i="7"/>
  <c r="B90" i="7"/>
  <c r="B89" i="7"/>
  <c r="F88" i="7"/>
  <c r="D88" i="7"/>
  <c r="B88" i="7" s="1"/>
  <c r="B86" i="7"/>
  <c r="B85" i="7"/>
  <c r="B84" i="7"/>
  <c r="B83" i="7"/>
  <c r="B82" i="7"/>
  <c r="B81" i="7"/>
  <c r="B80" i="7"/>
  <c r="B79" i="7"/>
  <c r="B78" i="7"/>
  <c r="B77" i="7"/>
  <c r="B76" i="7"/>
  <c r="B75" i="7"/>
  <c r="B74" i="7"/>
  <c r="B73" i="7"/>
  <c r="B72" i="7"/>
  <c r="B71" i="7"/>
  <c r="B70" i="7"/>
  <c r="B69" i="7"/>
  <c r="B68" i="7"/>
  <c r="B67" i="7"/>
  <c r="B66" i="7"/>
  <c r="B65" i="7"/>
  <c r="B64" i="7"/>
  <c r="B63" i="7"/>
  <c r="B62" i="7"/>
  <c r="B61" i="7"/>
  <c r="B60" i="7"/>
  <c r="B59" i="7"/>
  <c r="B58" i="7"/>
  <c r="B57" i="7"/>
  <c r="B56" i="7"/>
  <c r="B55" i="7"/>
  <c r="B54" i="7"/>
  <c r="B53" i="7"/>
  <c r="B52" i="7"/>
  <c r="B51" i="7"/>
  <c r="B50" i="7"/>
  <c r="F49" i="7"/>
  <c r="D49" i="7"/>
  <c r="B47" i="7"/>
  <c r="B46" i="7"/>
  <c r="B45" i="7"/>
  <c r="B44" i="7"/>
  <c r="B43" i="7"/>
  <c r="B42" i="7"/>
  <c r="B41" i="7"/>
  <c r="B40" i="7"/>
  <c r="B39" i="7"/>
  <c r="B38" i="7"/>
  <c r="B37" i="7"/>
  <c r="B36" i="7"/>
  <c r="B35" i="7"/>
  <c r="B34" i="7"/>
  <c r="B33" i="7"/>
  <c r="B32" i="7"/>
  <c r="B31" i="7"/>
  <c r="B30" i="7"/>
  <c r="B29" i="7"/>
  <c r="B28" i="7"/>
  <c r="B27" i="7"/>
  <c r="B26" i="7"/>
  <c r="B25" i="7"/>
  <c r="B24" i="7"/>
  <c r="B23" i="7"/>
  <c r="B22" i="7"/>
  <c r="B21" i="7"/>
  <c r="B20" i="7"/>
  <c r="B19" i="7"/>
  <c r="B18" i="7"/>
  <c r="B17" i="7"/>
  <c r="B16" i="7"/>
  <c r="B15" i="7"/>
  <c r="B14" i="7"/>
  <c r="B13" i="7"/>
  <c r="B12" i="7"/>
  <c r="F11" i="7"/>
  <c r="D11" i="7"/>
  <c r="B11" i="7" s="1"/>
  <c r="F9" i="7"/>
  <c r="G132" i="7" s="1"/>
  <c r="B61" i="6"/>
  <c r="F60" i="6"/>
  <c r="D60" i="6"/>
  <c r="B58" i="6"/>
  <c r="F57" i="6"/>
  <c r="D57" i="6"/>
  <c r="B55" i="6"/>
  <c r="B54" i="6"/>
  <c r="B53" i="6"/>
  <c r="B52" i="6"/>
  <c r="B51" i="6"/>
  <c r="B50" i="6"/>
  <c r="B49" i="6"/>
  <c r="B48" i="6"/>
  <c r="B47" i="6"/>
  <c r="F46" i="6"/>
  <c r="D46" i="6"/>
  <c r="B46" i="6" s="1"/>
  <c r="B44" i="6"/>
  <c r="B43" i="6"/>
  <c r="B42" i="6"/>
  <c r="B41" i="6"/>
  <c r="B40" i="6"/>
  <c r="B39" i="6"/>
  <c r="B38" i="6"/>
  <c r="B37" i="6"/>
  <c r="B36" i="6"/>
  <c r="B35" i="6"/>
  <c r="B34" i="6"/>
  <c r="F33" i="6"/>
  <c r="B33" i="6" s="1"/>
  <c r="D33" i="6"/>
  <c r="B31" i="6"/>
  <c r="B30" i="6"/>
  <c r="B29" i="6"/>
  <c r="B28" i="6"/>
  <c r="B27" i="6"/>
  <c r="B26" i="6"/>
  <c r="B25" i="6"/>
  <c r="B24" i="6"/>
  <c r="B23" i="6"/>
  <c r="B22" i="6"/>
  <c r="B21" i="6"/>
  <c r="B20" i="6"/>
  <c r="B19" i="6"/>
  <c r="B18" i="6"/>
  <c r="B17" i="6"/>
  <c r="B16" i="6"/>
  <c r="B15" i="6"/>
  <c r="B14" i="6"/>
  <c r="B13" i="6"/>
  <c r="B12" i="6"/>
  <c r="F11" i="6"/>
  <c r="D11" i="6"/>
  <c r="D26" i="5"/>
  <c r="C26" i="5"/>
  <c r="B25" i="5"/>
  <c r="B24" i="5"/>
  <c r="B23" i="5"/>
  <c r="B22" i="5"/>
  <c r="B21" i="5"/>
  <c r="B20" i="5"/>
  <c r="B19" i="5"/>
  <c r="B18" i="5"/>
  <c r="B17" i="5"/>
  <c r="B16" i="5"/>
  <c r="B15" i="5"/>
  <c r="B14" i="5"/>
  <c r="B13" i="5"/>
  <c r="B12" i="5"/>
  <c r="B11" i="5"/>
  <c r="B66" i="4"/>
  <c r="B65" i="4"/>
  <c r="B64" i="4"/>
  <c r="B63" i="4"/>
  <c r="B23" i="4" s="1"/>
  <c r="B62" i="4"/>
  <c r="B61" i="4"/>
  <c r="B60" i="4"/>
  <c r="B59" i="4"/>
  <c r="B19" i="4" s="1"/>
  <c r="B58" i="4"/>
  <c r="B57" i="4"/>
  <c r="B56" i="4"/>
  <c r="B16" i="4" s="1"/>
  <c r="B55" i="4"/>
  <c r="B54" i="4"/>
  <c r="B53" i="4"/>
  <c r="B52" i="4"/>
  <c r="B51" i="4"/>
  <c r="B11" i="4" s="1"/>
  <c r="B50" i="4"/>
  <c r="B49" i="4"/>
  <c r="J48" i="4"/>
  <c r="I48" i="4"/>
  <c r="I8" i="4" s="1"/>
  <c r="H48" i="4"/>
  <c r="G48" i="4"/>
  <c r="F48" i="4"/>
  <c r="E48" i="4"/>
  <c r="D48" i="4"/>
  <c r="C48" i="4"/>
  <c r="B46" i="4"/>
  <c r="B45" i="4"/>
  <c r="B44" i="4"/>
  <c r="B43" i="4"/>
  <c r="B42" i="4"/>
  <c r="B41" i="4"/>
  <c r="B21" i="4" s="1"/>
  <c r="B40" i="4"/>
  <c r="B20" i="4" s="1"/>
  <c r="B39" i="4"/>
  <c r="B38" i="4"/>
  <c r="B37" i="4"/>
  <c r="B17" i="4" s="1"/>
  <c r="B36" i="4"/>
  <c r="B35" i="4"/>
  <c r="B15" i="4" s="1"/>
  <c r="B34" i="4"/>
  <c r="B33" i="4"/>
  <c r="B32" i="4"/>
  <c r="B12" i="4" s="1"/>
  <c r="B31" i="4"/>
  <c r="B30" i="4"/>
  <c r="B29" i="4"/>
  <c r="B9" i="4" s="1"/>
  <c r="J28" i="4"/>
  <c r="J8" i="4" s="1"/>
  <c r="I28" i="4"/>
  <c r="H28" i="4"/>
  <c r="G28" i="4"/>
  <c r="G8" i="4" s="1"/>
  <c r="F28" i="4"/>
  <c r="E28" i="4"/>
  <c r="E8" i="4" s="1"/>
  <c r="D28" i="4"/>
  <c r="C28" i="4"/>
  <c r="J26" i="4"/>
  <c r="I26" i="4"/>
  <c r="H26" i="4"/>
  <c r="G26" i="4"/>
  <c r="F26" i="4"/>
  <c r="E26" i="4"/>
  <c r="D26" i="4"/>
  <c r="C26" i="4"/>
  <c r="J25" i="4"/>
  <c r="I25" i="4"/>
  <c r="H25" i="4"/>
  <c r="G25" i="4"/>
  <c r="F25" i="4"/>
  <c r="E25" i="4"/>
  <c r="D25" i="4"/>
  <c r="C25" i="4"/>
  <c r="J24" i="4"/>
  <c r="I24" i="4"/>
  <c r="H24" i="4"/>
  <c r="G24" i="4"/>
  <c r="F24" i="4"/>
  <c r="E24" i="4"/>
  <c r="D24" i="4"/>
  <c r="C24" i="4"/>
  <c r="B24" i="4"/>
  <c r="J23" i="4"/>
  <c r="I23" i="4"/>
  <c r="H23" i="4"/>
  <c r="G23" i="4"/>
  <c r="F23" i="4"/>
  <c r="E23" i="4"/>
  <c r="D23" i="4"/>
  <c r="C23" i="4"/>
  <c r="J22" i="4"/>
  <c r="I22" i="4"/>
  <c r="H22" i="4"/>
  <c r="G22" i="4"/>
  <c r="F22" i="4"/>
  <c r="E22" i="4"/>
  <c r="D22" i="4"/>
  <c r="C22" i="4"/>
  <c r="J21" i="4"/>
  <c r="I21" i="4"/>
  <c r="H21" i="4"/>
  <c r="G21" i="4"/>
  <c r="F21" i="4"/>
  <c r="E21" i="4"/>
  <c r="D21" i="4"/>
  <c r="C21" i="4"/>
  <c r="J20" i="4"/>
  <c r="I20" i="4"/>
  <c r="H20" i="4"/>
  <c r="G20" i="4"/>
  <c r="F20" i="4"/>
  <c r="E20" i="4"/>
  <c r="D20" i="4"/>
  <c r="C20" i="4"/>
  <c r="J19" i="4"/>
  <c r="I19" i="4"/>
  <c r="H19" i="4"/>
  <c r="G19" i="4"/>
  <c r="F19" i="4"/>
  <c r="E19" i="4"/>
  <c r="D19" i="4"/>
  <c r="C19" i="4"/>
  <c r="J18" i="4"/>
  <c r="I18" i="4"/>
  <c r="H18" i="4"/>
  <c r="G18" i="4"/>
  <c r="F18" i="4"/>
  <c r="E18" i="4"/>
  <c r="D18" i="4"/>
  <c r="C18" i="4"/>
  <c r="J17" i="4"/>
  <c r="I17" i="4"/>
  <c r="H17" i="4"/>
  <c r="G17" i="4"/>
  <c r="F17" i="4"/>
  <c r="E17" i="4"/>
  <c r="D17" i="4"/>
  <c r="C17" i="4"/>
  <c r="J16" i="4"/>
  <c r="I16" i="4"/>
  <c r="H16" i="4"/>
  <c r="G16" i="4"/>
  <c r="F16" i="4"/>
  <c r="E16" i="4"/>
  <c r="D16" i="4"/>
  <c r="C16" i="4"/>
  <c r="J15" i="4"/>
  <c r="I15" i="4"/>
  <c r="H15" i="4"/>
  <c r="G15" i="4"/>
  <c r="F15" i="4"/>
  <c r="E15" i="4"/>
  <c r="D15" i="4"/>
  <c r="C15" i="4"/>
  <c r="J14" i="4"/>
  <c r="I14" i="4"/>
  <c r="H14" i="4"/>
  <c r="G14" i="4"/>
  <c r="F14" i="4"/>
  <c r="E14" i="4"/>
  <c r="D14" i="4"/>
  <c r="C14" i="4"/>
  <c r="J13" i="4"/>
  <c r="I13" i="4"/>
  <c r="H13" i="4"/>
  <c r="G13" i="4"/>
  <c r="F13" i="4"/>
  <c r="E13" i="4"/>
  <c r="D13" i="4"/>
  <c r="C13" i="4"/>
  <c r="J12" i="4"/>
  <c r="I12" i="4"/>
  <c r="H12" i="4"/>
  <c r="G12" i="4"/>
  <c r="F12" i="4"/>
  <c r="E12" i="4"/>
  <c r="D12" i="4"/>
  <c r="C12" i="4"/>
  <c r="J11" i="4"/>
  <c r="I11" i="4"/>
  <c r="H11" i="4"/>
  <c r="G11" i="4"/>
  <c r="F11" i="4"/>
  <c r="E11" i="4"/>
  <c r="D11" i="4"/>
  <c r="C11" i="4"/>
  <c r="J10" i="4"/>
  <c r="I10" i="4"/>
  <c r="H10" i="4"/>
  <c r="G10" i="4"/>
  <c r="F10" i="4"/>
  <c r="E10" i="4"/>
  <c r="D10" i="4"/>
  <c r="C10" i="4"/>
  <c r="J9" i="4"/>
  <c r="I9" i="4"/>
  <c r="H9" i="4"/>
  <c r="G9" i="4"/>
  <c r="F9" i="4"/>
  <c r="E9" i="4"/>
  <c r="D9" i="4"/>
  <c r="C9" i="4"/>
  <c r="F109" i="3"/>
  <c r="B109" i="3"/>
  <c r="F108" i="3"/>
  <c r="B108" i="3"/>
  <c r="F107" i="3"/>
  <c r="B107" i="3"/>
  <c r="F106" i="3"/>
  <c r="B106" i="3"/>
  <c r="F105" i="3"/>
  <c r="F102" i="3" s="1"/>
  <c r="F16" i="3" s="1"/>
  <c r="B105" i="3"/>
  <c r="F104" i="3"/>
  <c r="B104" i="3"/>
  <c r="F103" i="3"/>
  <c r="B103" i="3"/>
  <c r="H102" i="3"/>
  <c r="G102" i="3"/>
  <c r="G16" i="3" s="1"/>
  <c r="E102" i="3"/>
  <c r="D102" i="3"/>
  <c r="C102" i="3"/>
  <c r="C16" i="3" s="1"/>
  <c r="B102" i="3"/>
  <c r="B16" i="3" s="1"/>
  <c r="F101" i="3"/>
  <c r="B101" i="3"/>
  <c r="F100" i="3"/>
  <c r="B100" i="3"/>
  <c r="F99" i="3"/>
  <c r="B99" i="3"/>
  <c r="F98" i="3"/>
  <c r="B98" i="3"/>
  <c r="F97" i="3"/>
  <c r="B97" i="3"/>
  <c r="F96" i="3"/>
  <c r="B96" i="3"/>
  <c r="F95" i="3"/>
  <c r="B95" i="3"/>
  <c r="F94" i="3"/>
  <c r="B94" i="3"/>
  <c r="F93" i="3"/>
  <c r="B93" i="3"/>
  <c r="F92" i="3"/>
  <c r="B92" i="3"/>
  <c r="F91" i="3"/>
  <c r="B91" i="3"/>
  <c r="F90" i="3"/>
  <c r="B90" i="3"/>
  <c r="F89" i="3"/>
  <c r="B89" i="3"/>
  <c r="H88" i="3"/>
  <c r="G88" i="3"/>
  <c r="E88" i="3"/>
  <c r="D88" i="3"/>
  <c r="C88" i="3"/>
  <c r="F87" i="3"/>
  <c r="B87" i="3"/>
  <c r="F86" i="3"/>
  <c r="B86" i="3"/>
  <c r="F85" i="3"/>
  <c r="B85" i="3"/>
  <c r="F84" i="3"/>
  <c r="B84" i="3"/>
  <c r="F83" i="3"/>
  <c r="B83" i="3"/>
  <c r="F82" i="3"/>
  <c r="B82" i="3"/>
  <c r="F81" i="3"/>
  <c r="B81" i="3"/>
  <c r="F80" i="3"/>
  <c r="B80" i="3"/>
  <c r="F79" i="3"/>
  <c r="B79" i="3"/>
  <c r="F78" i="3"/>
  <c r="B78" i="3"/>
  <c r="F77" i="3"/>
  <c r="B77" i="3"/>
  <c r="H76" i="3"/>
  <c r="G76" i="3"/>
  <c r="D76" i="3"/>
  <c r="D14" i="3" s="1"/>
  <c r="C76" i="3"/>
  <c r="C14" i="3" s="1"/>
  <c r="B76" i="3"/>
  <c r="B14" i="3" s="1"/>
  <c r="F75" i="3"/>
  <c r="B75" i="3"/>
  <c r="F74" i="3"/>
  <c r="B74" i="3"/>
  <c r="F73" i="3"/>
  <c r="B73" i="3"/>
  <c r="F72" i="3"/>
  <c r="B72" i="3"/>
  <c r="F71" i="3"/>
  <c r="B71" i="3"/>
  <c r="F70" i="3"/>
  <c r="B70" i="3"/>
  <c r="F69" i="3"/>
  <c r="B69" i="3"/>
  <c r="F68" i="3"/>
  <c r="B68" i="3"/>
  <c r="F67" i="3"/>
  <c r="B67" i="3"/>
  <c r="F66" i="3"/>
  <c r="B66" i="3"/>
  <c r="H65" i="3"/>
  <c r="G65" i="3"/>
  <c r="G13" i="3" s="1"/>
  <c r="F65" i="3"/>
  <c r="D65" i="3"/>
  <c r="D13" i="3" s="1"/>
  <c r="C65" i="3"/>
  <c r="C13" i="3" s="1"/>
  <c r="F64" i="3"/>
  <c r="B64" i="3"/>
  <c r="F63" i="3"/>
  <c r="B63" i="3"/>
  <c r="F62" i="3"/>
  <c r="B62" i="3"/>
  <c r="F61" i="3"/>
  <c r="B61" i="3"/>
  <c r="F60" i="3"/>
  <c r="B60" i="3"/>
  <c r="F59" i="3"/>
  <c r="B59" i="3"/>
  <c r="F58" i="3"/>
  <c r="B58" i="3"/>
  <c r="F57" i="3"/>
  <c r="B57" i="3"/>
  <c r="H56" i="3"/>
  <c r="F56" i="3" s="1"/>
  <c r="F12" i="3" s="1"/>
  <c r="G56" i="3"/>
  <c r="D56" i="3"/>
  <c r="C56" i="3"/>
  <c r="C12" i="3" s="1"/>
  <c r="B56" i="3"/>
  <c r="B12" i="3" s="1"/>
  <c r="F55" i="3"/>
  <c r="B55" i="3"/>
  <c r="F54" i="3"/>
  <c r="B54" i="3"/>
  <c r="F53" i="3"/>
  <c r="B53" i="3"/>
  <c r="F52" i="3"/>
  <c r="B52" i="3"/>
  <c r="F51" i="3"/>
  <c r="B51" i="3"/>
  <c r="F50" i="3"/>
  <c r="B50" i="3"/>
  <c r="F49" i="3"/>
  <c r="B49" i="3"/>
  <c r="F48" i="3"/>
  <c r="B48" i="3"/>
  <c r="F47" i="3"/>
  <c r="B47" i="3"/>
  <c r="F46" i="3"/>
  <c r="B46" i="3"/>
  <c r="F45" i="3"/>
  <c r="B45" i="3"/>
  <c r="F44" i="3"/>
  <c r="B44" i="3"/>
  <c r="F43" i="3"/>
  <c r="B43" i="3"/>
  <c r="F42" i="3"/>
  <c r="B42" i="3"/>
  <c r="F41" i="3"/>
  <c r="B41" i="3"/>
  <c r="F40" i="3"/>
  <c r="H39" i="3"/>
  <c r="G39" i="3"/>
  <c r="F39" i="3"/>
  <c r="F11" i="3" s="1"/>
  <c r="D39" i="3"/>
  <c r="B39" i="3" s="1"/>
  <c r="B11" i="3" s="1"/>
  <c r="C39" i="3"/>
  <c r="F38" i="3"/>
  <c r="B38" i="3"/>
  <c r="F37" i="3"/>
  <c r="B37" i="3"/>
  <c r="F36" i="3"/>
  <c r="B36" i="3"/>
  <c r="F35" i="3"/>
  <c r="B35" i="3"/>
  <c r="F34" i="3"/>
  <c r="B34" i="3"/>
  <c r="F33" i="3"/>
  <c r="B33" i="3"/>
  <c r="F32" i="3"/>
  <c r="B32" i="3"/>
  <c r="F31" i="3"/>
  <c r="B31" i="3"/>
  <c r="F30" i="3"/>
  <c r="B30" i="3"/>
  <c r="F29" i="3"/>
  <c r="B29" i="3"/>
  <c r="F28" i="3"/>
  <c r="B28" i="3"/>
  <c r="F27" i="3"/>
  <c r="B27" i="3"/>
  <c r="F26" i="3"/>
  <c r="B26" i="3"/>
  <c r="F25" i="3"/>
  <c r="B25" i="3"/>
  <c r="F24" i="3"/>
  <c r="B24" i="3"/>
  <c r="F23" i="3"/>
  <c r="B23" i="3"/>
  <c r="F22" i="3"/>
  <c r="B22" i="3"/>
  <c r="B18" i="3" s="1"/>
  <c r="F21" i="3"/>
  <c r="B21" i="3"/>
  <c r="F20" i="3"/>
  <c r="F18" i="3" s="1"/>
  <c r="F10" i="3" s="1"/>
  <c r="B20" i="3"/>
  <c r="F19" i="3"/>
  <c r="B19" i="3"/>
  <c r="H18" i="3"/>
  <c r="G18" i="3"/>
  <c r="D18" i="3"/>
  <c r="D10" i="3" s="1"/>
  <c r="C18" i="3"/>
  <c r="H17" i="3"/>
  <c r="G17" i="3"/>
  <c r="F17" i="3"/>
  <c r="D17" i="3"/>
  <c r="C17" i="3"/>
  <c r="B17" i="3"/>
  <c r="H16" i="3"/>
  <c r="D16" i="3"/>
  <c r="H15" i="3"/>
  <c r="G15" i="3"/>
  <c r="D15" i="3"/>
  <c r="C15" i="3"/>
  <c r="G14" i="3"/>
  <c r="H13" i="3"/>
  <c r="H12" i="3"/>
  <c r="G12" i="3"/>
  <c r="D12" i="3"/>
  <c r="H11" i="3"/>
  <c r="C11" i="3"/>
  <c r="G10" i="3"/>
  <c r="C10" i="3"/>
  <c r="F44" i="2"/>
  <c r="E44" i="2"/>
  <c r="E43" i="2"/>
  <c r="F43" i="2" s="1"/>
  <c r="C42" i="2"/>
  <c r="B42" i="2"/>
  <c r="F40" i="2"/>
  <c r="E40" i="2"/>
  <c r="E39" i="2"/>
  <c r="F39" i="2" s="1"/>
  <c r="C38" i="2"/>
  <c r="B38" i="2"/>
  <c r="E38" i="2" s="1"/>
  <c r="F38" i="2" s="1"/>
  <c r="F36" i="2"/>
  <c r="E36" i="2"/>
  <c r="E35" i="2"/>
  <c r="F35" i="2" s="1"/>
  <c r="C34" i="2"/>
  <c r="B34" i="2"/>
  <c r="E34" i="2" s="1"/>
  <c r="F34" i="2" s="1"/>
  <c r="F32" i="2"/>
  <c r="E32" i="2"/>
  <c r="E31" i="2"/>
  <c r="F31" i="2" s="1"/>
  <c r="C30" i="2"/>
  <c r="B30" i="2"/>
  <c r="F28" i="2"/>
  <c r="E28" i="2"/>
  <c r="E27" i="2"/>
  <c r="F27" i="2" s="1"/>
  <c r="C26" i="2"/>
  <c r="B26" i="2"/>
  <c r="E26" i="2" s="1"/>
  <c r="F26" i="2" s="1"/>
  <c r="F24" i="2"/>
  <c r="E24" i="2"/>
  <c r="E23" i="2"/>
  <c r="F23" i="2" s="1"/>
  <c r="C22" i="2"/>
  <c r="B22" i="2"/>
  <c r="E22" i="2" s="1"/>
  <c r="F22" i="2" s="1"/>
  <c r="F20" i="2"/>
  <c r="E20" i="2"/>
  <c r="E19" i="2"/>
  <c r="F19" i="2" s="1"/>
  <c r="C18" i="2"/>
  <c r="E18" i="2" s="1"/>
  <c r="F18" i="2" s="1"/>
  <c r="B18" i="2"/>
  <c r="F16" i="2"/>
  <c r="E16" i="2"/>
  <c r="E15" i="2"/>
  <c r="F15" i="2" s="1"/>
  <c r="C14" i="2"/>
  <c r="B14" i="2"/>
  <c r="C12" i="2"/>
  <c r="E12" i="2" s="1"/>
  <c r="F12" i="2" s="1"/>
  <c r="C11" i="2"/>
  <c r="E11" i="2" s="1"/>
  <c r="F11" i="2" s="1"/>
  <c r="C10" i="2"/>
  <c r="A25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B48" i="4" l="1"/>
  <c r="F8" i="4"/>
  <c r="D8" i="4"/>
  <c r="B9" i="35"/>
  <c r="E8" i="35"/>
  <c r="B17" i="35"/>
  <c r="F16" i="35"/>
  <c r="G16" i="35"/>
  <c r="N16" i="35"/>
  <c r="H16" i="35"/>
  <c r="L16" i="35"/>
  <c r="C21" i="35"/>
  <c r="B19" i="35"/>
  <c r="B10" i="35"/>
  <c r="D21" i="35"/>
  <c r="D16" i="35" s="1"/>
  <c r="C11" i="35"/>
  <c r="B18" i="35"/>
  <c r="D11" i="35"/>
  <c r="D8" i="35" s="1"/>
  <c r="C25" i="35"/>
  <c r="B25" i="35" s="1"/>
  <c r="B26" i="35"/>
  <c r="D9" i="6"/>
  <c r="B57" i="6"/>
  <c r="B26" i="5"/>
  <c r="B9" i="5"/>
  <c r="H8" i="4"/>
  <c r="B18" i="4"/>
  <c r="B10" i="4"/>
  <c r="B22" i="4"/>
  <c r="B28" i="4"/>
  <c r="B8" i="4" s="1"/>
  <c r="L16" i="25"/>
  <c r="B8" i="31"/>
  <c r="B9" i="33"/>
  <c r="B10" i="3"/>
  <c r="I15" i="10"/>
  <c r="E12" i="6"/>
  <c r="E26" i="6"/>
  <c r="E35" i="6"/>
  <c r="E51" i="6"/>
  <c r="E61" i="6"/>
  <c r="G14" i="7"/>
  <c r="G41" i="7"/>
  <c r="G134" i="7"/>
  <c r="G147" i="7"/>
  <c r="I12" i="9"/>
  <c r="I14" i="9"/>
  <c r="I13" i="12"/>
  <c r="G20" i="7"/>
  <c r="G56" i="7"/>
  <c r="G75" i="7"/>
  <c r="G95" i="7"/>
  <c r="G135" i="7"/>
  <c r="L9" i="24"/>
  <c r="C9" i="3"/>
  <c r="G9" i="3"/>
  <c r="G15" i="7"/>
  <c r="G50" i="7"/>
  <c r="G62" i="7"/>
  <c r="G82" i="7"/>
  <c r="G115" i="7"/>
  <c r="G142" i="7"/>
  <c r="I22" i="9"/>
  <c r="E11" i="10"/>
  <c r="B21" i="10"/>
  <c r="H21" i="10" s="1"/>
  <c r="J9" i="16"/>
  <c r="B34" i="16"/>
  <c r="F13" i="3"/>
  <c r="F76" i="3"/>
  <c r="F14" i="3" s="1"/>
  <c r="H14" i="3"/>
  <c r="E18" i="6"/>
  <c r="E23" i="6"/>
  <c r="E33" i="6"/>
  <c r="E40" i="6"/>
  <c r="G26" i="7"/>
  <c r="G31" i="7"/>
  <c r="G43" i="7"/>
  <c r="G76" i="7"/>
  <c r="G89" i="7"/>
  <c r="G109" i="7"/>
  <c r="G18" i="10"/>
  <c r="I18" i="12"/>
  <c r="B19" i="16"/>
  <c r="N9" i="16"/>
  <c r="L9" i="16"/>
  <c r="B12" i="22"/>
  <c r="C8" i="22"/>
  <c r="B12" i="8"/>
  <c r="E14" i="2"/>
  <c r="F14" i="2" s="1"/>
  <c r="B10" i="2"/>
  <c r="E10" i="2" s="1"/>
  <c r="F10" i="2" s="1"/>
  <c r="F9" i="6"/>
  <c r="G57" i="6" s="1"/>
  <c r="E14" i="6"/>
  <c r="G21" i="7"/>
  <c r="G63" i="7"/>
  <c r="G103" i="7"/>
  <c r="B15" i="12"/>
  <c r="C10" i="12"/>
  <c r="G15" i="12"/>
  <c r="B13" i="16"/>
  <c r="B16" i="16"/>
  <c r="D9" i="16"/>
  <c r="D10" i="29"/>
  <c r="B12" i="29"/>
  <c r="G49" i="7"/>
  <c r="B49" i="7"/>
  <c r="G88" i="7"/>
  <c r="G151" i="7"/>
  <c r="G141" i="7"/>
  <c r="D9" i="5"/>
  <c r="G26" i="5" s="1"/>
  <c r="G16" i="7"/>
  <c r="G58" i="7"/>
  <c r="G110" i="7"/>
  <c r="G131" i="7"/>
  <c r="B131" i="7"/>
  <c r="B9" i="7" s="1"/>
  <c r="I19" i="9"/>
  <c r="B15" i="16"/>
  <c r="E30" i="2"/>
  <c r="F30" i="2" s="1"/>
  <c r="E24" i="6"/>
  <c r="I13" i="9"/>
  <c r="I12" i="12"/>
  <c r="E10" i="12"/>
  <c r="B13" i="21"/>
  <c r="J8" i="21"/>
  <c r="E42" i="2"/>
  <c r="F42" i="2" s="1"/>
  <c r="G12" i="7"/>
  <c r="G71" i="7"/>
  <c r="G104" i="7"/>
  <c r="I15" i="12"/>
  <c r="F9" i="16"/>
  <c r="D9" i="3"/>
  <c r="G11" i="3"/>
  <c r="B88" i="3"/>
  <c r="B15" i="3" s="1"/>
  <c r="E11" i="6"/>
  <c r="E34" i="6"/>
  <c r="E41" i="6"/>
  <c r="E60" i="6"/>
  <c r="B60" i="6"/>
  <c r="G27" i="7"/>
  <c r="G39" i="7"/>
  <c r="G98" i="7"/>
  <c r="G118" i="7"/>
  <c r="G154" i="7"/>
  <c r="G129" i="7"/>
  <c r="G126" i="7"/>
  <c r="G123" i="7"/>
  <c r="G120" i="7"/>
  <c r="G117" i="7"/>
  <c r="G114" i="7"/>
  <c r="G111" i="7"/>
  <c r="G108" i="7"/>
  <c r="G105" i="7"/>
  <c r="G102" i="7"/>
  <c r="G99" i="7"/>
  <c r="G96" i="7"/>
  <c r="G93" i="7"/>
  <c r="G90" i="7"/>
  <c r="G148" i="7"/>
  <c r="G138" i="7"/>
  <c r="G78" i="7"/>
  <c r="G68" i="7"/>
  <c r="G55" i="7"/>
  <c r="G52" i="7"/>
  <c r="G42" i="7"/>
  <c r="G32" i="7"/>
  <c r="G155" i="7"/>
  <c r="G144" i="7"/>
  <c r="G84" i="7"/>
  <c r="G74" i="7"/>
  <c r="G61" i="7"/>
  <c r="G38" i="7"/>
  <c r="G150" i="7"/>
  <c r="G137" i="7"/>
  <c r="G80" i="7"/>
  <c r="G67" i="7"/>
  <c r="G54" i="7"/>
  <c r="G51" i="7"/>
  <c r="G44" i="7"/>
  <c r="G140" i="7"/>
  <c r="G119" i="7"/>
  <c r="G112" i="7"/>
  <c r="G101" i="7"/>
  <c r="G94" i="7"/>
  <c r="G83" i="7"/>
  <c r="G70" i="7"/>
  <c r="G57" i="7"/>
  <c r="G34" i="7"/>
  <c r="G9" i="7"/>
  <c r="G100" i="7"/>
  <c r="G65" i="7"/>
  <c r="G149" i="7"/>
  <c r="G145" i="7"/>
  <c r="G136" i="7"/>
  <c r="G127" i="7"/>
  <c r="G122" i="7"/>
  <c r="G113" i="7"/>
  <c r="G69" i="7"/>
  <c r="G46" i="7"/>
  <c r="G37" i="7"/>
  <c r="G29" i="7"/>
  <c r="G18" i="7"/>
  <c r="G11" i="7"/>
  <c r="G77" i="7"/>
  <c r="G64" i="7"/>
  <c r="G33" i="7"/>
  <c r="G25" i="7"/>
  <c r="G143" i="7"/>
  <c r="G121" i="7"/>
  <c r="G116" i="7"/>
  <c r="G107" i="7"/>
  <c r="G45" i="7"/>
  <c r="G40" i="7"/>
  <c r="G36" i="7"/>
  <c r="G24" i="7"/>
  <c r="G17" i="7"/>
  <c r="G139" i="7"/>
  <c r="G125" i="7"/>
  <c r="G97" i="7"/>
  <c r="G13" i="7"/>
  <c r="G157" i="7"/>
  <c r="G128" i="7"/>
  <c r="G124" i="7"/>
  <c r="G30" i="7"/>
  <c r="G19" i="7"/>
  <c r="G91" i="7"/>
  <c r="G35" i="7"/>
  <c r="G81" i="7"/>
  <c r="D11" i="3"/>
  <c r="H9" i="3"/>
  <c r="H10" i="3"/>
  <c r="E53" i="6"/>
  <c r="E50" i="6"/>
  <c r="E47" i="6"/>
  <c r="E31" i="6"/>
  <c r="E28" i="6"/>
  <c r="E25" i="6"/>
  <c r="E22" i="6"/>
  <c r="E19" i="6"/>
  <c r="E16" i="6"/>
  <c r="E13" i="6"/>
  <c r="E30" i="6"/>
  <c r="E17" i="6"/>
  <c r="E20" i="6"/>
  <c r="E55" i="6"/>
  <c r="E29" i="6"/>
  <c r="E9" i="6"/>
  <c r="E21" i="6"/>
  <c r="G22" i="7"/>
  <c r="I17" i="9"/>
  <c r="F88" i="3"/>
  <c r="F15" i="3" s="1"/>
  <c r="C9" i="5"/>
  <c r="F26" i="5" s="1"/>
  <c r="G11" i="6"/>
  <c r="E15" i="6"/>
  <c r="E46" i="6"/>
  <c r="G23" i="7"/>
  <c r="G53" i="7"/>
  <c r="G59" i="7"/>
  <c r="G72" i="7"/>
  <c r="G85" i="7"/>
  <c r="G92" i="7"/>
  <c r="G153" i="7"/>
  <c r="D11" i="10"/>
  <c r="G22" i="10"/>
  <c r="F22" i="10" s="1"/>
  <c r="B14" i="14"/>
  <c r="C10" i="14"/>
  <c r="B10" i="26"/>
  <c r="N9" i="26"/>
  <c r="B9" i="26" s="1"/>
  <c r="C8" i="4"/>
  <c r="B13" i="4"/>
  <c r="B25" i="4"/>
  <c r="G28" i="7"/>
  <c r="G79" i="7"/>
  <c r="G106" i="7"/>
  <c r="G133" i="7"/>
  <c r="G146" i="7"/>
  <c r="I16" i="10"/>
  <c r="I9" i="16"/>
  <c r="K5" i="20"/>
  <c r="B65" i="3"/>
  <c r="B13" i="3" s="1"/>
  <c r="B14" i="4"/>
  <c r="B26" i="4"/>
  <c r="D9" i="7"/>
  <c r="E11" i="7" s="1"/>
  <c r="G60" i="7"/>
  <c r="G66" i="7"/>
  <c r="G73" i="7"/>
  <c r="G86" i="7"/>
  <c r="G17" i="12"/>
  <c r="B17" i="12"/>
  <c r="J7" i="20"/>
  <c r="K4" i="20" s="1"/>
  <c r="K6" i="20"/>
  <c r="I15" i="9"/>
  <c r="B15" i="10"/>
  <c r="H15" i="10" s="1"/>
  <c r="C11" i="10"/>
  <c r="I20" i="10"/>
  <c r="F20" i="10" s="1"/>
  <c r="D10" i="12"/>
  <c r="H15" i="12" s="1"/>
  <c r="B18" i="16"/>
  <c r="M9" i="16"/>
  <c r="K9" i="16"/>
  <c r="B36" i="16"/>
  <c r="B18" i="21"/>
  <c r="I9" i="24"/>
  <c r="B9" i="24" s="1"/>
  <c r="B16" i="26"/>
  <c r="F9" i="28"/>
  <c r="K13" i="32"/>
  <c r="B16" i="10"/>
  <c r="G16" i="10"/>
  <c r="I18" i="10"/>
  <c r="B24" i="10"/>
  <c r="H24" i="10" s="1"/>
  <c r="B22" i="14"/>
  <c r="G9" i="16"/>
  <c r="B23" i="16"/>
  <c r="B26" i="16"/>
  <c r="I8" i="21"/>
  <c r="H8" i="22"/>
  <c r="B12" i="24"/>
  <c r="H13" i="26"/>
  <c r="B15" i="26"/>
  <c r="B10" i="30"/>
  <c r="I19" i="32"/>
  <c r="I23" i="32"/>
  <c r="H16" i="10"/>
  <c r="G24" i="10"/>
  <c r="H10" i="14"/>
  <c r="H9" i="16"/>
  <c r="B12" i="16"/>
  <c r="B25" i="16"/>
  <c r="B16" i="22"/>
  <c r="B11" i="24"/>
  <c r="B14" i="24"/>
  <c r="B27" i="24"/>
  <c r="B19" i="28"/>
  <c r="B32" i="16"/>
  <c r="B33" i="16"/>
  <c r="H13" i="19"/>
  <c r="B15" i="19"/>
  <c r="C8" i="21"/>
  <c r="B10" i="21"/>
  <c r="E8" i="30"/>
  <c r="H22" i="10"/>
  <c r="B17" i="14"/>
  <c r="B37" i="16"/>
  <c r="B40" i="16"/>
  <c r="E8" i="21"/>
  <c r="B20" i="21"/>
  <c r="B16" i="28"/>
  <c r="J8" i="30"/>
  <c r="B11" i="6"/>
  <c r="B14" i="10"/>
  <c r="I14" i="10" s="1"/>
  <c r="B19" i="14"/>
  <c r="B20" i="22"/>
  <c r="H9" i="24"/>
  <c r="B28" i="24"/>
  <c r="B31" i="24"/>
  <c r="B32" i="24"/>
  <c r="K16" i="25"/>
  <c r="B16" i="32"/>
  <c r="K16" i="32" s="1"/>
  <c r="G8" i="21"/>
  <c r="B30" i="24"/>
  <c r="B33" i="24"/>
  <c r="B12" i="30"/>
  <c r="C9" i="8"/>
  <c r="L6" i="11"/>
  <c r="B17" i="24"/>
  <c r="B13" i="28"/>
  <c r="B17" i="30"/>
  <c r="I8" i="22"/>
  <c r="B19" i="22"/>
  <c r="K3" i="23"/>
  <c r="K9" i="24"/>
  <c r="B20" i="28"/>
  <c r="C10" i="29"/>
  <c r="H8" i="30"/>
  <c r="B19" i="30"/>
  <c r="F10" i="32"/>
  <c r="K4" i="11"/>
  <c r="L7" i="11" s="1"/>
  <c r="B18" i="12"/>
  <c r="B27" i="16"/>
  <c r="B16" i="21"/>
  <c r="N9" i="24"/>
  <c r="M9" i="24"/>
  <c r="K8" i="30"/>
  <c r="B16" i="30"/>
  <c r="K23" i="32"/>
  <c r="I16" i="9"/>
  <c r="B19" i="10"/>
  <c r="I19" i="10" s="1"/>
  <c r="B23" i="10"/>
  <c r="I23" i="10" s="1"/>
  <c r="B16" i="19"/>
  <c r="B15" i="21"/>
  <c r="B13" i="22"/>
  <c r="B14" i="28"/>
  <c r="B21" i="29"/>
  <c r="B13" i="30"/>
  <c r="B13" i="10"/>
  <c r="H13" i="10" s="1"/>
  <c r="B17" i="10"/>
  <c r="I17" i="10" s="1"/>
  <c r="B12" i="14"/>
  <c r="E10" i="14"/>
  <c r="B24" i="16"/>
  <c r="B35" i="16"/>
  <c r="B38" i="16"/>
  <c r="B41" i="16"/>
  <c r="B11" i="21"/>
  <c r="B10" i="22"/>
  <c r="B29" i="24"/>
  <c r="B14" i="26"/>
  <c r="B17" i="26"/>
  <c r="B8" i="27"/>
  <c r="B11" i="28"/>
  <c r="E10" i="29"/>
  <c r="B16" i="29"/>
  <c r="B11" i="30"/>
  <c r="I11" i="9"/>
  <c r="B12" i="12"/>
  <c r="G14" i="12"/>
  <c r="G10" i="14"/>
  <c r="B11" i="16"/>
  <c r="B9" i="16" s="1"/>
  <c r="B14" i="16"/>
  <c r="B17" i="16"/>
  <c r="B39" i="16"/>
  <c r="B16" i="24"/>
  <c r="B19" i="24"/>
  <c r="B20" i="24"/>
  <c r="B22" i="24"/>
  <c r="B14" i="29"/>
  <c r="G8" i="30"/>
  <c r="K17" i="32"/>
  <c r="B18" i="30"/>
  <c r="B18" i="32"/>
  <c r="I18" i="32" s="1"/>
  <c r="I21" i="32"/>
  <c r="C9" i="16"/>
  <c r="C13" i="19"/>
  <c r="B13" i="19" s="1"/>
  <c r="C13" i="26"/>
  <c r="B19" i="32"/>
  <c r="K19" i="32" s="1"/>
  <c r="C9" i="28"/>
  <c r="B17" i="32"/>
  <c r="I17" i="32" s="1"/>
  <c r="B22" i="32"/>
  <c r="I22" i="32" s="1"/>
  <c r="I12" i="32"/>
  <c r="L5" i="15"/>
  <c r="K12" i="32"/>
  <c r="B11" i="35" l="1"/>
  <c r="C8" i="35"/>
  <c r="B8" i="35" s="1"/>
  <c r="C16" i="35"/>
  <c r="B16" i="35" s="1"/>
  <c r="B21" i="35"/>
  <c r="E54" i="6"/>
  <c r="E48" i="6"/>
  <c r="E57" i="6"/>
  <c r="E39" i="6"/>
  <c r="E38" i="6"/>
  <c r="E44" i="6"/>
  <c r="E37" i="6"/>
  <c r="E58" i="6"/>
  <c r="E52" i="6"/>
  <c r="E27" i="6"/>
  <c r="E43" i="6"/>
  <c r="E36" i="6"/>
  <c r="E42" i="6"/>
  <c r="E49" i="6"/>
  <c r="C85" i="7"/>
  <c r="C55" i="7"/>
  <c r="C52" i="7"/>
  <c r="C144" i="7"/>
  <c r="C127" i="7"/>
  <c r="C109" i="7"/>
  <c r="C91" i="7"/>
  <c r="C74" i="7"/>
  <c r="C61" i="7"/>
  <c r="C38" i="7"/>
  <c r="C134" i="7"/>
  <c r="C64" i="7"/>
  <c r="C146" i="7"/>
  <c r="C128" i="7"/>
  <c r="C155" i="7"/>
  <c r="C141" i="7"/>
  <c r="C118" i="7"/>
  <c r="C95" i="7"/>
  <c r="C15" i="7"/>
  <c r="C113" i="7"/>
  <c r="C99" i="7"/>
  <c r="C82" i="7"/>
  <c r="C73" i="7"/>
  <c r="C135" i="7"/>
  <c r="C59" i="7"/>
  <c r="C102" i="7"/>
  <c r="C89" i="7"/>
  <c r="C76" i="7"/>
  <c r="C67" i="7"/>
  <c r="C110" i="7"/>
  <c r="C96" i="7"/>
  <c r="C79" i="7"/>
  <c r="C9" i="7"/>
  <c r="C137" i="7"/>
  <c r="C114" i="7"/>
  <c r="C70" i="7"/>
  <c r="C100" i="7"/>
  <c r="C14" i="7"/>
  <c r="C140" i="7"/>
  <c r="C126" i="7"/>
  <c r="C112" i="7"/>
  <c r="C40" i="7"/>
  <c r="C46" i="7"/>
  <c r="C34" i="7"/>
  <c r="C125" i="7"/>
  <c r="C20" i="7"/>
  <c r="C92" i="7"/>
  <c r="C65" i="7"/>
  <c r="C117" i="7"/>
  <c r="C97" i="7"/>
  <c r="C71" i="7"/>
  <c r="C44" i="7"/>
  <c r="C12" i="7"/>
  <c r="C27" i="7"/>
  <c r="C101" i="7"/>
  <c r="C143" i="7"/>
  <c r="C58" i="7"/>
  <c r="C149" i="7"/>
  <c r="C26" i="7"/>
  <c r="C120" i="7"/>
  <c r="C107" i="7"/>
  <c r="C35" i="7"/>
  <c r="C154" i="7"/>
  <c r="C122" i="7"/>
  <c r="C133" i="7"/>
  <c r="C42" i="7"/>
  <c r="C75" i="7"/>
  <c r="C31" i="7"/>
  <c r="C111" i="7"/>
  <c r="C69" i="7"/>
  <c r="C51" i="7"/>
  <c r="C29" i="7"/>
  <c r="C43" i="7"/>
  <c r="C19" i="7"/>
  <c r="C39" i="7"/>
  <c r="C32" i="7"/>
  <c r="C78" i="7"/>
  <c r="C36" i="7"/>
  <c r="C106" i="7"/>
  <c r="C68" i="7"/>
  <c r="C33" i="7"/>
  <c r="C50" i="7"/>
  <c r="C115" i="7"/>
  <c r="C18" i="7"/>
  <c r="C83" i="7"/>
  <c r="C77" i="7"/>
  <c r="C80" i="7"/>
  <c r="C66" i="7"/>
  <c r="C45" i="7"/>
  <c r="C148" i="7"/>
  <c r="C72" i="7"/>
  <c r="C47" i="7"/>
  <c r="C136" i="7"/>
  <c r="C90" i="7"/>
  <c r="C54" i="7"/>
  <c r="C142" i="7"/>
  <c r="C147" i="7"/>
  <c r="C153" i="7"/>
  <c r="C88" i="7"/>
  <c r="C21" i="7"/>
  <c r="C84" i="7"/>
  <c r="C63" i="7"/>
  <c r="C81" i="7"/>
  <c r="C108" i="7"/>
  <c r="C13" i="7"/>
  <c r="C119" i="7"/>
  <c r="C60" i="7"/>
  <c r="C53" i="7"/>
  <c r="C56" i="7"/>
  <c r="C138" i="7"/>
  <c r="C116" i="7"/>
  <c r="C22" i="7"/>
  <c r="C123" i="7"/>
  <c r="C17" i="7"/>
  <c r="C157" i="7"/>
  <c r="C86" i="7"/>
  <c r="C151" i="7"/>
  <c r="C121" i="7"/>
  <c r="C98" i="7"/>
  <c r="C11" i="7"/>
  <c r="C25" i="7"/>
  <c r="C30" i="7"/>
  <c r="C150" i="7"/>
  <c r="C104" i="7"/>
  <c r="C93" i="7"/>
  <c r="C103" i="7"/>
  <c r="C129" i="7"/>
  <c r="C24" i="7"/>
  <c r="C62" i="7"/>
  <c r="C139" i="7"/>
  <c r="C23" i="7"/>
  <c r="C105" i="7"/>
  <c r="C94" i="7"/>
  <c r="C37" i="7"/>
  <c r="C57" i="7"/>
  <c r="C41" i="7"/>
  <c r="C124" i="7"/>
  <c r="C145" i="7"/>
  <c r="C16" i="7"/>
  <c r="C28" i="7"/>
  <c r="C132" i="7"/>
  <c r="K10" i="32"/>
  <c r="K22" i="32"/>
  <c r="F24" i="5"/>
  <c r="F20" i="5"/>
  <c r="F16" i="5"/>
  <c r="F15" i="5"/>
  <c r="F11" i="5"/>
  <c r="F14" i="5"/>
  <c r="F18" i="5"/>
  <c r="F21" i="5"/>
  <c r="F23" i="5"/>
  <c r="F17" i="5"/>
  <c r="F22" i="5"/>
  <c r="F12" i="5"/>
  <c r="F25" i="5"/>
  <c r="F19" i="5"/>
  <c r="F13" i="5"/>
  <c r="G46" i="6"/>
  <c r="G20" i="6"/>
  <c r="G49" i="6"/>
  <c r="G23" i="6"/>
  <c r="G19" i="6"/>
  <c r="G58" i="6"/>
  <c r="G48" i="6"/>
  <c r="G22" i="6"/>
  <c r="G12" i="6"/>
  <c r="G47" i="6"/>
  <c r="G24" i="6"/>
  <c r="G55" i="6"/>
  <c r="G38" i="6"/>
  <c r="G30" i="6"/>
  <c r="G21" i="6"/>
  <c r="G60" i="6"/>
  <c r="G25" i="6"/>
  <c r="G15" i="6"/>
  <c r="G35" i="6"/>
  <c r="G54" i="6"/>
  <c r="G50" i="6"/>
  <c r="G41" i="6"/>
  <c r="G34" i="6"/>
  <c r="G29" i="6"/>
  <c r="G28" i="6"/>
  <c r="G14" i="6"/>
  <c r="G37" i="6"/>
  <c r="G61" i="6"/>
  <c r="G44" i="6"/>
  <c r="G53" i="6"/>
  <c r="G33" i="6"/>
  <c r="G9" i="6"/>
  <c r="G39" i="6"/>
  <c r="G17" i="6"/>
  <c r="G26" i="6"/>
  <c r="G31" i="6"/>
  <c r="G40" i="6"/>
  <c r="G18" i="6"/>
  <c r="G51" i="6"/>
  <c r="G52" i="6"/>
  <c r="G36" i="6"/>
  <c r="G27" i="6"/>
  <c r="G43" i="6"/>
  <c r="G13" i="6"/>
  <c r="G42" i="6"/>
  <c r="G16" i="6"/>
  <c r="I24" i="10"/>
  <c r="F18" i="10"/>
  <c r="F12" i="12"/>
  <c r="B10" i="14"/>
  <c r="B10" i="29"/>
  <c r="I16" i="32"/>
  <c r="F17" i="12"/>
  <c r="G16" i="12"/>
  <c r="G13" i="12"/>
  <c r="B10" i="12"/>
  <c r="G19" i="12"/>
  <c r="G18" i="12"/>
  <c r="G12" i="12"/>
  <c r="B9" i="3"/>
  <c r="C131" i="7"/>
  <c r="G19" i="10"/>
  <c r="F19" i="10" s="1"/>
  <c r="I17" i="12"/>
  <c r="I16" i="12"/>
  <c r="I10" i="12" s="1"/>
  <c r="I14" i="12"/>
  <c r="I19" i="12"/>
  <c r="F15" i="12"/>
  <c r="F24" i="10"/>
  <c r="I21" i="10"/>
  <c r="E155" i="7"/>
  <c r="E127" i="7"/>
  <c r="E124" i="7"/>
  <c r="E121" i="7"/>
  <c r="E118" i="7"/>
  <c r="E115" i="7"/>
  <c r="E112" i="7"/>
  <c r="E109" i="7"/>
  <c r="E106" i="7"/>
  <c r="E103" i="7"/>
  <c r="E100" i="7"/>
  <c r="E97" i="7"/>
  <c r="E94" i="7"/>
  <c r="E91" i="7"/>
  <c r="E145" i="7"/>
  <c r="E135" i="7"/>
  <c r="E128" i="7"/>
  <c r="E117" i="7"/>
  <c r="E110" i="7"/>
  <c r="E99" i="7"/>
  <c r="E92" i="7"/>
  <c r="E75" i="7"/>
  <c r="E65" i="7"/>
  <c r="E39" i="7"/>
  <c r="E29" i="7"/>
  <c r="E26" i="7"/>
  <c r="E23" i="7"/>
  <c r="E20" i="7"/>
  <c r="E17" i="7"/>
  <c r="E14" i="7"/>
  <c r="E151" i="7"/>
  <c r="E141" i="7"/>
  <c r="E120" i="7"/>
  <c r="E113" i="7"/>
  <c r="E102" i="7"/>
  <c r="E95" i="7"/>
  <c r="E81" i="7"/>
  <c r="E71" i="7"/>
  <c r="E58" i="7"/>
  <c r="E49" i="7"/>
  <c r="E45" i="7"/>
  <c r="E35" i="7"/>
  <c r="E147" i="7"/>
  <c r="E134" i="7"/>
  <c r="E131" i="7"/>
  <c r="E123" i="7"/>
  <c r="E116" i="7"/>
  <c r="E105" i="7"/>
  <c r="E98" i="7"/>
  <c r="E77" i="7"/>
  <c r="E64" i="7"/>
  <c r="E41" i="7"/>
  <c r="E154" i="7"/>
  <c r="E150" i="7"/>
  <c r="E137" i="7"/>
  <c r="E80" i="7"/>
  <c r="E67" i="7"/>
  <c r="E54" i="7"/>
  <c r="E51" i="7"/>
  <c r="E44" i="7"/>
  <c r="E31" i="7"/>
  <c r="E132" i="7"/>
  <c r="E104" i="7"/>
  <c r="E90" i="7"/>
  <c r="E86" i="7"/>
  <c r="E82" i="7"/>
  <c r="E73" i="7"/>
  <c r="E60" i="7"/>
  <c r="E56" i="7"/>
  <c r="E42" i="7"/>
  <c r="E22" i="7"/>
  <c r="E149" i="7"/>
  <c r="E136" i="7"/>
  <c r="E122" i="7"/>
  <c r="E108" i="7"/>
  <c r="E69" i="7"/>
  <c r="E46" i="7"/>
  <c r="E37" i="7"/>
  <c r="E18" i="7"/>
  <c r="E148" i="7"/>
  <c r="E93" i="7"/>
  <c r="E89" i="7"/>
  <c r="E85" i="7"/>
  <c r="E76" i="7"/>
  <c r="E72" i="7"/>
  <c r="E63" i="7"/>
  <c r="E50" i="7"/>
  <c r="E32" i="7"/>
  <c r="E28" i="7"/>
  <c r="E143" i="7"/>
  <c r="E111" i="7"/>
  <c r="E107" i="7"/>
  <c r="E40" i="7"/>
  <c r="E36" i="7"/>
  <c r="E24" i="7"/>
  <c r="E146" i="7"/>
  <c r="E142" i="7"/>
  <c r="E133" i="7"/>
  <c r="E114" i="7"/>
  <c r="E88" i="7"/>
  <c r="E74" i="7"/>
  <c r="E70" i="7"/>
  <c r="E61" i="7"/>
  <c r="E57" i="7"/>
  <c r="E47" i="7"/>
  <c r="E43" i="7"/>
  <c r="E12" i="7"/>
  <c r="E157" i="7"/>
  <c r="E140" i="7"/>
  <c r="E126" i="7"/>
  <c r="E19" i="7"/>
  <c r="E119" i="7"/>
  <c r="E66" i="7"/>
  <c r="E34" i="7"/>
  <c r="E79" i="7"/>
  <c r="E13" i="7"/>
  <c r="E78" i="7"/>
  <c r="E33" i="7"/>
  <c r="E138" i="7"/>
  <c r="E25" i="7"/>
  <c r="E139" i="7"/>
  <c r="E125" i="7"/>
  <c r="E59" i="7"/>
  <c r="E53" i="7"/>
  <c r="E144" i="7"/>
  <c r="E84" i="7"/>
  <c r="E27" i="7"/>
  <c r="E52" i="7"/>
  <c r="E38" i="7"/>
  <c r="E15" i="7"/>
  <c r="E30" i="7"/>
  <c r="E83" i="7"/>
  <c r="E16" i="7"/>
  <c r="E129" i="7"/>
  <c r="E96" i="7"/>
  <c r="E21" i="7"/>
  <c r="E101" i="7"/>
  <c r="E68" i="7"/>
  <c r="E62" i="7"/>
  <c r="E55" i="7"/>
  <c r="E9" i="7"/>
  <c r="I10" i="32"/>
  <c r="F16" i="10"/>
  <c r="C10" i="8"/>
  <c r="C7" i="8"/>
  <c r="C4" i="8"/>
  <c r="C3" i="8"/>
  <c r="C8" i="8"/>
  <c r="C5" i="8"/>
  <c r="C11" i="8"/>
  <c r="H14" i="10"/>
  <c r="G14" i="10"/>
  <c r="B9" i="6"/>
  <c r="C11" i="6" s="1"/>
  <c r="G21" i="10"/>
  <c r="F21" i="10" s="1"/>
  <c r="B10" i="32"/>
  <c r="B11" i="10"/>
  <c r="I11" i="10" s="1"/>
  <c r="G13" i="10"/>
  <c r="I13" i="10"/>
  <c r="F9" i="3"/>
  <c r="K7" i="20"/>
  <c r="B8" i="22"/>
  <c r="H19" i="10"/>
  <c r="C49" i="7"/>
  <c r="H18" i="12"/>
  <c r="E153" i="7"/>
  <c r="G15" i="10"/>
  <c r="F15" i="10" s="1"/>
  <c r="G17" i="10"/>
  <c r="H17" i="10"/>
  <c r="B8" i="21"/>
  <c r="C6" i="8"/>
  <c r="B13" i="26"/>
  <c r="L5" i="11"/>
  <c r="L4" i="11" s="1"/>
  <c r="G24" i="5"/>
  <c r="G15" i="5"/>
  <c r="G11" i="5"/>
  <c r="G19" i="5"/>
  <c r="G18" i="5"/>
  <c r="G22" i="5"/>
  <c r="G25" i="5"/>
  <c r="G12" i="5"/>
  <c r="G16" i="5"/>
  <c r="G21" i="5"/>
  <c r="G14" i="5"/>
  <c r="G20" i="5"/>
  <c r="G13" i="5"/>
  <c r="G23" i="5"/>
  <c r="G17" i="5"/>
  <c r="K18" i="32"/>
  <c r="G11" i="10"/>
  <c r="B9" i="28"/>
  <c r="B8" i="30"/>
  <c r="G23" i="10"/>
  <c r="F23" i="10" s="1"/>
  <c r="H23" i="10"/>
  <c r="F18" i="12"/>
  <c r="H17" i="12"/>
  <c r="H14" i="12"/>
  <c r="H19" i="12"/>
  <c r="H16" i="12"/>
  <c r="H13" i="12"/>
  <c r="H12" i="12"/>
  <c r="C60" i="6" l="1"/>
  <c r="H11" i="10"/>
  <c r="F11" i="10" s="1"/>
  <c r="F13" i="10"/>
  <c r="F17" i="10"/>
  <c r="H10" i="12"/>
  <c r="F9" i="5"/>
  <c r="G10" i="28"/>
  <c r="E10" i="28"/>
  <c r="I10" i="28"/>
  <c r="D10" i="28"/>
  <c r="H10" i="28"/>
  <c r="G9" i="5"/>
  <c r="G10" i="12"/>
  <c r="C53" i="6"/>
  <c r="C43" i="6"/>
  <c r="C40" i="6"/>
  <c r="C37" i="6"/>
  <c r="C34" i="6"/>
  <c r="C27" i="6"/>
  <c r="C14" i="6"/>
  <c r="C51" i="6"/>
  <c r="C35" i="6"/>
  <c r="C21" i="6"/>
  <c r="C38" i="6"/>
  <c r="C41" i="6"/>
  <c r="C50" i="6"/>
  <c r="C15" i="6"/>
  <c r="C22" i="6"/>
  <c r="C28" i="6"/>
  <c r="C24" i="6"/>
  <c r="C13" i="6"/>
  <c r="C58" i="6"/>
  <c r="C49" i="6"/>
  <c r="C44" i="6"/>
  <c r="C9" i="6"/>
  <c r="C23" i="6"/>
  <c r="C57" i="6"/>
  <c r="C55" i="6"/>
  <c r="C30" i="6"/>
  <c r="C25" i="6"/>
  <c r="C47" i="6"/>
  <c r="C36" i="6"/>
  <c r="C31" i="6"/>
  <c r="C19" i="6"/>
  <c r="C54" i="6"/>
  <c r="C29" i="6"/>
  <c r="C33" i="6"/>
  <c r="C61" i="6"/>
  <c r="C20" i="6"/>
  <c r="C39" i="6"/>
  <c r="C18" i="6"/>
  <c r="C48" i="6"/>
  <c r="C46" i="6"/>
  <c r="C16" i="6"/>
  <c r="C12" i="6"/>
  <c r="C17" i="6"/>
  <c r="C26" i="6"/>
  <c r="C52" i="6"/>
  <c r="C42" i="6"/>
  <c r="C10" i="28"/>
  <c r="F14" i="10"/>
  <c r="F14" i="12"/>
  <c r="F16" i="12"/>
  <c r="F13" i="12"/>
  <c r="F10" i="12" s="1"/>
  <c r="F19" i="12"/>
  <c r="F10" i="28"/>
</calcChain>
</file>

<file path=xl/sharedStrings.xml><?xml version="1.0" encoding="utf-8"?>
<sst xmlns="http://schemas.openxmlformats.org/spreadsheetml/2006/main" count="1632" uniqueCount="662">
  <si>
    <t>C1</t>
  </si>
  <si>
    <t xml:space="preserve">C5.  ELECTORES POR PAÍS DE ORIGEN </t>
  </si>
  <si>
    <t xml:space="preserve">      </t>
  </si>
  <si>
    <t>Observaciones o consultas al correo electrónico:</t>
  </si>
  <si>
    <t>dejecutiva@tse.go.cr</t>
  </si>
  <si>
    <t>CUADRO 1</t>
  </si>
  <si>
    <t>COSTA RICA: TOTAL Y VARIACIÓN DEL ELECTORADO</t>
  </si>
  <si>
    <t>ENTRE DICIEMBRE 2022 Y DICIEMBRE 2023</t>
  </si>
  <si>
    <t xml:space="preserve"> SEGÚN PROVINCIA Y SEXO</t>
  </si>
  <si>
    <t>Provincia y sexo</t>
  </si>
  <si>
    <t>Padrón Nacional Electoral</t>
  </si>
  <si>
    <t>Variación</t>
  </si>
  <si>
    <t>Diciembre 2022</t>
  </si>
  <si>
    <t>Diciembre 2023</t>
  </si>
  <si>
    <t>Absoluto</t>
  </si>
  <si>
    <t>Porcentaje</t>
  </si>
  <si>
    <t>Costa Rica</t>
  </si>
  <si>
    <t>Hombres</t>
  </si>
  <si>
    <t>Mujeres</t>
  </si>
  <si>
    <t>San José</t>
  </si>
  <si>
    <t>Alajuela</t>
  </si>
  <si>
    <t>Cartago</t>
  </si>
  <si>
    <t>Heredia</t>
  </si>
  <si>
    <t>Guanacaste</t>
  </si>
  <si>
    <t>Puntarenas</t>
  </si>
  <si>
    <t>Limón</t>
  </si>
  <si>
    <r>
      <t xml:space="preserve">En el extranjero </t>
    </r>
    <r>
      <rPr>
        <b/>
        <vertAlign val="superscript"/>
        <sz val="10"/>
        <rFont val="Tahoma"/>
        <family val="2"/>
      </rPr>
      <t>1/</t>
    </r>
  </si>
  <si>
    <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</si>
  <si>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Fuente: Sección Padrón Electoral del Tribunal Supremo de Elecciones.</t>
  </si>
  <si>
    <t>CUADRO 2</t>
  </si>
  <si>
    <t>COSTA RICA: ELECTORADO EN EL PADRÓN ELECTORAL AL MES DE DICIEMBRE 2022</t>
  </si>
  <si>
    <t>Y EN EL PADRÓN AL 31 DE DICIEMBRE 2023 POR SEXO</t>
  </si>
  <si>
    <t>SEGÚN PROVINCIA Y CANTÓN</t>
  </si>
  <si>
    <t>Provincia y cantón</t>
  </si>
  <si>
    <t>Total</t>
  </si>
  <si>
    <t>Escazú</t>
  </si>
  <si>
    <t>Desamparados</t>
  </si>
  <si>
    <t>Puriscal</t>
  </si>
  <si>
    <t>Tarrazú</t>
  </si>
  <si>
    <t>Aserrí</t>
  </si>
  <si>
    <t>Mora</t>
  </si>
  <si>
    <t>Goicoechea</t>
  </si>
  <si>
    <t>Santa Ana</t>
  </si>
  <si>
    <t>Alajuelita</t>
  </si>
  <si>
    <t>Vázquez de Coronado</t>
  </si>
  <si>
    <t>Acosta</t>
  </si>
  <si>
    <t>Tibás</t>
  </si>
  <si>
    <t>Moravia</t>
  </si>
  <si>
    <t>Montes de Oca</t>
  </si>
  <si>
    <t>Turrubares</t>
  </si>
  <si>
    <t>Dota</t>
  </si>
  <si>
    <t>Curridabat</t>
  </si>
  <si>
    <t>Pérez Zeledón</t>
  </si>
  <si>
    <t>León Cortés Castro</t>
  </si>
  <si>
    <t>San Ramón</t>
  </si>
  <si>
    <t>Grecia</t>
  </si>
  <si>
    <t>San Mateo</t>
  </si>
  <si>
    <t>Atenas</t>
  </si>
  <si>
    <t>Naranjo</t>
  </si>
  <si>
    <t>Palmares</t>
  </si>
  <si>
    <t>Poás</t>
  </si>
  <si>
    <t>Orotina</t>
  </si>
  <si>
    <t>San Carlos</t>
  </si>
  <si>
    <t>Zarcero</t>
  </si>
  <si>
    <t>Valverde Vega</t>
  </si>
  <si>
    <t>Upala</t>
  </si>
  <si>
    <t>Los Chiles</t>
  </si>
  <si>
    <t>Guatuso</t>
  </si>
  <si>
    <t>Río Cuarto</t>
  </si>
  <si>
    <t>Paraíso</t>
  </si>
  <si>
    <t>La Unión</t>
  </si>
  <si>
    <t>Jiménez</t>
  </si>
  <si>
    <t>Turrialba</t>
  </si>
  <si>
    <t>Alvarado</t>
  </si>
  <si>
    <t>Oreamuno</t>
  </si>
  <si>
    <t>El Guarco</t>
  </si>
  <si>
    <t>Barva</t>
  </si>
  <si>
    <t>Santo Domingo</t>
  </si>
  <si>
    <t>Santa Bárbara</t>
  </si>
  <si>
    <t>San Rafael</t>
  </si>
  <si>
    <t>San Isidro</t>
  </si>
  <si>
    <t>Belén</t>
  </si>
  <si>
    <t>Flores</t>
  </si>
  <si>
    <t>San Pablo</t>
  </si>
  <si>
    <t>Sarapiquí</t>
  </si>
  <si>
    <t>Liberia</t>
  </si>
  <si>
    <t>Nicoya</t>
  </si>
  <si>
    <t>Santa Cruz</t>
  </si>
  <si>
    <t>Bagaces</t>
  </si>
  <si>
    <t>Carrillo</t>
  </si>
  <si>
    <t>Cañas</t>
  </si>
  <si>
    <t>Abangares</t>
  </si>
  <si>
    <t>Tilarán</t>
  </si>
  <si>
    <t>Nandayure</t>
  </si>
  <si>
    <t>La Cruz</t>
  </si>
  <si>
    <t>Hojancha</t>
  </si>
  <si>
    <t>Esparza</t>
  </si>
  <si>
    <t>Buenos Aires</t>
  </si>
  <si>
    <t>Montes de Oro</t>
  </si>
  <si>
    <t>Osa</t>
  </si>
  <si>
    <t>Quepos</t>
  </si>
  <si>
    <t>Golfito</t>
  </si>
  <si>
    <t>Coto Brus</t>
  </si>
  <si>
    <t>Parrita</t>
  </si>
  <si>
    <t>Corredores</t>
  </si>
  <si>
    <t>Garabito</t>
  </si>
  <si>
    <t>Monteverde</t>
  </si>
  <si>
    <t>Puerto Jiménez</t>
  </si>
  <si>
    <t>Pococí</t>
  </si>
  <si>
    <t>Siquirres</t>
  </si>
  <si>
    <t>Talamanca</t>
  </si>
  <si>
    <t>Matina</t>
  </si>
  <si>
    <t>Guácimo</t>
  </si>
  <si>
    <t>En el extranjero</t>
  </si>
  <si>
    <r>
      <t xml:space="preserve">1/ </t>
    </r>
    <r>
      <rPr>
        <sz val="9"/>
        <rFont val="Tahoma"/>
        <family val="2"/>
      </rPr>
      <t>Personas costarricenses inscritas que pueden ejercer el voto en extranjero para designar los puestos de Presidencia y Vicepresidencias, así como en consultas populares de orden nacional, según el artículo 187 del Código Electoral.</t>
    </r>
  </si>
  <si>
    <t>CUADRO 3</t>
  </si>
  <si>
    <t>COSTA RICA: ELECTORADO POR PROVINCIA, SEGÚN SEXO Y</t>
  </si>
  <si>
    <t>GRUPO DE EDAD, AL 31 DE DICIEMBRE 2023</t>
  </si>
  <si>
    <t>18 - 19</t>
  </si>
  <si>
    <t xml:space="preserve">20 - 24        </t>
  </si>
  <si>
    <t xml:space="preserve">25 - 29        </t>
  </si>
  <si>
    <t xml:space="preserve">30 - 34        </t>
  </si>
  <si>
    <t xml:space="preserve">35 - 39        </t>
  </si>
  <si>
    <t xml:space="preserve">40 - 44        </t>
  </si>
  <si>
    <t xml:space="preserve">45 - 49        </t>
  </si>
  <si>
    <t xml:space="preserve">50 - 54        </t>
  </si>
  <si>
    <t xml:space="preserve">55 - 59        </t>
  </si>
  <si>
    <t xml:space="preserve">60 - 64        </t>
  </si>
  <si>
    <t xml:space="preserve">65 - 69        </t>
  </si>
  <si>
    <t xml:space="preserve">70 - 74        </t>
  </si>
  <si>
    <t xml:space="preserve">75 - 79        </t>
  </si>
  <si>
    <t xml:space="preserve">80 - 84        </t>
  </si>
  <si>
    <t>85 - 89</t>
  </si>
  <si>
    <t xml:space="preserve">90 - 94        </t>
  </si>
  <si>
    <t xml:space="preserve">95 - 99        </t>
  </si>
  <si>
    <t xml:space="preserve">100 y más       </t>
  </si>
  <si>
    <t>20 - 24</t>
  </si>
  <si>
    <t>GRÁFICO 1</t>
  </si>
  <si>
    <t>POR MES, SEGÚN PROVINCIA Y SEXO, AL 31 DE DICIEMBRE DE 2018</t>
  </si>
  <si>
    <t>COSTA RICA: PORCENTAJE DEL ELECTORADO, POR SEXO Y GRUPO DE EDAD</t>
  </si>
  <si>
    <t>AL 31 DE DICIEMBRE 2023</t>
  </si>
  <si>
    <t>GRUPOS DE EDAD</t>
  </si>
  <si>
    <t>ELECTORES</t>
  </si>
  <si>
    <t>PORCENTAJE</t>
  </si>
  <si>
    <t>Sin lugar</t>
  </si>
  <si>
    <t>Menos de 20</t>
  </si>
  <si>
    <t xml:space="preserve">20 a 24 </t>
  </si>
  <si>
    <t xml:space="preserve">25 a 29 </t>
  </si>
  <si>
    <t xml:space="preserve">30 a 34 </t>
  </si>
  <si>
    <t xml:space="preserve">35 a 39 </t>
  </si>
  <si>
    <t xml:space="preserve">40 a 44 </t>
  </si>
  <si>
    <t xml:space="preserve">45 a 49 </t>
  </si>
  <si>
    <t xml:space="preserve">50 a 54 </t>
  </si>
  <si>
    <t xml:space="preserve">55 a 59 </t>
  </si>
  <si>
    <t xml:space="preserve">60 a 64 </t>
  </si>
  <si>
    <t xml:space="preserve">65 a 69 </t>
  </si>
  <si>
    <t xml:space="preserve">70 a 74 </t>
  </si>
  <si>
    <t>75 a 79</t>
  </si>
  <si>
    <t>80 a 84</t>
  </si>
  <si>
    <t>85 a 89</t>
  </si>
  <si>
    <t>90 y más</t>
  </si>
  <si>
    <t>Fuente: Cuadro 3.</t>
  </si>
  <si>
    <t>CUADRO 4</t>
  </si>
  <si>
    <r>
      <t>COSTA RICA: ELECTORADO EN EL PADRÓN INSCRITO EN EL EXTRANJERO</t>
    </r>
    <r>
      <rPr>
        <b/>
        <vertAlign val="superscript"/>
        <sz val="11"/>
        <rFont val="Tahoma"/>
        <family val="2"/>
      </rPr>
      <t>1/</t>
    </r>
  </si>
  <si>
    <t>POR SEXO, SEGÚN CONTINENTE Y PAÍS</t>
  </si>
  <si>
    <t>Continente y país</t>
  </si>
  <si>
    <t>%</t>
  </si>
  <si>
    <t>América</t>
  </si>
  <si>
    <t>Estados Unidos</t>
  </si>
  <si>
    <t>Canadá</t>
  </si>
  <si>
    <t>Nicaragua</t>
  </si>
  <si>
    <t>Panamá</t>
  </si>
  <si>
    <t>México</t>
  </si>
  <si>
    <t>Colombia</t>
  </si>
  <si>
    <t>Guatemala</t>
  </si>
  <si>
    <t>El Salvador</t>
  </si>
  <si>
    <t>Honduras</t>
  </si>
  <si>
    <t>Chile</t>
  </si>
  <si>
    <t>Argentina</t>
  </si>
  <si>
    <t>Perú</t>
  </si>
  <si>
    <t>Ecuador</t>
  </si>
  <si>
    <t>Republica Dominicana</t>
  </si>
  <si>
    <t>Brasil</t>
  </si>
  <si>
    <t>Bolivia</t>
  </si>
  <si>
    <t>Paraguay</t>
  </si>
  <si>
    <t>Cuba</t>
  </si>
  <si>
    <t>Uruguay</t>
  </si>
  <si>
    <t>Jamaica</t>
  </si>
  <si>
    <t>Europa</t>
  </si>
  <si>
    <t>España</t>
  </si>
  <si>
    <t>Alemania</t>
  </si>
  <si>
    <t>Inglaterra</t>
  </si>
  <si>
    <t>Francia</t>
  </si>
  <si>
    <t>Suiza</t>
  </si>
  <si>
    <t>Italia</t>
  </si>
  <si>
    <t>Holanda</t>
  </si>
  <si>
    <t>Belgica</t>
  </si>
  <si>
    <t>Austria</t>
  </si>
  <si>
    <t>Rusia</t>
  </si>
  <si>
    <t>Turquía</t>
  </si>
  <si>
    <t>Asia</t>
  </si>
  <si>
    <t>Israel</t>
  </si>
  <si>
    <t>China</t>
  </si>
  <si>
    <t>Japón</t>
  </si>
  <si>
    <t>Corea</t>
  </si>
  <si>
    <t>Singapur</t>
  </si>
  <si>
    <t>Qatar</t>
  </si>
  <si>
    <t>Emiratos Árabes Unidos</t>
  </si>
  <si>
    <t>India</t>
  </si>
  <si>
    <t>Indonesia</t>
  </si>
  <si>
    <t>Oceanía</t>
  </si>
  <si>
    <t>Australia</t>
  </si>
  <si>
    <t>África</t>
  </si>
  <si>
    <t>Kenia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</si>
  <si>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Personas costarricenses inscritas que pueden ejercer el voto en extranjero para designar los puestos de Presidencia y Vicepresidencias, así como en consultas populares de orden nacional, según el artículo 187 del Código Electoral.</t>
    </r>
  </si>
  <si>
    <t>CUADRO 5</t>
  </si>
  <si>
    <r>
      <t>COSTA RICA: ELECTORADO NATURALIZADO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SEXO, SEGÚN CONTINENTE Y PAÍS</t>
    </r>
  </si>
  <si>
    <t>Venezuela</t>
  </si>
  <si>
    <t>Haití</t>
  </si>
  <si>
    <t>Costa Rica (Opción)</t>
  </si>
  <si>
    <t>Puerto Rico</t>
  </si>
  <si>
    <t>Belice</t>
  </si>
  <si>
    <t>Trinidad y Tobago</t>
  </si>
  <si>
    <t>Guayana</t>
  </si>
  <si>
    <t>Aruba</t>
  </si>
  <si>
    <t>Curazao</t>
  </si>
  <si>
    <t>Bahamas</t>
  </si>
  <si>
    <t>Barbados</t>
  </si>
  <si>
    <t>Surinam</t>
  </si>
  <si>
    <t>San Vicente y Las Granadinas</t>
  </si>
  <si>
    <t>Bermuda</t>
  </si>
  <si>
    <t>Dominica</t>
  </si>
  <si>
    <t>Santa Lucia</t>
  </si>
  <si>
    <t>Taiwán</t>
  </si>
  <si>
    <t>Hong Kong</t>
  </si>
  <si>
    <t>Líbano</t>
  </si>
  <si>
    <t>Irán</t>
  </si>
  <si>
    <t>Filipinas</t>
  </si>
  <si>
    <t>Siria</t>
  </si>
  <si>
    <t>Corea Del Sur</t>
  </si>
  <si>
    <t>Jordania</t>
  </si>
  <si>
    <t>Macao</t>
  </si>
  <si>
    <t>Palestina</t>
  </si>
  <si>
    <t>Marruecos</t>
  </si>
  <si>
    <t>Kuwait</t>
  </si>
  <si>
    <t>Kirguistán</t>
  </si>
  <si>
    <t>Pakistán</t>
  </si>
  <si>
    <t>Vietnam</t>
  </si>
  <si>
    <t>Uzbekistán</t>
  </si>
  <si>
    <t>Bangladesh</t>
  </si>
  <si>
    <t>Nepal</t>
  </si>
  <si>
    <t>Tailandia</t>
  </si>
  <si>
    <t>Tayikistán</t>
  </si>
  <si>
    <t>Irak</t>
  </si>
  <si>
    <t>Afganistán</t>
  </si>
  <si>
    <t>Kazajstán</t>
  </si>
  <si>
    <t>Laos</t>
  </si>
  <si>
    <t>Emiratos Arabes Unidos</t>
  </si>
  <si>
    <t>Malasia</t>
  </si>
  <si>
    <t>Oman</t>
  </si>
  <si>
    <t>Sri Lanka</t>
  </si>
  <si>
    <t>Turkmenistan</t>
  </si>
  <si>
    <t>Yemen</t>
  </si>
  <si>
    <t>Zambia</t>
  </si>
  <si>
    <t>Ucrania</t>
  </si>
  <si>
    <t>Rumania</t>
  </si>
  <si>
    <t>Polonia</t>
  </si>
  <si>
    <t>Bélgica</t>
  </si>
  <si>
    <t>Paises Bajos (Holanda)</t>
  </si>
  <si>
    <t>Reino Unido de Gran Bretaña</t>
  </si>
  <si>
    <t>Bulgaria</t>
  </si>
  <si>
    <t>Portugal</t>
  </si>
  <si>
    <t>Suecia</t>
  </si>
  <si>
    <t>Georgia</t>
  </si>
  <si>
    <t>República Checa</t>
  </si>
  <si>
    <t>Hungría</t>
  </si>
  <si>
    <t>Bielorrusia</t>
  </si>
  <si>
    <t>Croacia</t>
  </si>
  <si>
    <t>Letonia</t>
  </si>
  <si>
    <t>Dinamarca</t>
  </si>
  <si>
    <t>Irlanda</t>
  </si>
  <si>
    <t>Azerbaiyán</t>
  </si>
  <si>
    <t>Eslovaquia</t>
  </si>
  <si>
    <t>Eslovenia</t>
  </si>
  <si>
    <t>Finlandia</t>
  </si>
  <si>
    <t>Serbia</t>
  </si>
  <si>
    <t>Armenia</t>
  </si>
  <si>
    <t>Estonia</t>
  </si>
  <si>
    <t>Lituania</t>
  </si>
  <si>
    <t>Moldavia</t>
  </si>
  <si>
    <t>Montenegro</t>
  </si>
  <si>
    <t>Noruega</t>
  </si>
  <si>
    <t>Albania</t>
  </si>
  <si>
    <t>Chipre</t>
  </si>
  <si>
    <t>Yugoslavia</t>
  </si>
  <si>
    <t>Egipto</t>
  </si>
  <si>
    <t>Nigeria</t>
  </si>
  <si>
    <t>Argelia</t>
  </si>
  <si>
    <t>Sudáfrica</t>
  </si>
  <si>
    <t>Libia</t>
  </si>
  <si>
    <t>Túnez</t>
  </si>
  <si>
    <t>Mongolia</t>
  </si>
  <si>
    <t>Mozambique</t>
  </si>
  <si>
    <t>Tanzania</t>
  </si>
  <si>
    <t>Cabo Verde</t>
  </si>
  <si>
    <t>Sudan</t>
  </si>
  <si>
    <t>Uganda</t>
  </si>
  <si>
    <t>Angola</t>
  </si>
  <si>
    <t>Burundi</t>
  </si>
  <si>
    <t>Ghana</t>
  </si>
  <si>
    <t>Guinea</t>
  </si>
  <si>
    <t>Somalia</t>
  </si>
  <si>
    <t>Zimbabwe</t>
  </si>
  <si>
    <t>Nueva Zelanda</t>
  </si>
  <si>
    <t>Apátrida</t>
  </si>
  <si>
    <r>
      <t>1/</t>
    </r>
    <r>
      <rPr>
        <sz val="9"/>
        <rFont val="Tahoma"/>
        <family val="2"/>
      </rPr>
      <t xml:space="preserve"> Personas costarricenses naturalizadas que ejercen el voto para designar los puestos de Presidencia y Vicepresidencias, así como en consultas populares de orden nacional, según el artículo 187 del Código Electoral.</t>
    </r>
  </si>
  <si>
    <t>Fuente: Base de datos del Padrón Nacional Electoral del Tribunal Supremo de Elecciones.</t>
  </si>
  <si>
    <t>GRÁFICO 2</t>
  </si>
  <si>
    <t>Resto de países</t>
  </si>
  <si>
    <t>COSTA RICA: PORCENTAJE DEL ELECTORADO NATURALIZADO</t>
  </si>
  <si>
    <t>POR PAÍS DE ORIGEN, AL 31 DE DICIEMBRE 2023</t>
  </si>
  <si>
    <t>Los datos se copian del cuadro respectivo</t>
  </si>
  <si>
    <t xml:space="preserve">ya que el total de cada país puede variar </t>
  </si>
  <si>
    <t>PAIS</t>
  </si>
  <si>
    <t>TOTAL</t>
  </si>
  <si>
    <t>Fuente:  Cuadro 5.</t>
  </si>
  <si>
    <t>Apatrida</t>
  </si>
  <si>
    <t>Reino Unido De Gran Bretaña</t>
  </si>
  <si>
    <t>Trinidad Y Tobago</t>
  </si>
  <si>
    <t>San Vicente Y Las Granadinas</t>
  </si>
  <si>
    <t>CUADRO 6</t>
  </si>
  <si>
    <t>COSTA RICA: MOVIMIENTOS AL PADRÓN NACIONAL ELECTORAL</t>
  </si>
  <si>
    <t>POR TIPO DE MOVIMIENTO, SEGÚN MES</t>
  </si>
  <si>
    <t>Mes</t>
  </si>
  <si>
    <t>Padrón Nacional Electoral anterior</t>
  </si>
  <si>
    <t>Tipo de movimiento</t>
  </si>
  <si>
    <r>
      <t xml:space="preserve">Padrón Nacional Electoral actual </t>
    </r>
    <r>
      <rPr>
        <b/>
        <vertAlign val="superscript"/>
        <sz val="10"/>
        <rFont val="Tahoma"/>
        <family val="2"/>
      </rPr>
      <t>2/</t>
    </r>
  </si>
  <si>
    <t>Inclusiones</t>
  </si>
  <si>
    <t>Exclusiones</t>
  </si>
  <si>
    <r>
      <t xml:space="preserve">Cédulas Primera vez </t>
    </r>
    <r>
      <rPr>
        <b/>
        <vertAlign val="superscript"/>
        <sz val="10"/>
        <rFont val="Tahoma"/>
        <family val="2"/>
      </rPr>
      <t>1/</t>
    </r>
  </si>
  <si>
    <t>Cédulas renovadas</t>
  </si>
  <si>
    <t>Defunción</t>
  </si>
  <si>
    <t>Cédulas vencidas</t>
  </si>
  <si>
    <t>Otras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</si>
  <si>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</si>
  <si>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</si>
  <si>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</si>
  <si>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</si>
  <si>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</si>
  <si>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</si>
  <si>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</si>
  <si>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</si>
  <si>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Setiembre</t>
  </si>
  <si>
    <t>Octubre</t>
  </si>
  <si>
    <t>Noviembre</t>
  </si>
  <si>
    <t>Diciembre</t>
  </si>
  <si>
    <r>
      <t>1/</t>
    </r>
    <r>
      <rPr>
        <sz val="9"/>
        <rFont val="Tahoma"/>
        <family val="2"/>
      </rPr>
      <t xml:space="preserve"> Incluye nuevos electores, inclusión condicional de nuevos electores y otras inclusiones.</t>
    </r>
  </si>
  <si>
    <r>
      <t>2/</t>
    </r>
    <r>
      <rPr>
        <sz val="9"/>
        <rFont val="Tahoma"/>
        <family val="2"/>
      </rPr>
      <t xml:space="preserve"> Incluye al electorado inscrito en Costa Rica y en el extranjero.</t>
    </r>
  </si>
  <si>
    <t>CUADRO 7</t>
  </si>
  <si>
    <t>COSTA RICA: SOLICITUDES  DE CÉDULA RECIBIDAS, POR CLASE DE SOLICITUD</t>
  </si>
  <si>
    <t>SEGÚN MES, AL 31 DE DICIEMBRE 2023</t>
  </si>
  <si>
    <t>(Absoluto y Porcentaje)</t>
  </si>
  <si>
    <t>Clase de solicitud</t>
  </si>
  <si>
    <t>Primera vez</t>
  </si>
  <si>
    <t>Duplicado</t>
  </si>
  <si>
    <t>Traslado</t>
  </si>
  <si>
    <t xml:space="preserve">Fuente: Sección Documentos de Identidad y Departamento de Coordinación de Servicios Regionales del Tribunal Supremo de Elecciones. </t>
  </si>
  <si>
    <t>GRÁFICO 3</t>
  </si>
  <si>
    <t xml:space="preserve"> </t>
  </si>
  <si>
    <t>COSTA RICA: PORCENTAJE DE SOLICITUDES DE CÉDULA RECIBIDAS</t>
  </si>
  <si>
    <t>SOLICITUDES CEDULARES RECIBIDAS</t>
  </si>
  <si>
    <t>POR CLASE DE SOLICITUD, AL 31 DE DICIEMBRE 2023</t>
  </si>
  <si>
    <t>Fuente: Cuadro 7.</t>
  </si>
  <si>
    <t>CUADRO 8</t>
  </si>
  <si>
    <t>COSTA RICA: SOLICITUDES DE CÉDULA RECIBIDAS, POR CLASE DE SOLICITUD</t>
  </si>
  <si>
    <t>SEGÚN PROVINCIA, AL 31 DE DICIEMBRE 2023</t>
  </si>
  <si>
    <t>Provincia</t>
  </si>
  <si>
    <t>Cedulación ambulante</t>
  </si>
  <si>
    <t>GRÁFICO 4</t>
  </si>
  <si>
    <t>PV</t>
  </si>
  <si>
    <t>DUP</t>
  </si>
  <si>
    <t>TRASL</t>
  </si>
  <si>
    <t>Fuente: Cuadro 8.</t>
  </si>
  <si>
    <t>CUADRO 9</t>
  </si>
  <si>
    <t xml:space="preserve">COSTA RICA: SOLICITUDES DE CÉDULA RECIBIDAS  </t>
  </si>
  <si>
    <t>POR FUENTE DE INGRESO, SEGÚN MES</t>
  </si>
  <si>
    <r>
      <t xml:space="preserve">Fuente de ingreso </t>
    </r>
    <r>
      <rPr>
        <b/>
        <vertAlign val="superscript"/>
        <sz val="10"/>
        <color indexed="8"/>
        <rFont val="Tahoma"/>
        <family val="2"/>
      </rPr>
      <t>1/</t>
    </r>
  </si>
  <si>
    <t>Sede central</t>
  </si>
  <si>
    <r>
      <t>Oficinas regionales</t>
    </r>
    <r>
      <rPr>
        <b/>
        <vertAlign val="superscript"/>
        <sz val="10"/>
        <rFont val="Tahoma"/>
        <family val="2"/>
      </rPr>
      <t xml:space="preserve"> 2/</t>
    </r>
  </si>
  <si>
    <t>Consulados</t>
  </si>
  <si>
    <t>Servicios ambulantes</t>
  </si>
  <si>
    <t>Despacho por escáner</t>
  </si>
  <si>
    <t>Regionalización</t>
  </si>
  <si>
    <r>
      <rPr>
        <vertAlign val="superscript"/>
        <sz val="9"/>
        <color indexed="8"/>
        <rFont val="Tahoma"/>
        <family val="2"/>
      </rPr>
      <t>1/</t>
    </r>
    <r>
      <rPr>
        <sz val="9"/>
        <color indexed="8"/>
        <rFont val="Tahoma"/>
        <family val="2"/>
      </rPr>
      <t xml:space="preserve"> Para el primer trimestre no se recibieron solicitudes de cédulas por medio de despacho por escaner.</t>
    </r>
  </si>
  <si>
    <r>
      <t>2/</t>
    </r>
    <r>
      <rPr>
        <sz val="9"/>
        <rFont val="Tahoma"/>
        <family val="2"/>
      </rPr>
      <t xml:space="preserve"> El Tribunal Supremo de Elecciones cuenta con 32 Oficinas Regionales.</t>
    </r>
  </si>
  <si>
    <t>Fuente: Sección Documentos de Identidad y Departamento de Coordinación de Servicios Regionales del Tribunal Supremo de Elecciones.</t>
  </si>
  <si>
    <t>GRÁFICO 5</t>
  </si>
  <si>
    <t>POR FUENTE DE INGRESO, AL 31 DE DICIEMBRE 2023</t>
  </si>
  <si>
    <t>Oficinas regionales</t>
  </si>
  <si>
    <t>Fuente: Cuadro 9.</t>
  </si>
  <si>
    <t>CUADRO 10</t>
  </si>
  <si>
    <t>SOLICITUDES DE CÉDULA RECIBIDAS EN LAS OFICINAS REGIONALES</t>
  </si>
  <si>
    <t>POR MES, SEGÚN OFICINA REGIONAL</t>
  </si>
  <si>
    <t>Oficina Regional</t>
  </si>
  <si>
    <t>Jicaral</t>
  </si>
  <si>
    <t xml:space="preserve">Fuente: Departamento de Coordinación de Servicios Regionales del Tribunal Supremo de Elecciones. </t>
  </si>
  <si>
    <t>CUADRO 11</t>
  </si>
  <si>
    <t>COSTA RICA: PRODUCTOS Y SERVICIOS BRINDADOS,  POR TIPO DE SERVICIO</t>
  </si>
  <si>
    <t>Productos y Sevicios</t>
  </si>
  <si>
    <t>Cédulas de identidad impresas</t>
  </si>
  <si>
    <t>Tarjetas identidad de menores impresas</t>
  </si>
  <si>
    <t>Certificaciones y constancias expedidas</t>
  </si>
  <si>
    <t>Asambleas de partidos políticos fiscalizadas</t>
  </si>
  <si>
    <r>
      <t xml:space="preserve">Atención de consultas en materia electoral </t>
    </r>
    <r>
      <rPr>
        <b/>
        <vertAlign val="superscript"/>
        <sz val="9"/>
        <rFont val="Tahoma"/>
        <family val="2"/>
      </rPr>
      <t>1/</t>
    </r>
  </si>
  <si>
    <r>
      <t xml:space="preserve">Movimientos y actualizaciones al Padrón Electoral </t>
    </r>
    <r>
      <rPr>
        <b/>
        <vertAlign val="superscript"/>
        <sz val="9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</si>
  <si>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De Partidos Políticos, Municipalidades, Asamblea Legislativa y otros.</t>
    </r>
  </si>
  <si>
    <r>
      <t xml:space="preserve">2/ </t>
    </r>
    <r>
      <rPr>
        <sz val="9"/>
        <rFont val="Tahoma"/>
        <family val="2"/>
      </rPr>
      <t>El Padrón Nacional Electoral se cerró en octubre 2023 debido a las elecciones nacionales de febrero 2024.</t>
    </r>
  </si>
  <si>
    <t>Fuente: Oficinas del Tribunal Supremo de Elecciones.</t>
  </si>
  <si>
    <t>CUADRO 12</t>
  </si>
  <si>
    <t>COSTA RICA: CERTIFICACIONES, CONSTANCIAS Y TARJETAS DE IDENTIDAD DE MENORES EXPEDIDAS</t>
  </si>
  <si>
    <t>Certificaciones, constancias y TIM</t>
  </si>
  <si>
    <t>Sede Central</t>
  </si>
  <si>
    <t>Certificaciones</t>
  </si>
  <si>
    <t>Constancias</t>
  </si>
  <si>
    <t>Certificaciones Digitales</t>
  </si>
  <si>
    <t>Departamento Electoral</t>
  </si>
  <si>
    <t>Emitidas por primera vez</t>
  </si>
  <si>
    <t>Duplicadas</t>
  </si>
  <si>
    <t>Tarjetas reimpresas</t>
  </si>
  <si>
    <t>Fuente: Departamento Civil, Departamento Electoral, Departamento de Coordinación de Servicios Regionales y Departamento de Comercialización de Servicios del Tribunal Supremo de Elecciones.</t>
  </si>
  <si>
    <t>CUADRO 13</t>
  </si>
  <si>
    <t>COSTA RICA: INSCRIPCIONES CIVILES POR MES, SEGÚN CLASE DE INSCRIPCIÓN</t>
  </si>
  <si>
    <r>
      <t xml:space="preserve">Clase de inscripción </t>
    </r>
    <r>
      <rPr>
        <b/>
        <vertAlign val="superscript"/>
        <sz val="10"/>
        <rFont val="Tahoma"/>
        <family val="2"/>
      </rPr>
      <t>1/</t>
    </r>
  </si>
  <si>
    <t>Nacimientos</t>
  </si>
  <si>
    <t>Defunciones</t>
  </si>
  <si>
    <t>Matrimonios</t>
  </si>
  <si>
    <t>Civiles</t>
  </si>
  <si>
    <t>Católicos</t>
  </si>
  <si>
    <r>
      <t>Extranjeros</t>
    </r>
    <r>
      <rPr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</si>
  <si>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Todos los datos se refieren a hechos inscritos en el mes respectivo, no así a los ocurridos. </t>
    </r>
  </si>
  <si>
    <r>
      <t>2/</t>
    </r>
    <r>
      <rPr>
        <sz val="9"/>
        <rFont val="Tahoma"/>
        <family val="2"/>
      </rPr>
      <t xml:space="preserve"> Matrimonios inscritos, pero realizados en el extranjero.</t>
    </r>
  </si>
  <si>
    <t>Fuente: Bases de datos registrales civiles, Tribunal Supremo de Elecciones.</t>
  </si>
  <si>
    <t>GRÁFICO 6</t>
  </si>
  <si>
    <t>COSTA RICA: MATRIMONIOS INSCRITOS, SEGÚN CLASE DE INSCRIPCIÓN</t>
  </si>
  <si>
    <t>MATRIMONIOS INSCRITOS</t>
  </si>
  <si>
    <t>Extranjeros</t>
  </si>
  <si>
    <t>Fuente: Cuadro 13.</t>
  </si>
  <si>
    <t>CUADRO 14</t>
  </si>
  <si>
    <t>COSTA RICA: NACIMIENTOS INSCRITOS, POR PROVINCIA Y PARTIDO ESPECIAL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</si>
  <si>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</si>
  <si>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1/ </t>
    </r>
    <r>
      <rPr>
        <sz val="9"/>
        <rFont val="Tahoma"/>
        <family val="2"/>
      </rPr>
      <t>Inscripción de nacimientos de costarricenses nacidos en el extranjero.</t>
    </r>
  </si>
  <si>
    <t>Fuente: Bases de datos de Nacimientos, Tribunal Supremo de Elecciones.</t>
  </si>
  <si>
    <t>CUADRO 15</t>
  </si>
  <si>
    <r>
      <t xml:space="preserve">COSTA RICA: DEFUNCIONES INSCRITAS </t>
    </r>
    <r>
      <rPr>
        <b/>
        <vertAlign val="superscript"/>
        <sz val="11"/>
        <rFont val="Tahoma"/>
        <family val="2"/>
      </rPr>
      <t>1/</t>
    </r>
    <r>
      <rPr>
        <b/>
        <sz val="11"/>
        <rFont val="Tahoma"/>
        <family val="2"/>
      </rPr>
      <t>, POR PROVINCIA, SEGÚN MES</t>
    </r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</si>
  <si>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Las defunciones ocurridas en el extranjero se registran en la provincia de San José.</t>
    </r>
  </si>
  <si>
    <t xml:space="preserve">Fuente: Bases de datos de Defunciones, Tribunal Supremo de Elecciones. </t>
  </si>
  <si>
    <t>GRÁFICO 7</t>
  </si>
  <si>
    <t>COSTA RICA: NACIMIENTOS Y DEFUNCIONES INSCRITAS</t>
  </si>
  <si>
    <t>POR MES, AL 31 DE DICIEMBRE 2023</t>
  </si>
  <si>
    <t>ENE</t>
  </si>
  <si>
    <t>FEB</t>
  </si>
  <si>
    <t>MAR</t>
  </si>
  <si>
    <t>ABR</t>
  </si>
  <si>
    <t>MAY</t>
  </si>
  <si>
    <t>JUN</t>
  </si>
  <si>
    <t>JUL</t>
  </si>
  <si>
    <t>AGO</t>
  </si>
  <si>
    <t>SET</t>
  </si>
  <si>
    <t>OCT</t>
  </si>
  <si>
    <t>NOV</t>
  </si>
  <si>
    <t>DIC</t>
  </si>
  <si>
    <t>Fuente: Cuadros 14 y 15.</t>
  </si>
  <si>
    <t>CUADRO 16</t>
  </si>
  <si>
    <t>COSTA RICA: MODIFICACIÓN DE ASIENTOS CIVILES POR MES</t>
  </si>
  <si>
    <t>SEGÚN CLASE DE INSCRIPCIÓN, AL 31 DE DICIEMBRE 2023</t>
  </si>
  <si>
    <t>Adopciones</t>
  </si>
  <si>
    <t>Cambio de nombre</t>
  </si>
  <si>
    <r>
      <t xml:space="preserve">Curatela </t>
    </r>
    <r>
      <rPr>
        <vertAlign val="superscript"/>
        <sz val="10"/>
        <rFont val="Tahoma"/>
        <family val="2"/>
      </rPr>
      <t>2/</t>
    </r>
  </si>
  <si>
    <r>
      <t>D</t>
    </r>
    <r>
      <rPr>
        <sz val="10"/>
        <rFont val="Arial"/>
        <family val="2"/>
      </rPr>
      <t>eclaración de parentalidad</t>
    </r>
  </si>
  <si>
    <t>Dejar sin efecto la sentencia</t>
  </si>
  <si>
    <t>Depósito judicial</t>
  </si>
  <si>
    <t>Divorcio</t>
  </si>
  <si>
    <r>
      <t xml:space="preserve">Exequátur de divorcio </t>
    </r>
    <r>
      <rPr>
        <vertAlign val="superscript"/>
        <sz val="10"/>
        <rFont val="Tahoma"/>
        <family val="2"/>
      </rPr>
      <t>3/</t>
    </r>
    <r>
      <rPr>
        <sz val="10"/>
        <rFont val="Tahoma"/>
        <family val="2"/>
      </rPr>
      <t xml:space="preserve"> </t>
    </r>
  </si>
  <si>
    <t>Guarda crianza y educación</t>
  </si>
  <si>
    <t>Impugnación de paternidad</t>
  </si>
  <si>
    <t>Impugnación de reconocimiento</t>
  </si>
  <si>
    <r>
      <t xml:space="preserve">Insania </t>
    </r>
    <r>
      <rPr>
        <vertAlign val="superscript"/>
        <sz val="10"/>
        <rFont val="Tahoma"/>
        <family val="2"/>
      </rPr>
      <t>4/</t>
    </r>
    <r>
      <rPr>
        <sz val="10"/>
        <rFont val="Tahoma"/>
        <family val="2"/>
      </rPr>
      <t xml:space="preserve"> </t>
    </r>
  </si>
  <si>
    <t>Investigación de parentalidad</t>
  </si>
  <si>
    <t>Nombramiento de tutor</t>
  </si>
  <si>
    <t xml:space="preserve">Nulidad de matrinomio  </t>
  </si>
  <si>
    <t>Ocurso</t>
  </si>
  <si>
    <t>Pérdida de patria potestad</t>
  </si>
  <si>
    <t>Presunción de muerte</t>
  </si>
  <si>
    <t>Reconocimientos</t>
  </si>
  <si>
    <t>Recuperación de nacionalidad</t>
  </si>
  <si>
    <t>Separación judicial</t>
  </si>
  <si>
    <t>Suspensión de patria potestad</t>
  </si>
  <si>
    <t>Otra</t>
  </si>
  <si>
    <r>
      <t>1/</t>
    </r>
    <r>
      <rPr>
        <sz val="10"/>
        <rFont val="Tahoma"/>
        <family val="2"/>
      </rPr>
      <t xml:space="preserve"> Todos los datos se refieren a hechos inscritos en el mes respectivo, no así a los ocurridos.</t>
    </r>
  </si>
  <si>
    <r>
      <t>2/</t>
    </r>
    <r>
      <rPr>
        <vertAlign val="superscript"/>
        <sz val="10"/>
        <color indexed="8"/>
        <rFont val="Tahoma"/>
        <family val="2"/>
      </rPr>
      <t xml:space="preserve"> </t>
    </r>
    <r>
      <rPr>
        <sz val="10"/>
        <color indexed="8"/>
        <rFont val="Tahoma"/>
        <family val="2"/>
      </rPr>
      <t>Sistema de protección y guard. Institución jurídica creada por el amparo de la persona y los bienes del mayor de edad incapacitado.</t>
    </r>
  </si>
  <si>
    <r>
      <t xml:space="preserve">3/ </t>
    </r>
    <r>
      <rPr>
        <sz val="10"/>
        <color indexed="8"/>
        <rFont val="Tahoma"/>
        <family val="2"/>
      </rPr>
      <t>Reconocimiento de divorcio extranjero.</t>
    </r>
  </si>
  <si>
    <r>
      <t xml:space="preserve">4/ </t>
    </r>
    <r>
      <rPr>
        <sz val="10"/>
        <color indexed="8"/>
        <rFont val="Tahoma"/>
        <family val="2"/>
      </rPr>
      <t>Personas con demencia.</t>
    </r>
  </si>
  <si>
    <t>Fuente: Sección de Actos Jurídicos del Tribunal Supremo de Elecciones.</t>
  </si>
  <si>
    <t>GRÁFICO 8</t>
  </si>
  <si>
    <t>MATRIMONIOS vs DIVORCIOS</t>
  </si>
  <si>
    <t xml:space="preserve">COSTA RICA: MATRIMONIOS Y DIVORCIOS INSCRITOS </t>
  </si>
  <si>
    <t>Divorcios</t>
  </si>
  <si>
    <t>Fuente: Cuadros 13 y 16.</t>
  </si>
  <si>
    <t>CUADRO 17</t>
  </si>
  <si>
    <t>COSTA RICA: CARTAS DE NATURALIZACIÓN ENTREGADAS POR MES</t>
  </si>
  <si>
    <t>SEGÚN SEXO Y TIPO DE LEY, AL 31 DE DICIEMBRE 2023</t>
  </si>
  <si>
    <t>Cartas entregadas</t>
  </si>
  <si>
    <t>Sexo</t>
  </si>
  <si>
    <t>Tipo de ley</t>
  </si>
  <si>
    <t>Matrimonio</t>
  </si>
  <si>
    <t>Trascendencia</t>
  </si>
  <si>
    <t>Fuente: Sección de Opciones y Naturalizaciones del Tribunal Supremo de Elecciones.</t>
  </si>
  <si>
    <t>CUADRO 18</t>
  </si>
  <si>
    <t>COSTA RICA: CARTAS DE NATURALIZACIÓN ENTREGADAS, POR MES</t>
  </si>
  <si>
    <t>SEGÚN PAÍS DE ORIGEN, AL 31 DE DICIEMBRE 2023</t>
  </si>
  <si>
    <t>País de origen</t>
  </si>
  <si>
    <t>-</t>
  </si>
  <si>
    <t>Checoslovaquia</t>
  </si>
  <si>
    <t>Gran Bretaña</t>
  </si>
  <si>
    <t>Iraq</t>
  </si>
  <si>
    <t>Luxemburgo</t>
  </si>
  <si>
    <t>Macedonia</t>
  </si>
  <si>
    <t>República Dominicana</t>
  </si>
  <si>
    <t>Rumanía</t>
  </si>
  <si>
    <t>Tunez</t>
  </si>
  <si>
    <t>CUADRO 19</t>
  </si>
  <si>
    <t>COSTA RICA: TARJETAS DE IDENTIDAD DE MENORES IMPRESAS</t>
  </si>
  <si>
    <t>POR PROVINCIA, SEGÚN MES, AL 31 DE DICIEMBRE 2023</t>
  </si>
  <si>
    <t xml:space="preserve">Abril </t>
  </si>
  <si>
    <t>Fuente: Departamento Electoral y Departamento de Coordinación de Servicios Regionales del Tribunal Supremo de Elecciones.</t>
  </si>
  <si>
    <t>CUADRO 20</t>
  </si>
  <si>
    <t>COSTA RICA: CERTIFICACIONES SOLICITADAS DIGITALMENTE</t>
  </si>
  <si>
    <t>POR TIPO DE SOLICITUD, SEGÚN MES</t>
  </si>
  <si>
    <t>Tipo de solicitud</t>
  </si>
  <si>
    <t>Nacimiento</t>
  </si>
  <si>
    <t>No aparece matrimonio</t>
  </si>
  <si>
    <t>Fuente: Departamento de Comercialización de Servicios del Tribunal Supremo de Elecciones.</t>
  </si>
  <si>
    <t>CUADRO 21</t>
  </si>
  <si>
    <t>COSTA RICA: INGRESO DE SOLICITUDES DE DETERMINACIÓN DE PATERNIDAD</t>
  </si>
  <si>
    <r>
      <t xml:space="preserve">Partido Especial </t>
    </r>
    <r>
      <rPr>
        <b/>
        <vertAlign val="superscript"/>
        <sz val="10"/>
        <rFont val="Tahoma"/>
        <family val="2"/>
      </rPr>
      <t>1/</t>
    </r>
  </si>
  <si>
    <r>
      <t xml:space="preserve">Casos especiales </t>
    </r>
    <r>
      <rPr>
        <b/>
        <vertAlign val="superscript"/>
        <sz val="10"/>
        <rFont val="Tahoma"/>
        <family val="2"/>
      </rPr>
      <t>2/</t>
    </r>
  </si>
  <si>
    <r>
      <t>1/</t>
    </r>
    <r>
      <rPr>
        <sz val="9"/>
        <rFont val="Tahoma"/>
        <family val="2"/>
      </rPr>
      <t xml:space="preserve"> Inscripción de hijos o hijas de costarricenses nacidos en el extranjero.</t>
    </r>
  </si>
  <si>
    <r>
      <t>2/</t>
    </r>
    <r>
      <rPr>
        <sz val="9"/>
        <rFont val="Tahoma"/>
        <family val="2"/>
      </rPr>
      <t xml:space="preserve"> Casos que aun cuando no son trámites de Paternidad Responsable, se tramitan para efectos de otorgar cita de ADN, o casos en los que primero se necesita la Prueba de ADN, para proceder con la inscripción o no del nacimiento. </t>
    </r>
  </si>
  <si>
    <t>Fuente: Sección de Inscripciones del Tribunal Supremo de Elecciones.</t>
  </si>
  <si>
    <t>CUADRO 22</t>
  </si>
  <si>
    <t>COSTA RICA: INGRESO DE SOLICITUDES DE DETERMINACIÓN DE PATERNIDAD POR MES</t>
  </si>
  <si>
    <t>SEGÚN NACIONALIDAD DE LOS PADRES, AL 31 DE DICIEMBRE 2023</t>
  </si>
  <si>
    <t>NACIONALIDAD</t>
  </si>
  <si>
    <t>Presunto padre</t>
  </si>
  <si>
    <t>Madre</t>
  </si>
  <si>
    <t>Otros</t>
  </si>
  <si>
    <t>CUADRO 23</t>
  </si>
  <si>
    <t>COSTA RICA: RESULTADO DE PRUEBAS DE ADN PARA</t>
  </si>
  <si>
    <t>DETERMINAR LA PATERNIDAD, SEGÚN MES</t>
  </si>
  <si>
    <t>Positivo</t>
  </si>
  <si>
    <t>Negativo</t>
  </si>
  <si>
    <t>CUADRO 24</t>
  </si>
  <si>
    <t>COSTA RICA: CANTIDAD DE RESOLUCIONES, POR TIPO DE RESOLUCIÓN, SEGÚN MES</t>
  </si>
  <si>
    <t>Tipo de resolución</t>
  </si>
  <si>
    <t>Electorales</t>
  </si>
  <si>
    <t>Inscripciones</t>
  </si>
  <si>
    <t>Municipales</t>
  </si>
  <si>
    <t>Naturalizaciones</t>
  </si>
  <si>
    <t>Ocursos, Paternidad y Otros</t>
  </si>
  <si>
    <t>Procedimientos Administrativos</t>
  </si>
  <si>
    <t>Fuente: Secretaría del Tribunal Supremo de Elecciones.</t>
  </si>
  <si>
    <t>CUADRO 25</t>
  </si>
  <si>
    <t>COSTA RICA: DONACIONES EN EFECTIVO Y EN ESPECIE REPORTADAS ANTE EL TRIBUNAL SUPREMO DE ELECCIONES</t>
  </si>
  <si>
    <r>
      <t xml:space="preserve">SEGÚN PARTIDO POLÍTICO </t>
    </r>
    <r>
      <rPr>
        <b/>
        <vertAlign val="superscript"/>
        <sz val="11"/>
        <rFont val="Tahoma"/>
        <family val="2"/>
      </rPr>
      <t xml:space="preserve"> 1/</t>
    </r>
  </si>
  <si>
    <t>- Cifras en colones, al 31 de diciembre de 2023 -</t>
  </si>
  <si>
    <t xml:space="preserve">PARTIDO POLÍTICO </t>
  </si>
  <si>
    <r>
      <t>CICLO PRESIDENCIAL</t>
    </r>
    <r>
      <rPr>
        <b/>
        <vertAlign val="superscript"/>
        <sz val="10"/>
        <rFont val="Tahoma"/>
        <family val="2"/>
      </rPr>
      <t>2/</t>
    </r>
  </si>
  <si>
    <t>CICLO MUNICIPAL</t>
  </si>
  <si>
    <t>Diciembre, 2023</t>
  </si>
  <si>
    <r>
      <t xml:space="preserve">PERIODO NO ELECTORAL
2022-2023 </t>
    </r>
    <r>
      <rPr>
        <b/>
        <vertAlign val="superscript"/>
        <sz val="10"/>
        <rFont val="Tahoma"/>
        <family val="2"/>
      </rPr>
      <t>3/</t>
    </r>
  </si>
  <si>
    <r>
      <t xml:space="preserve">PERIODO ELECTORAL
2023-2024 </t>
    </r>
    <r>
      <rPr>
        <b/>
        <vertAlign val="superscript"/>
        <sz val="10"/>
        <rFont val="Tahoma"/>
        <family val="2"/>
      </rPr>
      <t>4/</t>
    </r>
  </si>
  <si>
    <t>ACCESIBILIDAD SIN EXCLUSION</t>
  </si>
  <si>
    <t>ACCIÓN CIUDADANA</t>
  </si>
  <si>
    <t>ACCION DEMOCRATICA</t>
  </si>
  <si>
    <t>ACTUEMOS YA</t>
  </si>
  <si>
    <t>AGENDA DEMOCRATICA NACIONAL</t>
  </si>
  <si>
    <t>ALIANZA DEMOCRATA CRISTIANA</t>
  </si>
  <si>
    <t>ALIANZA POR SAN JOSÉ</t>
  </si>
  <si>
    <t>ALIANZA POR SARCHÍ</t>
  </si>
  <si>
    <t xml:space="preserve">ALIANZA SOCIAL POR LA UNION                 </t>
  </si>
  <si>
    <t>ALMA FLOREÑA</t>
  </si>
  <si>
    <t>AUTÉNTICO LIMONENSE</t>
  </si>
  <si>
    <t>AVANCE ISIDREÑO</t>
  </si>
  <si>
    <t>AVANCE MONTES DE OCA</t>
  </si>
  <si>
    <t xml:space="preserve">AVANTE POCOCI           </t>
  </si>
  <si>
    <t>BIENESTAR RAFAELEÑO</t>
  </si>
  <si>
    <t>COALICIÓN CAMBIO CIUDADANO</t>
  </si>
  <si>
    <t>COALICION GENTE MONTES DE OCA</t>
  </si>
  <si>
    <t>COALICIÓN SOMOS MONTES DE OCA</t>
  </si>
  <si>
    <t>COALICIÓN UNIÓN BELEMITA</t>
  </si>
  <si>
    <t>COSTA RICA JUSTA</t>
  </si>
  <si>
    <t>CURRIDABAT SIGLO XXI</t>
  </si>
  <si>
    <t>DE LOS TRABAJADORES</t>
  </si>
  <si>
    <t>DEL SOL</t>
  </si>
  <si>
    <t>DESARROLLO TALAMANQUEÑO</t>
  </si>
  <si>
    <t>EN COMUN</t>
  </si>
  <si>
    <t>FRENTE AMPLIO</t>
  </si>
  <si>
    <t xml:space="preserve">FUERZA NACIONAL         </t>
  </si>
  <si>
    <t xml:space="preserve">GENTE MONTES DE OCA     </t>
  </si>
  <si>
    <t>HUMANISTA DE MONTES DE OCA</t>
  </si>
  <si>
    <t>INTEGRACIÓN NACIONAL</t>
  </si>
  <si>
    <t>IZQUIERDA COSTARRICENSE(CANCELADO 2022)</t>
  </si>
  <si>
    <t>JUNTOS SAN JOSÉ</t>
  </si>
  <si>
    <t>JUSTICIA SOCIAL COSTARRICENSE</t>
  </si>
  <si>
    <t>LA GRAN NICOYA</t>
  </si>
  <si>
    <t>LIBERACIÓN NACIONAL</t>
  </si>
  <si>
    <t>LIBERAL PROGRESISTA</t>
  </si>
  <si>
    <t>MOVIMIENTO AVANCE SANTO DOMINGO</t>
  </si>
  <si>
    <t>MOVIMIENTO LIBERTARIO</t>
  </si>
  <si>
    <t>NUESTRO PUEBLO</t>
  </si>
  <si>
    <t>NUEVA GENERACIÓN</t>
  </si>
  <si>
    <t>NUEVA REPÚBLICA</t>
  </si>
  <si>
    <t>NUEVO PARTIDO SOCIALISTA</t>
  </si>
  <si>
    <t>NUEVO PARTIDO SOCIALISTA-CARTAGO</t>
  </si>
  <si>
    <t>PALMARES PRIMERO</t>
  </si>
  <si>
    <t>PROGRESER</t>
  </si>
  <si>
    <t>PROGRESO SOCIAL DEMOCRÁTICO</t>
  </si>
  <si>
    <t>PUEBLO GARABITO</t>
  </si>
  <si>
    <t>PUEBLO UNIDO</t>
  </si>
  <si>
    <t>RECUPERANDO VALORES</t>
  </si>
  <si>
    <t>RENOVACION CARTAGO</t>
  </si>
  <si>
    <t>RENOVACIÓN COSTARRICENSE</t>
  </si>
  <si>
    <t>RENOVEMOS ALAJUELA</t>
  </si>
  <si>
    <t>REPUBLICANO SOCIAL CRISTIANO</t>
  </si>
  <si>
    <t>RESTAURACIÓN NACIONAL</t>
  </si>
  <si>
    <t>SENTIR HEREDIA</t>
  </si>
  <si>
    <t>SOMOS</t>
  </si>
  <si>
    <t>SOMOS MORAVIA</t>
  </si>
  <si>
    <t>TERRA ESCAZÚ</t>
  </si>
  <si>
    <t>UNIDAD SOCIAL CRISTIANA</t>
  </si>
  <si>
    <t>UNIDOS PARA EL DESARROLLO</t>
  </si>
  <si>
    <t>UNIDOS PODEMOS</t>
  </si>
  <si>
    <t>UNIDOS POR COSTA RICA</t>
  </si>
  <si>
    <t>UNIDOS POR ESCAZU</t>
  </si>
  <si>
    <t>UNIÓN ATENIENSE</t>
  </si>
  <si>
    <t>UNION COSTARRICENSE DEMOCRATICA</t>
  </si>
  <si>
    <t>UNIÓN DE PUNTARENENSES EMPRENDEDORES</t>
  </si>
  <si>
    <t>UNIÓN DOMINGUEÑA</t>
  </si>
  <si>
    <t xml:space="preserve">UNION LIBERAL           </t>
  </si>
  <si>
    <t>VAMOS</t>
  </si>
  <si>
    <t>Notas:</t>
  </si>
  <si>
    <r>
      <rPr>
        <vertAlign val="superscript"/>
        <sz val="9"/>
        <rFont val="Tahoma"/>
        <family val="2"/>
      </rPr>
      <t>1/</t>
    </r>
    <r>
      <rPr>
        <sz val="9"/>
        <rFont val="Tahoma"/>
        <family val="2"/>
      </rPr>
      <t xml:space="preserve"> El detalle de cada contribuyente se puede consultar en  http://www.tse.go.cr/contribuciones_partidos.htm</t>
    </r>
  </si>
  <si>
    <r>
      <rPr>
        <vertAlign val="superscript"/>
        <sz val="9"/>
        <rFont val="Tahoma"/>
        <family val="2"/>
      </rPr>
      <t>2/</t>
    </r>
    <r>
      <rPr>
        <sz val="9"/>
        <rFont val="Tahoma"/>
        <family val="2"/>
      </rPr>
      <t xml:space="preserve"> El Ciclo Electoral Presidencial abarca el periodo comprendido entre el 19 de marzo de 2020 y el 23 de marzo de 2022.</t>
    </r>
  </si>
  <si>
    <r>
      <rPr>
        <vertAlign val="superscript"/>
        <sz val="9"/>
        <rFont val="Tahoma"/>
        <family val="2"/>
      </rPr>
      <t>3/</t>
    </r>
    <r>
      <rPr>
        <sz val="9"/>
        <rFont val="Tahoma"/>
        <family val="2"/>
      </rPr>
      <t xml:space="preserve"> El Periodo no Electoral  del Ciclo Municipal comprende del  24 de marzo de 2022 y el 3 de octubre de 2023.</t>
    </r>
  </si>
  <si>
    <r>
      <rPr>
        <vertAlign val="superscript"/>
        <sz val="9"/>
        <rFont val="Tahoma"/>
        <family val="2"/>
      </rPr>
      <t xml:space="preserve">4/ </t>
    </r>
    <r>
      <rPr>
        <sz val="9"/>
        <rFont val="Tahoma"/>
        <family val="2"/>
      </rPr>
      <t>El Periodo Electoral del Ciclo Municipal comprende entre el 4 de octubre de 2023 y el 20 de marzo de 2024.</t>
    </r>
  </si>
  <si>
    <t xml:space="preserve">Fuente: Reportes de contribuciones remitidos periódicamente por los partidos políticos al Departamento de Financiamiento de Partidos Políticos. </t>
  </si>
  <si>
    <r>
      <t xml:space="preserve">En el extranjero </t>
    </r>
    <r>
      <rPr>
        <vertAlign val="superscript"/>
        <sz val="10"/>
        <rFont val="Tahoma"/>
        <family val="2"/>
      </rPr>
      <t>1/</t>
    </r>
  </si>
  <si>
    <t>TIM expedidas</t>
  </si>
  <si>
    <r>
      <t xml:space="preserve">Coordinación de Servicios Regionales </t>
    </r>
    <r>
      <rPr>
        <vertAlign val="superscript"/>
        <sz val="10"/>
        <color rgb="FF000000"/>
        <rFont val="Tahoma"/>
        <family val="2"/>
      </rPr>
      <t>1/</t>
    </r>
  </si>
  <si>
    <t>1/ Considera los trámites generados por el personal de ese departamento en las giras de servicios ambulantes, domicilios y refuerzos a los puntos fijos a cargo de regionalización de servicios.</t>
  </si>
  <si>
    <r>
      <t>En el extranjero</t>
    </r>
    <r>
      <rPr>
        <b/>
        <vertAlign val="superscript"/>
        <sz val="10"/>
        <rFont val="Tahoma"/>
        <family val="2"/>
      </rPr>
      <t>1/</t>
    </r>
  </si>
  <si>
    <t>Sexo y grupo de edad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</si>
</sst>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1">
    <numFmt numFmtId="41" formatCode="_-* #,##0_-;\-* #,##0_-;_-* &quot;-&quot;_-;_-@_-"/>
    <numFmt numFmtId="43" formatCode="_-* #,##0.00_-;\-* #,##0.00_-;_-* &quot;-&quot;??_-;_-@_-"/>
    <numFmt numFmtId="164" formatCode="_(* #,##0.00_);_(* \(#,##0.00\);_(* &quot;-&quot;??_);_(@_)"/>
    <numFmt numFmtId="165" formatCode="_-* #,##0.00\ [$€]_-;\-* #,##0.00\ [$€]_-;_-* &quot;-&quot;??\ [$€]_-;_-@_-"/>
    <numFmt numFmtId="166" formatCode="\ * #,##0\ ;\-* #,##0\ ;\ * &quot;- &quot;;\ @\ "/>
    <numFmt numFmtId="167" formatCode="0.0"/>
    <numFmt numFmtId="168" formatCode="#\ ###\ ###"/>
    <numFmt numFmtId="169" formatCode="_(* #,##0.0_);_(* \(#,##0.0\);_(* &quot;-&quot;?_);_(@_)"/>
    <numFmt numFmtId="170" formatCode="_(* #,##0_);_(* \(#,##0\);_(* &quot;-&quot;_);_(@_)"/>
    <numFmt numFmtId="171" formatCode="###\ ###\ ###"/>
    <numFmt numFmtId="172" formatCode="###.##########\ ###"/>
    <numFmt numFmtId="173" formatCode="0.000"/>
    <numFmt numFmtId="174" formatCode="###.#########\ ###"/>
    <numFmt numFmtId="175" formatCode="0.0;[Red]0.0"/>
    <numFmt numFmtId="176" formatCode="###0"/>
    <numFmt numFmtId="177" formatCode="_(* #,##0_);_(* \(#,##0\);_(* &quot;-&quot;??_);_(@_)"/>
    <numFmt numFmtId="178" formatCode="#\ \ ###\ ###"/>
    <numFmt numFmtId="179" formatCode="0\ "/>
    <numFmt numFmtId="180" formatCode="0.0\ \ _)"/>
    <numFmt numFmtId="181" formatCode="0.0_)"/>
    <numFmt numFmtId="182" formatCode="#,##0.0;\-#,##0.0"/>
    <numFmt numFmtId="183" formatCode=";;;"/>
    <numFmt numFmtId="184" formatCode="_(* #,##0.00_);_(* \(#,##0.00\);_(* &quot;-&quot;_);_(@_)"/>
    <numFmt numFmtId="185" formatCode="_(* #\ ##0_);_(* \(#\ ##0\);_(* &quot;-&quot;_);_(@_)"/>
    <numFmt numFmtId="186" formatCode="#\ ##0"/>
    <numFmt numFmtId="187" formatCode="_(* #,##0.0_);_(* \(#,##0.0\);_(* &quot;-&quot;_);_(@_)"/>
    <numFmt numFmtId="188" formatCode="* #\ ##0;* \(#\ ##0\);_*\ &quot;-&quot;;_(@_)"/>
    <numFmt numFmtId="189" formatCode="_(* #.00\ ##0_);_(* \(#.00\ ##0\);_(* &quot;-&quot;_);_(@_)"/>
    <numFmt numFmtId="190" formatCode="#\ ###"/>
    <numFmt numFmtId="191" formatCode="* #,##0;* \(#,##0\);_*\ &quot;-&quot;;_(@_)"/>
    <numFmt numFmtId="192" formatCode="_(* #,##0.00_);_(* \(#,##0.00\);_(* &quot;-&quot;?_);_(@_)"/>
  </numFmts>
  <fonts count="70">
    <font>
      <sz val="10"/>
      <name val="Arial"/>
      <family val="2"/>
    </font>
    <font>
      <sz val="10"/>
      <name val="Arial"/>
      <family val="2"/>
    </font>
    <font>
      <sz val="10"/>
      <color indexed="9"/>
      <name val="Arial"/>
      <family val="2"/>
    </font>
    <font>
      <u/>
      <sz val="12.5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"/>
    </font>
    <font>
      <sz val="10"/>
      <name val="Tahoma"/>
      <family val="2"/>
    </font>
    <font>
      <sz val="10"/>
      <color indexed="8"/>
      <name val="Arial"/>
      <family val="2"/>
    </font>
    <font>
      <sz val="10"/>
      <color rgb="FFFFFFFF"/>
      <name val="Calibri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1"/>
      <name val="Tahoma"/>
      <family val="2"/>
    </font>
    <font>
      <b/>
      <sz val="10"/>
      <name val="Tahoma"/>
      <family val="2"/>
    </font>
    <font>
      <b/>
      <vertAlign val="superscript"/>
      <sz val="10"/>
      <name val="Tahoma"/>
      <family val="2"/>
    </font>
    <font>
      <sz val="10"/>
      <color indexed="8"/>
      <name val="Tahoma"/>
      <family val="2"/>
    </font>
    <font>
      <vertAlign val="superscript"/>
      <sz val="9"/>
      <name val="Tahoma"/>
      <family val="2"/>
    </font>
    <font>
      <sz val="9"/>
      <name val="Tahoma"/>
      <family val="2"/>
    </font>
    <font>
      <sz val="9"/>
      <name val="Arial"/>
      <family val="2"/>
    </font>
    <font>
      <sz val="10.5"/>
      <name val="Tahoma"/>
      <family val="2"/>
    </font>
    <font>
      <vertAlign val="superscript"/>
      <sz val="10"/>
      <name val="Tahoma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color indexed="8"/>
      <name val="Arial"/>
      <family val="2"/>
      <charset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theme="0"/>
      <name val="Times New Roman"/>
      <family val="1"/>
    </font>
    <font>
      <sz val="10"/>
      <color theme="0"/>
      <name val="Arial"/>
      <family val="2"/>
    </font>
    <font>
      <sz val="10"/>
      <color rgb="FFFF0000"/>
      <name val="Times New Roman"/>
      <family val="1"/>
    </font>
    <font>
      <sz val="10"/>
      <color rgb="FFFF0000"/>
      <name val="ChollaSansThin"/>
    </font>
    <font>
      <b/>
      <sz val="10"/>
      <color theme="0"/>
      <name val="Tahoma"/>
      <family val="2"/>
    </font>
    <font>
      <b/>
      <sz val="10"/>
      <color theme="0"/>
      <name val="Times New Roman"/>
      <family val="1"/>
    </font>
    <font>
      <sz val="11"/>
      <color theme="0"/>
      <name val="Times New Roman"/>
      <family val="1"/>
    </font>
    <font>
      <sz val="10"/>
      <color rgb="FFFF0000"/>
      <name val="Tahoma"/>
      <family val="2"/>
    </font>
    <font>
      <b/>
      <sz val="10"/>
      <color rgb="FFFF0000"/>
      <name val="ChollaSansThin"/>
    </font>
    <font>
      <sz val="10"/>
      <color theme="0"/>
      <name val="Tahoma"/>
      <family val="2"/>
    </font>
    <font>
      <sz val="9"/>
      <color rgb="FFFF0000"/>
      <name val="Tahoma"/>
      <family val="2"/>
    </font>
    <font>
      <b/>
      <sz val="12"/>
      <color rgb="FFFF0000"/>
      <name val="Arial"/>
      <family val="2"/>
      <charset val="1"/>
    </font>
    <font>
      <b/>
      <sz val="12"/>
      <name val="Tahoma"/>
      <family val="2"/>
    </font>
    <font>
      <b/>
      <vertAlign val="superscript"/>
      <sz val="11"/>
      <name val="Tahoma"/>
      <family val="2"/>
    </font>
    <font>
      <b/>
      <sz val="9"/>
      <name val="Arial"/>
      <family val="2"/>
    </font>
    <font>
      <sz val="11"/>
      <color theme="0"/>
      <name val="Calibri"/>
      <family val="2"/>
    </font>
    <font>
      <b/>
      <sz val="10"/>
      <color indexed="8"/>
      <name val="Tahoma"/>
      <family val="2"/>
    </font>
    <font>
      <b/>
      <sz val="12"/>
      <color theme="0"/>
      <name val="Arial"/>
      <family val="2"/>
      <charset val="1"/>
    </font>
    <font>
      <b/>
      <sz val="12"/>
      <name val="Arial"/>
      <family val="2"/>
      <charset val="1"/>
    </font>
    <font>
      <sz val="9"/>
      <color indexed="8"/>
      <name val="Tahoma"/>
      <family val="2"/>
    </font>
    <font>
      <b/>
      <sz val="10"/>
      <color rgb="FFFF0000"/>
      <name val="Tahoma"/>
      <family val="2"/>
    </font>
    <font>
      <b/>
      <vertAlign val="superscript"/>
      <sz val="10"/>
      <color indexed="8"/>
      <name val="Tahoma"/>
      <family val="2"/>
    </font>
    <font>
      <vertAlign val="superscript"/>
      <sz val="9"/>
      <color indexed="8"/>
      <name val="Tahoma"/>
      <family val="2"/>
    </font>
    <font>
      <b/>
      <sz val="9"/>
      <name val="Tahoma"/>
      <family val="2"/>
    </font>
    <font>
      <b/>
      <sz val="9"/>
      <color indexed="8"/>
      <name val="Tahoma"/>
      <family val="2"/>
    </font>
    <font>
      <b/>
      <vertAlign val="superscript"/>
      <sz val="9"/>
      <name val="Tahoma"/>
      <family val="2"/>
    </font>
    <font>
      <i/>
      <sz val="10"/>
      <color theme="0"/>
      <name val="Tahoma"/>
      <family val="2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vertAlign val="superscript"/>
      <sz val="10"/>
      <color indexed="8"/>
      <name val="Tahoma"/>
      <family val="2"/>
    </font>
    <font>
      <vertAlign val="superscript"/>
      <sz val="10"/>
      <color theme="1"/>
      <name val="Tahoma"/>
      <family val="2"/>
    </font>
    <font>
      <sz val="8"/>
      <color rgb="FFFF0000"/>
      <name val="Tahoma"/>
      <family val="2"/>
    </font>
    <font>
      <i/>
      <sz val="10"/>
      <name val="Tahoma"/>
      <family val="2"/>
    </font>
    <font>
      <b/>
      <i/>
      <sz val="9"/>
      <name val="Tahoma"/>
      <family val="2"/>
    </font>
    <font>
      <sz val="10"/>
      <color theme="1"/>
      <name val="Tahoma"/>
      <family val="2"/>
    </font>
    <font>
      <sz val="10"/>
      <color indexed="10"/>
      <name val="Tahoma"/>
      <family val="2"/>
    </font>
    <font>
      <b/>
      <sz val="16"/>
      <name val="Tahoma"/>
      <family val="2"/>
    </font>
    <font>
      <u/>
      <sz val="10"/>
      <name val="Tahoma"/>
      <family val="2"/>
    </font>
    <font>
      <b/>
      <sz val="10"/>
      <color theme="1"/>
      <name val="Tahoma"/>
      <family val="2"/>
    </font>
    <font>
      <vertAlign val="superscript"/>
      <sz val="10"/>
      <color rgb="FF000000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4"/>
        <bgColor indexed="44"/>
      </patternFill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/>
      <diagonal/>
    </border>
  </borders>
  <cellStyleXfs count="39">
    <xf numFmtId="0" fontId="0" fillId="0" borderId="0"/>
    <xf numFmtId="165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4" fillId="0" borderId="0"/>
    <xf numFmtId="164" fontId="4" fillId="0" borderId="0" applyFont="0" applyFill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5" fillId="0" borderId="0"/>
    <xf numFmtId="0" fontId="6" fillId="0" borderId="0"/>
    <xf numFmtId="164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0" fontId="1" fillId="0" borderId="0"/>
    <xf numFmtId="165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164" fontId="8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6" fontId="10" fillId="0" borderId="0" applyBorder="0" applyProtection="0"/>
    <xf numFmtId="0" fontId="1" fillId="0" borderId="0"/>
    <xf numFmtId="164" fontId="1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/>
    <xf numFmtId="0" fontId="12" fillId="0" borderId="0"/>
    <xf numFmtId="0" fontId="1" fillId="0" borderId="0"/>
    <xf numFmtId="0" fontId="11" fillId="0" borderId="0"/>
    <xf numFmtId="0" fontId="12" fillId="0" borderId="0"/>
    <xf numFmtId="0" fontId="12" fillId="0" borderId="0"/>
    <xf numFmtId="164" fontId="15" fillId="0" borderId="0" applyFont="0" applyFill="0" applyBorder="0" applyAlignment="0" applyProtection="0"/>
  </cellStyleXfs>
  <cellXfs count="553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2" borderId="0" xfId="0" applyFont="1" applyFill="1"/>
    <xf numFmtId="167" fontId="0" fillId="2" borderId="0" xfId="0" applyNumberFormat="1" applyFill="1"/>
    <xf numFmtId="0" fontId="13" fillId="0" borderId="0" xfId="0" applyFont="1" applyAlignment="1">
      <alignment horizontal="left"/>
    </xf>
    <xf numFmtId="0" fontId="14" fillId="2" borderId="0" xfId="31" applyFill="1" applyBorder="1" applyAlignment="1" applyProtection="1"/>
    <xf numFmtId="0" fontId="16" fillId="0" borderId="0" xfId="32" applyFont="1" applyAlignment="1" applyProtection="1">
      <alignment horizontal="centerContinuous" vertical="center"/>
      <protection locked="0"/>
    </xf>
    <xf numFmtId="0" fontId="11" fillId="0" borderId="0" xfId="32" applyFont="1"/>
    <xf numFmtId="168" fontId="11" fillId="0" borderId="0" xfId="32" applyNumberFormat="1" applyFont="1"/>
    <xf numFmtId="0" fontId="17" fillId="0" borderId="1" xfId="32" applyFont="1" applyBorder="1" applyAlignment="1" applyProtection="1">
      <alignment horizontal="center" vertical="center" wrapText="1"/>
      <protection locked="0"/>
    </xf>
    <xf numFmtId="0" fontId="11" fillId="0" borderId="0" xfId="32" applyFont="1" applyAlignment="1">
      <alignment vertical="center"/>
    </xf>
    <xf numFmtId="49" fontId="17" fillId="0" borderId="2" xfId="32" applyNumberFormat="1" applyFont="1" applyBorder="1" applyAlignment="1" applyProtection="1">
      <alignment horizontal="center" vertical="center"/>
      <protection locked="0"/>
    </xf>
    <xf numFmtId="49" fontId="17" fillId="0" borderId="3" xfId="32" applyNumberFormat="1" applyFont="1" applyBorder="1" applyAlignment="1" applyProtection="1">
      <alignment horizontal="center" vertical="center"/>
      <protection locked="0"/>
    </xf>
    <xf numFmtId="0" fontId="17" fillId="0" borderId="3" xfId="32" applyFont="1" applyBorder="1" applyAlignment="1" applyProtection="1">
      <alignment horizontal="center" vertical="center"/>
      <protection locked="0"/>
    </xf>
    <xf numFmtId="0" fontId="17" fillId="0" borderId="2" xfId="32" applyFont="1" applyBorder="1" applyAlignment="1" applyProtection="1">
      <alignment horizontal="center" vertical="center"/>
      <protection locked="0"/>
    </xf>
    <xf numFmtId="0" fontId="17" fillId="0" borderId="0" xfId="32" applyFont="1"/>
    <xf numFmtId="168" fontId="17" fillId="0" borderId="0" xfId="32" applyNumberFormat="1" applyFont="1" applyAlignment="1" applyProtection="1">
      <alignment horizontal="right" indent="2"/>
      <protection hidden="1"/>
    </xf>
    <xf numFmtId="169" fontId="17" fillId="0" borderId="0" xfId="32" applyNumberFormat="1" applyFont="1" applyAlignment="1" applyProtection="1">
      <alignment horizontal="right" indent="3"/>
      <protection hidden="1"/>
    </xf>
    <xf numFmtId="0" fontId="11" fillId="0" borderId="0" xfId="32" applyFont="1" applyAlignment="1">
      <alignment horizontal="left" indent="1"/>
    </xf>
    <xf numFmtId="168" fontId="11" fillId="0" borderId="0" xfId="32" applyNumberFormat="1" applyFont="1" applyAlignment="1" applyProtection="1">
      <alignment horizontal="right" indent="2"/>
      <protection hidden="1"/>
    </xf>
    <xf numFmtId="169" fontId="11" fillId="0" borderId="0" xfId="32" applyNumberFormat="1" applyFont="1" applyAlignment="1" applyProtection="1">
      <alignment horizontal="right" indent="3"/>
      <protection hidden="1"/>
    </xf>
    <xf numFmtId="168" fontId="11" fillId="0" borderId="0" xfId="32" applyNumberFormat="1" applyFont="1" applyProtection="1">
      <protection hidden="1"/>
    </xf>
    <xf numFmtId="168" fontId="11" fillId="0" borderId="0" xfId="32" applyNumberFormat="1" applyFont="1" applyAlignment="1">
      <alignment horizontal="right" indent="2"/>
    </xf>
    <xf numFmtId="168" fontId="11" fillId="0" borderId="0" xfId="32" applyNumberFormat="1" applyFont="1" applyAlignment="1" applyProtection="1">
      <alignment horizontal="right" indent="2"/>
      <protection locked="0"/>
    </xf>
    <xf numFmtId="3" fontId="11" fillId="0" borderId="0" xfId="32" applyNumberFormat="1" applyFont="1"/>
    <xf numFmtId="168" fontId="17" fillId="0" borderId="0" xfId="32" applyNumberFormat="1" applyFont="1"/>
    <xf numFmtId="168" fontId="19" fillId="0" borderId="0" xfId="32" applyNumberFormat="1" applyFont="1" applyAlignment="1" applyProtection="1">
      <alignment horizontal="right" indent="2"/>
      <protection hidden="1"/>
    </xf>
    <xf numFmtId="0" fontId="11" fillId="0" borderId="3" xfId="32" applyFont="1" applyBorder="1"/>
    <xf numFmtId="170" fontId="11" fillId="0" borderId="3" xfId="32" applyNumberFormat="1" applyFont="1" applyBorder="1"/>
    <xf numFmtId="170" fontId="11" fillId="0" borderId="0" xfId="32" applyNumberFormat="1" applyFont="1"/>
    <xf numFmtId="0" fontId="11" fillId="0" borderId="0" xfId="32" applyFont="1" applyAlignment="1">
      <alignment wrapText="1"/>
    </xf>
    <xf numFmtId="0" fontId="21" fillId="0" borderId="0" xfId="32" applyFont="1"/>
    <xf numFmtId="0" fontId="16" fillId="0" borderId="0" xfId="32" applyFont="1" applyAlignment="1">
      <alignment horizontal="centerContinuous" vertical="center"/>
    </xf>
    <xf numFmtId="0" fontId="23" fillId="0" borderId="0" xfId="32" applyFont="1"/>
    <xf numFmtId="37" fontId="17" fillId="0" borderId="2" xfId="32" applyNumberFormat="1" applyFont="1" applyBorder="1" applyAlignment="1">
      <alignment horizontal="center" vertical="center"/>
    </xf>
    <xf numFmtId="0" fontId="17" fillId="0" borderId="0" xfId="32" applyFont="1" applyAlignment="1">
      <alignment vertical="center"/>
    </xf>
    <xf numFmtId="171" fontId="17" fillId="0" borderId="0" xfId="32" applyNumberFormat="1" applyFont="1" applyAlignment="1">
      <alignment horizontal="right" indent="1"/>
    </xf>
    <xf numFmtId="37" fontId="11" fillId="0" borderId="3" xfId="32" applyNumberFormat="1" applyFont="1" applyBorder="1"/>
    <xf numFmtId="0" fontId="24" fillId="0" borderId="0" xfId="32" applyFont="1"/>
    <xf numFmtId="0" fontId="16" fillId="0" borderId="0" xfId="32" applyFont="1" applyAlignment="1" applyProtection="1">
      <alignment horizontal="centerContinuous" vertical="center" wrapText="1"/>
      <protection locked="0"/>
    </xf>
    <xf numFmtId="0" fontId="25" fillId="0" borderId="0" xfId="32" applyFont="1" applyAlignment="1">
      <alignment horizontal="centerContinuous" vertical="center" wrapText="1"/>
    </xf>
    <xf numFmtId="0" fontId="16" fillId="0" borderId="0" xfId="16" applyFont="1" applyAlignment="1" applyProtection="1">
      <alignment horizontal="centerContinuous" vertical="center" wrapText="1"/>
      <protection locked="0"/>
    </xf>
    <xf numFmtId="0" fontId="25" fillId="0" borderId="0" xfId="16" applyFont="1" applyAlignment="1">
      <alignment horizontal="centerContinuous" vertical="center" wrapText="1"/>
    </xf>
    <xf numFmtId="37" fontId="17" fillId="0" borderId="2" xfId="32" applyNumberFormat="1" applyFont="1" applyBorder="1" applyAlignment="1">
      <alignment horizontal="center" vertical="center" wrapText="1"/>
    </xf>
    <xf numFmtId="0" fontId="17" fillId="0" borderId="2" xfId="32" applyFont="1" applyBorder="1" applyAlignment="1">
      <alignment horizontal="center" vertical="center"/>
    </xf>
    <xf numFmtId="0" fontId="17" fillId="0" borderId="2" xfId="32" applyFont="1" applyBorder="1" applyAlignment="1">
      <alignment horizontal="center" vertical="center" wrapText="1"/>
    </xf>
    <xf numFmtId="0" fontId="26" fillId="0" borderId="0" xfId="32" applyFont="1"/>
    <xf numFmtId="37" fontId="11" fillId="0" borderId="1" xfId="32" applyNumberFormat="1" applyFont="1" applyBorder="1"/>
    <xf numFmtId="37" fontId="11" fillId="0" borderId="0" xfId="32" applyNumberFormat="1" applyFont="1"/>
    <xf numFmtId="0" fontId="1" fillId="0" borderId="0" xfId="32" applyFont="1"/>
    <xf numFmtId="0" fontId="17" fillId="0" borderId="0" xfId="32" applyFont="1" applyAlignment="1">
      <alignment horizontal="left"/>
    </xf>
    <xf numFmtId="171" fontId="11" fillId="0" borderId="0" xfId="32" applyNumberFormat="1" applyFont="1" applyAlignment="1">
      <alignment horizontal="right" indent="1"/>
    </xf>
    <xf numFmtId="172" fontId="11" fillId="0" borderId="0" xfId="32" applyNumberFormat="1" applyFont="1" applyAlignment="1">
      <alignment horizontal="right" indent="1"/>
    </xf>
    <xf numFmtId="173" fontId="1" fillId="0" borderId="0" xfId="32" applyNumberFormat="1" applyFont="1"/>
    <xf numFmtId="174" fontId="11" fillId="0" borderId="0" xfId="32" applyNumberFormat="1" applyFont="1" applyAlignment="1">
      <alignment horizontal="right" indent="1"/>
    </xf>
    <xf numFmtId="2" fontId="1" fillId="0" borderId="0" xfId="32" applyNumberFormat="1" applyFont="1"/>
    <xf numFmtId="0" fontId="11" fillId="0" borderId="0" xfId="32" applyFont="1" applyAlignment="1">
      <alignment horizontal="left"/>
    </xf>
    <xf numFmtId="171" fontId="17" fillId="0" borderId="0" xfId="32" applyNumberFormat="1" applyFont="1" applyAlignment="1" applyProtection="1">
      <alignment horizontal="right" indent="2"/>
      <protection hidden="1"/>
    </xf>
    <xf numFmtId="171" fontId="11" fillId="0" borderId="0" xfId="32" applyNumberFormat="1" applyFont="1" applyAlignment="1">
      <alignment horizontal="right" indent="2"/>
    </xf>
    <xf numFmtId="171" fontId="1" fillId="0" borderId="0" xfId="32" applyNumberFormat="1" applyFont="1" applyAlignment="1">
      <alignment horizontal="right" indent="2"/>
    </xf>
    <xf numFmtId="171" fontId="21" fillId="0" borderId="0" xfId="32" applyNumberFormat="1" applyFont="1" applyAlignment="1">
      <alignment horizontal="left"/>
    </xf>
    <xf numFmtId="0" fontId="15" fillId="0" borderId="0" xfId="32"/>
    <xf numFmtId="171" fontId="21" fillId="0" borderId="0" xfId="32" applyNumberFormat="1" applyFont="1" applyAlignment="1">
      <alignment horizontal="right" indent="1"/>
    </xf>
    <xf numFmtId="0" fontId="1" fillId="0" borderId="3" xfId="32" applyFont="1" applyBorder="1"/>
    <xf numFmtId="0" fontId="21" fillId="0" borderId="0" xfId="32" applyFont="1" applyAlignment="1">
      <alignment horizontal="left"/>
    </xf>
    <xf numFmtId="0" fontId="22" fillId="0" borderId="0" xfId="32" applyFont="1" applyAlignment="1">
      <alignment horizontal="justify"/>
    </xf>
    <xf numFmtId="166" fontId="27" fillId="0" borderId="4" xfId="28" applyFont="1" applyBorder="1" applyAlignment="1" applyProtection="1">
      <alignment vertical="center"/>
    </xf>
    <xf numFmtId="0" fontId="28" fillId="0" borderId="0" xfId="32" applyFont="1"/>
    <xf numFmtId="0" fontId="17" fillId="3" borderId="0" xfId="32" applyFont="1" applyFill="1" applyAlignment="1">
      <alignment horizontal="centerContinuous"/>
    </xf>
    <xf numFmtId="0" fontId="17" fillId="3" borderId="0" xfId="32" applyFont="1" applyFill="1"/>
    <xf numFmtId="0" fontId="29" fillId="0" borderId="0" xfId="32" applyFont="1" applyAlignment="1">
      <alignment vertical="center" wrapText="1"/>
    </xf>
    <xf numFmtId="0" fontId="30" fillId="0" borderId="0" xfId="32" applyFont="1"/>
    <xf numFmtId="0" fontId="31" fillId="0" borderId="0" xfId="32" applyFont="1"/>
    <xf numFmtId="0" fontId="32" fillId="0" borderId="0" xfId="32" applyFont="1"/>
    <xf numFmtId="168" fontId="33" fillId="0" borderId="0" xfId="32" applyNumberFormat="1" applyFont="1"/>
    <xf numFmtId="0" fontId="30" fillId="0" borderId="0" xfId="32" applyFont="1" applyAlignment="1">
      <alignment horizontal="center" vertical="center" wrapText="1"/>
    </xf>
    <xf numFmtId="0" fontId="30" fillId="0" borderId="0" xfId="32" applyFont="1" applyAlignment="1">
      <alignment horizontal="center"/>
    </xf>
    <xf numFmtId="0" fontId="34" fillId="0" borderId="0" xfId="32" applyFont="1" applyAlignment="1">
      <alignment horizontal="center"/>
    </xf>
    <xf numFmtId="0" fontId="32" fillId="2" borderId="0" xfId="32" applyFont="1" applyFill="1"/>
    <xf numFmtId="3" fontId="35" fillId="0" borderId="0" xfId="32" applyNumberFormat="1" applyFont="1" applyAlignment="1">
      <alignment horizontal="center"/>
    </xf>
    <xf numFmtId="175" fontId="31" fillId="0" borderId="0" xfId="32" applyNumberFormat="1" applyFont="1" applyAlignment="1">
      <alignment horizontal="center" vertical="center"/>
    </xf>
    <xf numFmtId="0" fontId="30" fillId="0" borderId="0" xfId="32" applyFont="1" applyAlignment="1">
      <alignment horizontal="right"/>
    </xf>
    <xf numFmtId="0" fontId="30" fillId="0" borderId="0" xfId="32" applyFont="1" applyAlignment="1">
      <alignment horizontal="left" vertical="top" wrapText="1"/>
    </xf>
    <xf numFmtId="3" fontId="30" fillId="0" borderId="0" xfId="32" applyNumberFormat="1" applyFont="1" applyAlignment="1">
      <alignment horizontal="center"/>
    </xf>
    <xf numFmtId="3" fontId="30" fillId="0" borderId="0" xfId="32" applyNumberFormat="1" applyFont="1"/>
    <xf numFmtId="175" fontId="36" fillId="0" borderId="0" xfId="32" applyNumberFormat="1" applyFont="1" applyAlignment="1">
      <alignment horizontal="center"/>
    </xf>
    <xf numFmtId="3" fontId="37" fillId="0" borderId="0" xfId="32" applyNumberFormat="1" applyFont="1" applyAlignment="1">
      <alignment horizontal="left"/>
    </xf>
    <xf numFmtId="168" fontId="28" fillId="0" borderId="0" xfId="32" applyNumberFormat="1" applyFont="1"/>
    <xf numFmtId="49" fontId="30" fillId="0" borderId="0" xfId="32" applyNumberFormat="1" applyFont="1" applyAlignment="1">
      <alignment horizontal="left"/>
    </xf>
    <xf numFmtId="168" fontId="38" fillId="0" borderId="0" xfId="32" applyNumberFormat="1" applyFont="1"/>
    <xf numFmtId="0" fontId="37" fillId="0" borderId="0" xfId="32" applyFont="1" applyAlignment="1">
      <alignment horizontal="left"/>
    </xf>
    <xf numFmtId="171" fontId="39" fillId="0" borderId="0" xfId="32" applyNumberFormat="1" applyFont="1" applyAlignment="1">
      <alignment horizontal="right" indent="1"/>
    </xf>
    <xf numFmtId="171" fontId="39" fillId="4" borderId="0" xfId="32" applyNumberFormat="1" applyFont="1" applyFill="1" applyAlignment="1">
      <alignment horizontal="right" indent="1"/>
    </xf>
    <xf numFmtId="0" fontId="39" fillId="0" borderId="0" xfId="32" applyFont="1"/>
    <xf numFmtId="0" fontId="21" fillId="4" borderId="0" xfId="32" applyFont="1" applyFill="1" applyAlignment="1">
      <alignment wrapText="1"/>
    </xf>
    <xf numFmtId="0" fontId="40" fillId="0" borderId="0" xfId="32" applyFont="1" applyAlignment="1">
      <alignment horizontal="left" indent="2"/>
    </xf>
    <xf numFmtId="0" fontId="42" fillId="0" borderId="0" xfId="32" applyFont="1" applyAlignment="1" applyProtection="1">
      <alignment horizontal="centerContinuous" vertical="center"/>
      <protection locked="0"/>
    </xf>
    <xf numFmtId="0" fontId="11" fillId="0" borderId="0" xfId="32" applyFont="1" applyAlignment="1">
      <alignment horizontal="centerContinuous" vertical="center"/>
    </xf>
    <xf numFmtId="0" fontId="37" fillId="0" borderId="0" xfId="32" applyFont="1"/>
    <xf numFmtId="0" fontId="16" fillId="0" borderId="0" xfId="16" applyFont="1" applyAlignment="1">
      <alignment horizontal="centerContinuous" vertical="center"/>
    </xf>
    <xf numFmtId="0" fontId="11" fillId="0" borderId="0" xfId="16" applyFont="1" applyAlignment="1">
      <alignment horizontal="centerContinuous" vertical="center"/>
    </xf>
    <xf numFmtId="0" fontId="17" fillId="0" borderId="4" xfId="32" applyFont="1" applyBorder="1" applyAlignment="1" applyProtection="1">
      <alignment horizontal="centerContinuous" vertical="center"/>
      <protection locked="0"/>
    </xf>
    <xf numFmtId="0" fontId="17" fillId="0" borderId="6" xfId="32" applyFont="1" applyBorder="1" applyAlignment="1" applyProtection="1">
      <alignment horizontal="centerContinuous" vertical="center"/>
      <protection locked="0"/>
    </xf>
    <xf numFmtId="37" fontId="17" fillId="0" borderId="4" xfId="32" applyNumberFormat="1" applyFont="1" applyBorder="1" applyAlignment="1">
      <alignment horizontal="center" vertical="center"/>
    </xf>
    <xf numFmtId="37" fontId="17" fillId="0" borderId="6" xfId="32" applyNumberFormat="1" applyFont="1" applyBorder="1" applyAlignment="1">
      <alignment horizontal="center" vertical="center"/>
    </xf>
    <xf numFmtId="171" fontId="17" fillId="0" borderId="0" xfId="32" applyNumberFormat="1" applyFont="1" applyAlignment="1" applyProtection="1">
      <alignment horizontal="right" indent="1"/>
      <protection hidden="1"/>
    </xf>
    <xf numFmtId="169" fontId="11" fillId="0" borderId="0" xfId="32" applyNumberFormat="1" applyFont="1" applyAlignment="1">
      <alignment horizontal="right" indent="2"/>
    </xf>
    <xf numFmtId="176" fontId="44" fillId="0" borderId="0" xfId="34" applyNumberFormat="1" applyFont="1" applyAlignment="1">
      <alignment horizontal="right" vertical="top"/>
    </xf>
    <xf numFmtId="0" fontId="15" fillId="0" borderId="0" xfId="32" applyAlignment="1">
      <alignment horizontal="left" indent="1"/>
    </xf>
    <xf numFmtId="171" fontId="11" fillId="0" borderId="0" xfId="32" applyNumberFormat="1" applyFont="1" applyAlignment="1" applyProtection="1">
      <alignment horizontal="right" indent="1"/>
      <protection hidden="1"/>
    </xf>
    <xf numFmtId="176" fontId="22" fillId="0" borderId="0" xfId="34" applyNumberFormat="1" applyFont="1" applyAlignment="1">
      <alignment horizontal="right" vertical="top"/>
    </xf>
    <xf numFmtId="0" fontId="1" fillId="0" borderId="0" xfId="32" applyFont="1" applyAlignment="1">
      <alignment horizontal="left" indent="1"/>
    </xf>
    <xf numFmtId="0" fontId="11" fillId="0" borderId="0" xfId="32" quotePrefix="1" applyFont="1" applyAlignment="1">
      <alignment horizontal="left" indent="1"/>
    </xf>
    <xf numFmtId="0" fontId="17" fillId="0" borderId="0" xfId="15" applyFont="1" applyAlignment="1">
      <alignment horizontal="left"/>
    </xf>
    <xf numFmtId="0" fontId="11" fillId="0" borderId="0" xfId="15" applyFont="1" applyAlignment="1">
      <alignment horizontal="left" indent="1"/>
    </xf>
    <xf numFmtId="0" fontId="16" fillId="0" borderId="0" xfId="32" applyFont="1" applyAlignment="1">
      <alignment horizontal="center" vertical="center"/>
    </xf>
    <xf numFmtId="0" fontId="11" fillId="0" borderId="0" xfId="32" applyFont="1" applyProtection="1">
      <protection locked="0"/>
    </xf>
    <xf numFmtId="0" fontId="11" fillId="0" borderId="0" xfId="32" applyFont="1" applyAlignment="1" applyProtection="1">
      <alignment horizontal="center"/>
      <protection locked="0"/>
    </xf>
    <xf numFmtId="177" fontId="11" fillId="0" borderId="0" xfId="23" applyNumberFormat="1" applyFont="1" applyFill="1"/>
    <xf numFmtId="3" fontId="17" fillId="0" borderId="0" xfId="32" applyNumberFormat="1" applyFont="1" applyAlignment="1" applyProtection="1">
      <alignment horizontal="right" indent="1"/>
      <protection hidden="1"/>
    </xf>
    <xf numFmtId="0" fontId="15" fillId="0" borderId="0" xfId="32" applyAlignment="1">
      <alignment horizontal="left" indent="2"/>
    </xf>
    <xf numFmtId="3" fontId="11" fillId="0" borderId="0" xfId="32" applyNumberFormat="1" applyFont="1" applyAlignment="1" applyProtection="1">
      <alignment horizontal="right" indent="1"/>
      <protection hidden="1"/>
    </xf>
    <xf numFmtId="0" fontId="11" fillId="4" borderId="0" xfId="32" applyFont="1" applyFill="1"/>
    <xf numFmtId="0" fontId="39" fillId="4" borderId="0" xfId="32" applyFont="1" applyFill="1"/>
    <xf numFmtId="0" fontId="37" fillId="4" borderId="0" xfId="32" applyFont="1" applyFill="1"/>
    <xf numFmtId="178" fontId="34" fillId="0" borderId="0" xfId="35" applyNumberFormat="1" applyFont="1"/>
    <xf numFmtId="0" fontId="17" fillId="4" borderId="0" xfId="32" applyFont="1" applyFill="1" applyAlignment="1">
      <alignment horizontal="centerContinuous"/>
    </xf>
    <xf numFmtId="0" fontId="17" fillId="4" borderId="0" xfId="32" applyFont="1" applyFill="1"/>
    <xf numFmtId="178" fontId="39" fillId="0" borderId="0" xfId="35" applyNumberFormat="1" applyFont="1"/>
    <xf numFmtId="167" fontId="39" fillId="0" borderId="0" xfId="32" applyNumberFormat="1" applyFont="1"/>
    <xf numFmtId="178" fontId="39" fillId="0" borderId="0" xfId="32" applyNumberFormat="1" applyFont="1"/>
    <xf numFmtId="0" fontId="17" fillId="2" borderId="0" xfId="32" applyFont="1" applyFill="1"/>
    <xf numFmtId="178" fontId="34" fillId="0" borderId="0" xfId="32" applyNumberFormat="1" applyFont="1"/>
    <xf numFmtId="0" fontId="34" fillId="0" borderId="0" xfId="32" applyFont="1" applyAlignment="1">
      <alignment horizontal="left"/>
    </xf>
    <xf numFmtId="3" fontId="34" fillId="0" borderId="0" xfId="32" applyNumberFormat="1" applyFont="1" applyAlignment="1" applyProtection="1">
      <alignment horizontal="right" indent="1"/>
      <protection hidden="1"/>
    </xf>
    <xf numFmtId="37" fontId="39" fillId="0" borderId="0" xfId="32" applyNumberFormat="1" applyFont="1"/>
    <xf numFmtId="3" fontId="39" fillId="0" borderId="0" xfId="32" applyNumberFormat="1" applyFont="1" applyAlignment="1">
      <alignment horizontal="right" indent="1"/>
    </xf>
    <xf numFmtId="0" fontId="34" fillId="0" borderId="0" xfId="32" applyFont="1"/>
    <xf numFmtId="0" fontId="45" fillId="0" borderId="0" xfId="36" applyFont="1" applyAlignment="1">
      <alignment wrapText="1"/>
    </xf>
    <xf numFmtId="0" fontId="45" fillId="0" borderId="0" xfId="37" applyFont="1" applyAlignment="1">
      <alignment horizontal="right" wrapText="1"/>
    </xf>
    <xf numFmtId="0" fontId="21" fillId="4" borderId="0" xfId="32" applyFont="1" applyFill="1"/>
    <xf numFmtId="0" fontId="31" fillId="0" borderId="0" xfId="37" applyFont="1"/>
    <xf numFmtId="3" fontId="45" fillId="0" borderId="0" xfId="36" applyNumberFormat="1" applyFont="1" applyAlignment="1">
      <alignment horizontal="right" wrapText="1"/>
    </xf>
    <xf numFmtId="0" fontId="16" fillId="0" borderId="0" xfId="29" applyFont="1" applyAlignment="1" applyProtection="1">
      <alignment horizontal="centerContinuous" vertical="center"/>
      <protection locked="0"/>
    </xf>
    <xf numFmtId="0" fontId="1" fillId="0" borderId="0" xfId="17"/>
    <xf numFmtId="0" fontId="16" fillId="0" borderId="0" xfId="29" applyFont="1" applyAlignment="1">
      <alignment horizontal="centerContinuous" vertical="center"/>
    </xf>
    <xf numFmtId="0" fontId="16" fillId="0" borderId="0" xfId="29" applyFont="1" applyAlignment="1">
      <alignment horizontal="center" vertical="center"/>
    </xf>
    <xf numFmtId="0" fontId="17" fillId="0" borderId="2" xfId="29" applyFont="1" applyBorder="1" applyAlignment="1">
      <alignment horizontal="center" vertical="center" wrapText="1"/>
    </xf>
    <xf numFmtId="0" fontId="1" fillId="0" borderId="0" xfId="29"/>
    <xf numFmtId="0" fontId="1" fillId="0" borderId="0" xfId="29" applyAlignment="1">
      <alignment horizontal="center"/>
    </xf>
    <xf numFmtId="170" fontId="11" fillId="0" borderId="0" xfId="17" applyNumberFormat="1" applyFont="1"/>
    <xf numFmtId="168" fontId="11" fillId="0" borderId="0" xfId="17" applyNumberFormat="1" applyFont="1"/>
    <xf numFmtId="168" fontId="11" fillId="0" borderId="0" xfId="17" applyNumberFormat="1" applyFont="1" applyAlignment="1">
      <alignment horizontal="center"/>
    </xf>
    <xf numFmtId="0" fontId="11" fillId="0" borderId="0" xfId="17" applyFont="1" applyAlignment="1">
      <alignment horizontal="left"/>
    </xf>
    <xf numFmtId="168" fontId="11" fillId="0" borderId="0" xfId="17" applyNumberFormat="1" applyFont="1" applyAlignment="1">
      <alignment horizontal="left" indent="2"/>
    </xf>
    <xf numFmtId="170" fontId="11" fillId="0" borderId="0" xfId="17" applyNumberFormat="1" applyFont="1" applyAlignment="1">
      <alignment horizontal="left"/>
    </xf>
    <xf numFmtId="168" fontId="11" fillId="2" borderId="0" xfId="17" applyNumberFormat="1" applyFont="1" applyFill="1" applyAlignment="1">
      <alignment horizontal="center"/>
    </xf>
    <xf numFmtId="0" fontId="11" fillId="0" borderId="3" xfId="17" applyFont="1" applyBorder="1" applyAlignment="1">
      <alignment horizontal="left"/>
    </xf>
    <xf numFmtId="0" fontId="1" fillId="0" borderId="3" xfId="29" applyBorder="1"/>
    <xf numFmtId="0" fontId="1" fillId="0" borderId="3" xfId="29" applyBorder="1" applyAlignment="1">
      <alignment horizontal="center"/>
    </xf>
    <xf numFmtId="0" fontId="20" fillId="0" borderId="0" xfId="29" applyFont="1" applyAlignment="1">
      <alignment horizontal="left"/>
    </xf>
    <xf numFmtId="0" fontId="22" fillId="0" borderId="0" xfId="29" applyFont="1"/>
    <xf numFmtId="0" fontId="22" fillId="0" borderId="0" xfId="29" applyFont="1" applyAlignment="1">
      <alignment horizontal="center"/>
    </xf>
    <xf numFmtId="0" fontId="21" fillId="0" borderId="0" xfId="29" applyFont="1" applyAlignment="1">
      <alignment horizontal="left"/>
    </xf>
    <xf numFmtId="3" fontId="22" fillId="0" borderId="0" xfId="29" applyNumberFormat="1" applyFont="1"/>
    <xf numFmtId="177" fontId="11" fillId="0" borderId="0" xfId="38" applyNumberFormat="1" applyFont="1"/>
    <xf numFmtId="0" fontId="16" fillId="0" borderId="0" xfId="32" applyFont="1" applyProtection="1">
      <protection locked="0"/>
    </xf>
    <xf numFmtId="0" fontId="17" fillId="0" borderId="0" xfId="32" applyFont="1" applyAlignment="1" applyProtection="1">
      <alignment horizontal="centerContinuous" vertical="center"/>
      <protection locked="0"/>
    </xf>
    <xf numFmtId="0" fontId="17" fillId="0" borderId="0" xfId="32" applyFont="1" applyAlignment="1" applyProtection="1">
      <alignment horizontal="center" vertical="center"/>
      <protection locked="0"/>
    </xf>
    <xf numFmtId="37" fontId="46" fillId="0" borderId="2" xfId="32" applyNumberFormat="1" applyFont="1" applyBorder="1" applyAlignment="1">
      <alignment horizontal="center" vertical="center"/>
    </xf>
    <xf numFmtId="0" fontId="15" fillId="0" borderId="0" xfId="32" applyAlignment="1">
      <alignment vertical="center"/>
    </xf>
    <xf numFmtId="37" fontId="46" fillId="0" borderId="3" xfId="32" applyNumberFormat="1" applyFont="1" applyBorder="1" applyAlignment="1">
      <alignment horizontal="center" vertical="center"/>
    </xf>
    <xf numFmtId="37" fontId="19" fillId="0" borderId="0" xfId="32" applyNumberFormat="1" applyFont="1"/>
    <xf numFmtId="0" fontId="46" fillId="0" borderId="0" xfId="32" applyFont="1" applyAlignment="1">
      <alignment horizontal="left"/>
    </xf>
    <xf numFmtId="170" fontId="17" fillId="0" borderId="0" xfId="32" applyNumberFormat="1" applyFont="1"/>
    <xf numFmtId="167" fontId="46" fillId="0" borderId="0" xfId="32" applyNumberFormat="1" applyFont="1" applyAlignment="1">
      <alignment horizontal="right" indent="1"/>
    </xf>
    <xf numFmtId="2" fontId="46" fillId="0" borderId="0" xfId="32" applyNumberFormat="1" applyFont="1" applyAlignment="1">
      <alignment horizontal="right" indent="1"/>
    </xf>
    <xf numFmtId="169" fontId="46" fillId="0" borderId="0" xfId="32" applyNumberFormat="1" applyFont="1"/>
    <xf numFmtId="171" fontId="21" fillId="4" borderId="0" xfId="32" applyNumberFormat="1" applyFont="1" applyFill="1" applyAlignment="1">
      <alignment horizontal="right" indent="1"/>
    </xf>
    <xf numFmtId="167" fontId="19" fillId="0" borderId="0" xfId="32" applyNumberFormat="1" applyFont="1" applyAlignment="1">
      <alignment horizontal="right" indent="1"/>
    </xf>
    <xf numFmtId="2" fontId="19" fillId="0" borderId="0" xfId="32" applyNumberFormat="1" applyFont="1" applyAlignment="1">
      <alignment horizontal="right" indent="1"/>
    </xf>
    <xf numFmtId="169" fontId="19" fillId="0" borderId="0" xfId="32" applyNumberFormat="1" applyFont="1"/>
    <xf numFmtId="0" fontId="11" fillId="0" borderId="0" xfId="32" quotePrefix="1" applyFont="1" applyAlignment="1">
      <alignment horizontal="left"/>
    </xf>
    <xf numFmtId="0" fontId="19" fillId="0" borderId="0" xfId="32" applyFont="1"/>
    <xf numFmtId="179" fontId="19" fillId="0" borderId="0" xfId="32" applyNumberFormat="1" applyFont="1"/>
    <xf numFmtId="180" fontId="19" fillId="0" borderId="0" xfId="32" applyNumberFormat="1" applyFont="1"/>
    <xf numFmtId="181" fontId="15" fillId="0" borderId="0" xfId="32" applyNumberFormat="1"/>
    <xf numFmtId="37" fontId="34" fillId="4" borderId="0" xfId="32" applyNumberFormat="1" applyFont="1" applyFill="1"/>
    <xf numFmtId="0" fontId="34" fillId="2" borderId="0" xfId="32" applyFont="1" applyFill="1"/>
    <xf numFmtId="37" fontId="39" fillId="4" borderId="0" xfId="32" applyNumberFormat="1" applyFont="1" applyFill="1"/>
    <xf numFmtId="37" fontId="37" fillId="4" borderId="0" xfId="32" applyNumberFormat="1" applyFont="1" applyFill="1"/>
    <xf numFmtId="37" fontId="17" fillId="4" borderId="0" xfId="32" applyNumberFormat="1" applyFont="1" applyFill="1" applyAlignment="1">
      <alignment horizontal="center"/>
    </xf>
    <xf numFmtId="0" fontId="34" fillId="4" borderId="0" xfId="32" applyFont="1" applyFill="1"/>
    <xf numFmtId="170" fontId="34" fillId="4" borderId="0" xfId="32" applyNumberFormat="1" applyFont="1" applyFill="1" applyAlignment="1">
      <alignment horizontal="right"/>
    </xf>
    <xf numFmtId="39" fontId="34" fillId="4" borderId="0" xfId="32" applyNumberFormat="1" applyFont="1" applyFill="1"/>
    <xf numFmtId="37" fontId="11" fillId="4" borderId="0" xfId="32" applyNumberFormat="1" applyFont="1" applyFill="1"/>
    <xf numFmtId="170" fontId="39" fillId="4" borderId="0" xfId="32" applyNumberFormat="1" applyFont="1" applyFill="1"/>
    <xf numFmtId="39" fontId="39" fillId="4" borderId="0" xfId="32" applyNumberFormat="1" applyFont="1" applyFill="1"/>
    <xf numFmtId="170" fontId="17" fillId="4" borderId="0" xfId="32" applyNumberFormat="1" applyFont="1" applyFill="1"/>
    <xf numFmtId="0" fontId="21" fillId="4" borderId="0" xfId="32" applyFont="1" applyFill="1" applyAlignment="1">
      <alignment horizontal="left" indent="2"/>
    </xf>
    <xf numFmtId="166" fontId="47" fillId="5" borderId="8" xfId="28" applyFont="1" applyFill="1" applyBorder="1" applyAlignment="1" applyProtection="1">
      <alignment vertical="center"/>
      <protection locked="0"/>
    </xf>
    <xf numFmtId="166" fontId="47" fillId="5" borderId="9" xfId="28" applyFont="1" applyFill="1" applyBorder="1" applyAlignment="1" applyProtection="1">
      <alignment vertical="center"/>
      <protection locked="0"/>
    </xf>
    <xf numFmtId="166" fontId="47" fillId="5" borderId="10" xfId="28" applyFont="1" applyFill="1" applyBorder="1" applyAlignment="1" applyProtection="1">
      <alignment vertical="center"/>
      <protection locked="0"/>
    </xf>
    <xf numFmtId="166" fontId="41" fillId="5" borderId="10" xfId="28" applyFont="1" applyFill="1" applyBorder="1" applyAlignment="1" applyProtection="1">
      <alignment vertical="center"/>
      <protection locked="0"/>
    </xf>
    <xf numFmtId="166" fontId="48" fillId="5" borderId="10" xfId="28" applyFont="1" applyFill="1" applyBorder="1" applyAlignment="1" applyProtection="1">
      <alignment vertical="center"/>
      <protection locked="0"/>
    </xf>
    <xf numFmtId="166" fontId="27" fillId="5" borderId="10" xfId="28" applyFont="1" applyFill="1" applyBorder="1" applyAlignment="1" applyProtection="1">
      <alignment vertical="center"/>
      <protection locked="0"/>
    </xf>
    <xf numFmtId="166" fontId="27" fillId="5" borderId="10" xfId="28" applyFont="1" applyFill="1" applyBorder="1" applyAlignment="1" applyProtection="1">
      <alignment vertical="center"/>
    </xf>
    <xf numFmtId="166" fontId="27" fillId="5" borderId="8" xfId="28" applyFont="1" applyFill="1" applyBorder="1" applyAlignment="1" applyProtection="1">
      <alignment vertical="center"/>
    </xf>
    <xf numFmtId="0" fontId="17" fillId="0" borderId="0" xfId="32" applyFont="1" applyAlignment="1">
      <alignment horizontal="centerContinuous" vertical="center"/>
    </xf>
    <xf numFmtId="0" fontId="17" fillId="0" borderId="0" xfId="32" applyFont="1" applyAlignment="1">
      <alignment horizontal="center" vertical="center"/>
    </xf>
    <xf numFmtId="37" fontId="17" fillId="0" borderId="0" xfId="32" applyNumberFormat="1" applyFont="1" applyAlignment="1">
      <alignment horizontal="centerContinuous" vertical="center"/>
    </xf>
    <xf numFmtId="0" fontId="17" fillId="0" borderId="3" xfId="32" applyFont="1" applyBorder="1" applyAlignment="1">
      <alignment horizontal="center" vertical="center"/>
    </xf>
    <xf numFmtId="3" fontId="17" fillId="0" borderId="0" xfId="32" applyNumberFormat="1" applyFont="1"/>
    <xf numFmtId="0" fontId="11" fillId="0" borderId="0" xfId="32" quotePrefix="1" applyFont="1" applyAlignment="1">
      <alignment horizontal="left" vertical="center"/>
    </xf>
    <xf numFmtId="167" fontId="19" fillId="0" borderId="0" xfId="32" applyNumberFormat="1" applyFont="1" applyAlignment="1">
      <alignment horizontal="right" vertical="center" indent="1"/>
    </xf>
    <xf numFmtId="0" fontId="11" fillId="0" borderId="0" xfId="32" applyFont="1" applyAlignment="1">
      <alignment horizontal="left" vertical="center"/>
    </xf>
    <xf numFmtId="0" fontId="19" fillId="0" borderId="3" xfId="32" applyFont="1" applyBorder="1"/>
    <xf numFmtId="0" fontId="49" fillId="0" borderId="0" xfId="32" applyFont="1"/>
    <xf numFmtId="169" fontId="11" fillId="0" borderId="0" xfId="32" applyNumberFormat="1" applyFont="1"/>
    <xf numFmtId="0" fontId="34" fillId="4" borderId="0" xfId="32" applyFont="1" applyFill="1" applyAlignment="1">
      <alignment horizontal="left" vertical="center"/>
    </xf>
    <xf numFmtId="0" fontId="34" fillId="4" borderId="0" xfId="32" applyFont="1" applyFill="1" applyAlignment="1">
      <alignment horizontal="center" vertical="center"/>
    </xf>
    <xf numFmtId="37" fontId="34" fillId="0" borderId="0" xfId="32" applyNumberFormat="1" applyFont="1" applyAlignment="1">
      <alignment horizontal="center" vertical="center"/>
    </xf>
    <xf numFmtId="37" fontId="50" fillId="4" borderId="0" xfId="32" applyNumberFormat="1" applyFont="1" applyFill="1"/>
    <xf numFmtId="0" fontId="39" fillId="0" borderId="0" xfId="32" quotePrefix="1" applyFont="1" applyAlignment="1">
      <alignment horizontal="left" vertical="center"/>
    </xf>
    <xf numFmtId="3" fontId="39" fillId="4" borderId="0" xfId="32" applyNumberFormat="1" applyFont="1" applyFill="1"/>
    <xf numFmtId="0" fontId="39" fillId="0" borderId="0" xfId="32" applyFont="1" applyAlignment="1">
      <alignment horizontal="left" vertical="center"/>
    </xf>
    <xf numFmtId="0" fontId="34" fillId="4" borderId="0" xfId="32" applyFont="1" applyFill="1" applyAlignment="1">
      <alignment horizontal="right" vertical="center"/>
    </xf>
    <xf numFmtId="0" fontId="39" fillId="4" borderId="0" xfId="32" applyFont="1" applyFill="1" applyAlignment="1">
      <alignment horizontal="left" vertical="center"/>
    </xf>
    <xf numFmtId="182" fontId="39" fillId="4" borderId="0" xfId="32" applyNumberFormat="1" applyFont="1" applyFill="1" applyAlignment="1">
      <alignment horizontal="right"/>
    </xf>
    <xf numFmtId="0" fontId="21" fillId="4" borderId="0" xfId="32" applyFont="1" applyFill="1" applyAlignment="1">
      <alignment horizontal="left" indent="1"/>
    </xf>
    <xf numFmtId="0" fontId="17" fillId="0" borderId="0" xfId="32" quotePrefix="1" applyFont="1" applyAlignment="1">
      <alignment horizontal="centerContinuous"/>
    </xf>
    <xf numFmtId="0" fontId="11" fillId="0" borderId="0" xfId="32" applyFont="1" applyAlignment="1">
      <alignment horizontal="centerContinuous"/>
    </xf>
    <xf numFmtId="41" fontId="26" fillId="0" borderId="0" xfId="32" applyNumberFormat="1" applyFont="1"/>
    <xf numFmtId="41" fontId="1" fillId="0" borderId="0" xfId="32" applyNumberFormat="1" applyFont="1"/>
    <xf numFmtId="183" fontId="19" fillId="0" borderId="3" xfId="32" applyNumberFormat="1" applyFont="1" applyBorder="1"/>
    <xf numFmtId="37" fontId="19" fillId="0" borderId="3" xfId="32" applyNumberFormat="1" applyFont="1" applyBorder="1"/>
    <xf numFmtId="41" fontId="1" fillId="0" borderId="3" xfId="32" applyNumberFormat="1" applyFont="1" applyBorder="1"/>
    <xf numFmtId="183" fontId="19" fillId="0" borderId="0" xfId="32" applyNumberFormat="1" applyFont="1"/>
    <xf numFmtId="0" fontId="49" fillId="2" borderId="0" xfId="32" applyFont="1" applyFill="1"/>
    <xf numFmtId="183" fontId="49" fillId="0" borderId="0" xfId="32" applyNumberFormat="1" applyFont="1"/>
    <xf numFmtId="37" fontId="49" fillId="0" borderId="0" xfId="32" applyNumberFormat="1" applyFont="1"/>
    <xf numFmtId="0" fontId="20" fillId="0" borderId="0" xfId="32" applyFont="1"/>
    <xf numFmtId="0" fontId="50" fillId="4" borderId="0" xfId="32" applyFont="1" applyFill="1" applyAlignment="1">
      <alignment horizontal="centerContinuous"/>
    </xf>
    <xf numFmtId="37" fontId="34" fillId="2" borderId="0" xfId="32" applyNumberFormat="1" applyFont="1" applyFill="1"/>
    <xf numFmtId="0" fontId="39" fillId="2" borderId="0" xfId="32" applyFont="1" applyFill="1"/>
    <xf numFmtId="0" fontId="37" fillId="2" borderId="0" xfId="32" applyFont="1" applyFill="1"/>
    <xf numFmtId="0" fontId="50" fillId="2" borderId="0" xfId="32" applyFont="1" applyFill="1" applyAlignment="1">
      <alignment horizontal="center" vertical="center" wrapText="1"/>
    </xf>
    <xf numFmtId="0" fontId="17" fillId="2" borderId="0" xfId="32" applyFont="1" applyFill="1" applyAlignment="1">
      <alignment horizontal="center" vertical="center" wrapText="1"/>
    </xf>
    <xf numFmtId="0" fontId="39" fillId="2" borderId="0" xfId="32" applyFont="1" applyFill="1" applyAlignment="1">
      <alignment horizontal="centerContinuous"/>
    </xf>
    <xf numFmtId="0" fontId="53" fillId="4" borderId="0" xfId="32" applyFont="1" applyFill="1"/>
    <xf numFmtId="0" fontId="34" fillId="2" borderId="0" xfId="32" applyFont="1" applyFill="1" applyAlignment="1">
      <alignment horizontal="left"/>
    </xf>
    <xf numFmtId="170" fontId="39" fillId="2" borderId="0" xfId="32" applyNumberFormat="1" applyFont="1" applyFill="1"/>
    <xf numFmtId="170" fontId="50" fillId="2" borderId="0" xfId="32" applyNumberFormat="1" applyFont="1" applyFill="1"/>
    <xf numFmtId="170" fontId="50" fillId="4" borderId="0" xfId="32" applyNumberFormat="1" applyFont="1" applyFill="1"/>
    <xf numFmtId="3" fontId="39" fillId="2" borderId="0" xfId="32" applyNumberFormat="1" applyFont="1" applyFill="1"/>
    <xf numFmtId="184" fontId="39" fillId="2" borderId="0" xfId="32" applyNumberFormat="1" applyFont="1" applyFill="1"/>
    <xf numFmtId="170" fontId="37" fillId="2" borderId="0" xfId="32" applyNumberFormat="1" applyFont="1" applyFill="1"/>
    <xf numFmtId="0" fontId="21" fillId="4" borderId="0" xfId="32" applyFont="1" applyFill="1" applyAlignment="1">
      <alignment horizontal="left" wrapText="1" indent="2"/>
    </xf>
    <xf numFmtId="0" fontId="37" fillId="4" borderId="0" xfId="32" applyFont="1" applyFill="1" applyAlignment="1">
      <alignment horizontal="left" indent="2"/>
    </xf>
    <xf numFmtId="0" fontId="16" fillId="2" borderId="0" xfId="16" applyFont="1" applyFill="1" applyAlignment="1">
      <alignment horizontal="centerContinuous" vertical="justify" wrapText="1"/>
    </xf>
    <xf numFmtId="0" fontId="42" fillId="2" borderId="0" xfId="16" applyFont="1" applyFill="1" applyAlignment="1">
      <alignment horizontal="centerContinuous" vertical="justify" wrapText="1"/>
    </xf>
    <xf numFmtId="0" fontId="21" fillId="2" borderId="0" xfId="16" applyFont="1" applyFill="1" applyAlignment="1">
      <alignment horizontal="centerContinuous" vertical="justify" wrapText="1"/>
    </xf>
    <xf numFmtId="0" fontId="21" fillId="2" borderId="0" xfId="16" applyFont="1" applyFill="1"/>
    <xf numFmtId="0" fontId="16" fillId="2" borderId="0" xfId="16" applyFont="1" applyFill="1" applyAlignment="1">
      <alignment horizontal="centerContinuous" vertical="center"/>
    </xf>
    <xf numFmtId="0" fontId="53" fillId="2" borderId="0" xfId="16" applyFont="1" applyFill="1" applyAlignment="1">
      <alignment horizontal="centerContinuous" vertical="center"/>
    </xf>
    <xf numFmtId="0" fontId="21" fillId="2" borderId="0" xfId="16" applyFont="1" applyFill="1" applyAlignment="1">
      <alignment horizontal="centerContinuous"/>
    </xf>
    <xf numFmtId="0" fontId="53" fillId="2" borderId="2" xfId="16" applyFont="1" applyFill="1" applyBorder="1" applyAlignment="1">
      <alignment horizontal="center" vertical="center" wrapText="1"/>
    </xf>
    <xf numFmtId="0" fontId="53" fillId="2" borderId="2" xfId="16" applyFont="1" applyFill="1" applyBorder="1" applyAlignment="1">
      <alignment horizontal="center" vertical="center"/>
    </xf>
    <xf numFmtId="0" fontId="46" fillId="2" borderId="2" xfId="32" applyFont="1" applyFill="1" applyBorder="1" applyAlignment="1">
      <alignment horizontal="center" vertical="center"/>
    </xf>
    <xf numFmtId="0" fontId="53" fillId="2" borderId="0" xfId="16" applyFont="1" applyFill="1" applyAlignment="1">
      <alignment horizontal="center" vertical="center"/>
    </xf>
    <xf numFmtId="0" fontId="53" fillId="2" borderId="1" xfId="16" applyFont="1" applyFill="1" applyBorder="1" applyAlignment="1">
      <alignment horizontal="center" vertical="center"/>
    </xf>
    <xf numFmtId="0" fontId="53" fillId="2" borderId="1" xfId="16" applyFont="1" applyFill="1" applyBorder="1" applyAlignment="1">
      <alignment horizontal="right" vertical="center" indent="1"/>
    </xf>
    <xf numFmtId="0" fontId="21" fillId="2" borderId="1" xfId="16" applyFont="1" applyFill="1" applyBorder="1"/>
    <xf numFmtId="185" fontId="53" fillId="2" borderId="0" xfId="16" applyNumberFormat="1" applyFont="1" applyFill="1" applyAlignment="1">
      <alignment horizontal="right" vertical="center" indent="1"/>
    </xf>
    <xf numFmtId="185" fontId="21" fillId="2" borderId="0" xfId="16" applyNumberFormat="1" applyFont="1" applyFill="1"/>
    <xf numFmtId="0" fontId="21" fillId="2" borderId="0" xfId="16" applyFont="1" applyFill="1" applyAlignment="1">
      <alignment horizontal="left" vertical="center" wrapText="1" indent="1"/>
    </xf>
    <xf numFmtId="185" fontId="21" fillId="2" borderId="0" xfId="16" applyNumberFormat="1" applyFont="1" applyFill="1" applyAlignment="1">
      <alignment horizontal="right" indent="1"/>
    </xf>
    <xf numFmtId="0" fontId="21" fillId="2" borderId="3" xfId="16" applyFont="1" applyFill="1" applyBorder="1"/>
    <xf numFmtId="0" fontId="17" fillId="0" borderId="2" xfId="32" applyFont="1" applyBorder="1" applyAlignment="1">
      <alignment horizontal="left" vertical="center" wrapText="1"/>
    </xf>
    <xf numFmtId="0" fontId="17" fillId="0" borderId="2" xfId="32" applyFont="1" applyBorder="1" applyAlignment="1">
      <alignment horizontal="centerContinuous" vertical="center"/>
    </xf>
    <xf numFmtId="0" fontId="11" fillId="0" borderId="2" xfId="32" applyFont="1" applyBorder="1" applyAlignment="1">
      <alignment horizontal="centerContinuous" vertical="center"/>
    </xf>
    <xf numFmtId="0" fontId="54" fillId="0" borderId="2" xfId="32" applyFont="1" applyBorder="1" applyAlignment="1">
      <alignment horizontal="center" vertical="center" wrapText="1"/>
    </xf>
    <xf numFmtId="0" fontId="53" fillId="0" borderId="2" xfId="32" applyFont="1" applyBorder="1" applyAlignment="1">
      <alignment horizontal="center" vertical="center" wrapText="1"/>
    </xf>
    <xf numFmtId="0" fontId="53" fillId="0" borderId="0" xfId="32" applyFont="1"/>
    <xf numFmtId="185" fontId="53" fillId="0" borderId="0" xfId="32" applyNumberFormat="1" applyFont="1"/>
    <xf numFmtId="185" fontId="22" fillId="0" borderId="0" xfId="32" applyNumberFormat="1" applyFont="1"/>
    <xf numFmtId="185" fontId="21" fillId="0" borderId="0" xfId="32" applyNumberFormat="1" applyFont="1"/>
    <xf numFmtId="168" fontId="21" fillId="0" borderId="0" xfId="32" applyNumberFormat="1" applyFont="1" applyProtection="1">
      <protection hidden="1"/>
    </xf>
    <xf numFmtId="0" fontId="22" fillId="0" borderId="0" xfId="32" applyFont="1" applyAlignment="1">
      <alignment vertical="center" wrapText="1"/>
    </xf>
    <xf numFmtId="0" fontId="17" fillId="2" borderId="2" xfId="16" applyFont="1" applyFill="1" applyBorder="1" applyAlignment="1">
      <alignment horizontal="right" vertical="center" indent="1"/>
    </xf>
    <xf numFmtId="41" fontId="17" fillId="0" borderId="0" xfId="32" applyNumberFormat="1" applyFont="1"/>
    <xf numFmtId="41" fontId="11" fillId="0" borderId="0" xfId="32" applyNumberFormat="1" applyFont="1"/>
    <xf numFmtId="0" fontId="19" fillId="0" borderId="0" xfId="32" applyFont="1" applyAlignment="1">
      <alignment horizontal="left" indent="1"/>
    </xf>
    <xf numFmtId="0" fontId="19" fillId="0" borderId="0" xfId="32" applyFont="1" applyAlignment="1">
      <alignment horizontal="left"/>
    </xf>
    <xf numFmtId="0" fontId="11" fillId="0" borderId="1" xfId="32" applyFont="1" applyBorder="1"/>
    <xf numFmtId="0" fontId="16" fillId="0" borderId="0" xfId="32" applyFont="1" applyAlignment="1">
      <alignment horizontal="centerContinuous" vertical="center" wrapText="1"/>
    </xf>
    <xf numFmtId="0" fontId="46" fillId="0" borderId="2" xfId="32" applyFont="1" applyBorder="1" applyAlignment="1">
      <alignment horizontal="center" vertical="center"/>
    </xf>
    <xf numFmtId="0" fontId="19" fillId="0" borderId="1" xfId="32" applyFont="1" applyBorder="1"/>
    <xf numFmtId="0" fontId="17" fillId="0" borderId="1" xfId="32" applyFont="1" applyBorder="1"/>
    <xf numFmtId="0" fontId="11" fillId="2" borderId="0" xfId="32" applyFont="1" applyFill="1" applyAlignment="1">
      <alignment horizontal="left"/>
    </xf>
    <xf numFmtId="185" fontId="11" fillId="2" borderId="0" xfId="32" applyNumberFormat="1" applyFont="1" applyFill="1"/>
    <xf numFmtId="0" fontId="11" fillId="2" borderId="0" xfId="32" quotePrefix="1" applyFont="1" applyFill="1" applyAlignment="1">
      <alignment horizontal="left"/>
    </xf>
    <xf numFmtId="0" fontId="11" fillId="2" borderId="0" xfId="32" applyFont="1" applyFill="1" applyAlignment="1">
      <alignment horizontal="left" indent="2"/>
    </xf>
    <xf numFmtId="186" fontId="21" fillId="0" borderId="0" xfId="32" applyNumberFormat="1" applyFont="1"/>
    <xf numFmtId="185" fontId="11" fillId="0" borderId="0" xfId="32" applyNumberFormat="1" applyFont="1"/>
    <xf numFmtId="0" fontId="39" fillId="4" borderId="0" xfId="32" applyFont="1" applyFill="1" applyAlignment="1">
      <alignment horizontal="left"/>
    </xf>
    <xf numFmtId="187" fontId="39" fillId="2" borderId="0" xfId="32" applyNumberFormat="1" applyFont="1" applyFill="1"/>
    <xf numFmtId="0" fontId="56" fillId="2" borderId="0" xfId="32" applyFont="1" applyFill="1" applyAlignment="1">
      <alignment horizontal="left"/>
    </xf>
    <xf numFmtId="0" fontId="39" fillId="2" borderId="0" xfId="32" applyFont="1" applyFill="1" applyAlignment="1">
      <alignment horizontal="left"/>
    </xf>
    <xf numFmtId="170" fontId="39" fillId="4" borderId="0" xfId="32" applyNumberFormat="1" applyFont="1" applyFill="1" applyAlignment="1">
      <alignment horizontal="left"/>
    </xf>
    <xf numFmtId="0" fontId="21" fillId="4" borderId="0" xfId="32" applyFont="1" applyFill="1" applyAlignment="1">
      <alignment horizontal="left" vertical="center" indent="1"/>
    </xf>
    <xf numFmtId="0" fontId="22" fillId="0" borderId="0" xfId="32" applyFont="1"/>
    <xf numFmtId="185" fontId="17" fillId="0" borderId="0" xfId="32" applyNumberFormat="1" applyFont="1"/>
    <xf numFmtId="0" fontId="44" fillId="0" borderId="0" xfId="32" applyFont="1"/>
    <xf numFmtId="0" fontId="22" fillId="0" borderId="3" xfId="32" applyFont="1" applyBorder="1"/>
    <xf numFmtId="185" fontId="11" fillId="0" borderId="3" xfId="32" applyNumberFormat="1" applyFont="1" applyBorder="1"/>
    <xf numFmtId="170" fontId="22" fillId="0" borderId="0" xfId="32" applyNumberFormat="1" applyFont="1"/>
    <xf numFmtId="188" fontId="17" fillId="4" borderId="0" xfId="32" applyNumberFormat="1" applyFont="1" applyFill="1" applyAlignment="1">
      <alignment horizontal="right" indent="2"/>
    </xf>
    <xf numFmtId="186" fontId="26" fillId="0" borderId="0" xfId="32" applyNumberFormat="1" applyFont="1"/>
    <xf numFmtId="188" fontId="11" fillId="4" borderId="0" xfId="32" applyNumberFormat="1" applyFont="1" applyFill="1" applyAlignment="1">
      <alignment horizontal="right" indent="2"/>
    </xf>
    <xf numFmtId="0" fontId="1" fillId="4" borderId="0" xfId="32" applyFont="1" applyFill="1"/>
    <xf numFmtId="0" fontId="57" fillId="4" borderId="0" xfId="32" applyFont="1" applyFill="1"/>
    <xf numFmtId="0" fontId="58" fillId="4" borderId="0" xfId="32" applyFont="1" applyFill="1"/>
    <xf numFmtId="0" fontId="31" fillId="4" borderId="0" xfId="32" applyFont="1" applyFill="1"/>
    <xf numFmtId="0" fontId="17" fillId="4" borderId="0" xfId="32" applyFont="1" applyFill="1" applyAlignment="1">
      <alignment horizontal="centerContinuous" vertical="center"/>
    </xf>
    <xf numFmtId="0" fontId="26" fillId="4" borderId="0" xfId="32" applyFont="1" applyFill="1" applyAlignment="1">
      <alignment horizontal="centerContinuous" vertical="center"/>
    </xf>
    <xf numFmtId="3" fontId="34" fillId="4" borderId="0" xfId="32" applyNumberFormat="1" applyFont="1" applyFill="1" applyAlignment="1">
      <alignment horizontal="right"/>
    </xf>
    <xf numFmtId="3" fontId="31" fillId="4" borderId="0" xfId="32" applyNumberFormat="1" applyFont="1" applyFill="1"/>
    <xf numFmtId="37" fontId="39" fillId="4" borderId="0" xfId="32" applyNumberFormat="1" applyFont="1" applyFill="1" applyAlignment="1">
      <alignment horizontal="right" vertical="center"/>
    </xf>
    <xf numFmtId="0" fontId="46" fillId="0" borderId="0" xfId="32" applyFont="1" applyAlignment="1">
      <alignment vertical="center"/>
    </xf>
    <xf numFmtId="185" fontId="46" fillId="0" borderId="0" xfId="32" applyNumberFormat="1" applyFont="1" applyAlignment="1">
      <alignment vertical="center"/>
    </xf>
    <xf numFmtId="185" fontId="19" fillId="0" borderId="0" xfId="32" applyNumberFormat="1" applyFont="1"/>
    <xf numFmtId="0" fontId="11" fillId="2" borderId="0" xfId="32" applyFont="1" applyFill="1" applyAlignment="1">
      <alignment horizontal="left" vertical="center" indent="1"/>
    </xf>
    <xf numFmtId="0" fontId="11" fillId="0" borderId="0" xfId="32" applyFont="1" applyAlignment="1">
      <alignment horizontal="left" vertical="center" indent="1"/>
    </xf>
    <xf numFmtId="0" fontId="60" fillId="0" borderId="0" xfId="32" applyFont="1"/>
    <xf numFmtId="0" fontId="61" fillId="4" borderId="0" xfId="32" applyFont="1" applyFill="1" applyAlignment="1">
      <alignment horizontal="left" vertical="center"/>
    </xf>
    <xf numFmtId="37" fontId="34" fillId="0" borderId="0" xfId="32" applyNumberFormat="1" applyFont="1"/>
    <xf numFmtId="170" fontId="39" fillId="0" borderId="0" xfId="32" applyNumberFormat="1" applyFont="1" applyAlignment="1">
      <alignment horizontal="left"/>
    </xf>
    <xf numFmtId="0" fontId="39" fillId="0" borderId="0" xfId="32" applyFont="1" applyAlignment="1">
      <alignment horizontal="center"/>
    </xf>
    <xf numFmtId="3" fontId="39" fillId="0" borderId="0" xfId="32" applyNumberFormat="1" applyFont="1" applyAlignment="1">
      <alignment horizontal="right"/>
    </xf>
    <xf numFmtId="0" fontId="39" fillId="0" borderId="0" xfId="32" applyFont="1" applyAlignment="1">
      <alignment horizontal="left"/>
    </xf>
    <xf numFmtId="3" fontId="34" fillId="0" borderId="0" xfId="32" applyNumberFormat="1" applyFont="1" applyAlignment="1">
      <alignment horizontal="right"/>
    </xf>
    <xf numFmtId="0" fontId="17" fillId="4" borderId="0" xfId="32" applyFont="1" applyFill="1" applyAlignment="1">
      <alignment wrapText="1"/>
    </xf>
    <xf numFmtId="0" fontId="11" fillId="4" borderId="0" xfId="32" applyFont="1" applyFill="1" applyAlignment="1">
      <alignment horizontal="left" wrapText="1" indent="1"/>
    </xf>
    <xf numFmtId="0" fontId="62" fillId="0" borderId="0" xfId="32" applyFont="1" applyAlignment="1">
      <alignment horizontal="left" indent="1"/>
    </xf>
    <xf numFmtId="49" fontId="11" fillId="4" borderId="0" xfId="32" applyNumberFormat="1" applyFont="1" applyFill="1" applyAlignment="1">
      <alignment horizontal="left" wrapText="1" indent="1"/>
    </xf>
    <xf numFmtId="0" fontId="53" fillId="2" borderId="0" xfId="32" applyFont="1" applyFill="1"/>
    <xf numFmtId="3" fontId="17" fillId="2" borderId="0" xfId="32" applyNumberFormat="1" applyFont="1" applyFill="1" applyAlignment="1">
      <alignment vertical="center"/>
    </xf>
    <xf numFmtId="0" fontId="21" fillId="2" borderId="0" xfId="32" applyFont="1" applyFill="1"/>
    <xf numFmtId="0" fontId="16" fillId="2" borderId="0" xfId="32" applyFont="1" applyFill="1" applyAlignment="1">
      <alignment horizontal="centerContinuous" vertical="center" wrapText="1"/>
    </xf>
    <xf numFmtId="0" fontId="25" fillId="2" borderId="0" xfId="32" applyFont="1" applyFill="1" applyAlignment="1">
      <alignment horizontal="centerContinuous" vertical="center" wrapText="1"/>
    </xf>
    <xf numFmtId="0" fontId="21" fillId="2" borderId="0" xfId="32" applyFont="1" applyFill="1" applyAlignment="1">
      <alignment horizontal="centerContinuous"/>
    </xf>
    <xf numFmtId="0" fontId="16" fillId="2" borderId="0" xfId="32" applyFont="1" applyFill="1" applyAlignment="1">
      <alignment horizontal="centerContinuous" vertical="top" wrapText="1"/>
    </xf>
    <xf numFmtId="0" fontId="16" fillId="2" borderId="0" xfId="32" applyFont="1" applyFill="1" applyAlignment="1">
      <alignment horizontal="center" vertical="top" wrapText="1"/>
    </xf>
    <xf numFmtId="0" fontId="25" fillId="2" borderId="0" xfId="32" applyFont="1" applyFill="1" applyAlignment="1">
      <alignment horizontal="center" vertical="center" wrapText="1"/>
    </xf>
    <xf numFmtId="0" fontId="53" fillId="2" borderId="2" xfId="32" applyFont="1" applyFill="1" applyBorder="1" applyAlignment="1">
      <alignment vertical="center"/>
    </xf>
    <xf numFmtId="3" fontId="17" fillId="2" borderId="2" xfId="32" applyNumberFormat="1" applyFont="1" applyFill="1" applyBorder="1" applyAlignment="1">
      <alignment horizontal="right" vertical="center"/>
    </xf>
    <xf numFmtId="0" fontId="63" fillId="2" borderId="0" xfId="32" applyFont="1" applyFill="1"/>
    <xf numFmtId="185" fontId="17" fillId="2" borderId="0" xfId="32" applyNumberFormat="1" applyFont="1" applyFill="1"/>
    <xf numFmtId="0" fontId="22" fillId="0" borderId="0" xfId="4" applyFont="1"/>
    <xf numFmtId="170" fontId="22" fillId="0" borderId="0" xfId="4" applyNumberFormat="1" applyFont="1" applyAlignment="1">
      <alignment horizontal="right" vertical="center"/>
    </xf>
    <xf numFmtId="170" fontId="22" fillId="0" borderId="0" xfId="4" applyNumberFormat="1" applyFont="1" applyAlignment="1" applyProtection="1">
      <alignment horizontal="right" vertical="center"/>
      <protection locked="0"/>
    </xf>
    <xf numFmtId="0" fontId="22" fillId="0" borderId="3" xfId="4" applyFont="1" applyBorder="1"/>
    <xf numFmtId="170" fontId="22" fillId="0" borderId="3" xfId="4" applyNumberFormat="1" applyFont="1" applyBorder="1" applyAlignment="1">
      <alignment horizontal="right" vertical="center"/>
    </xf>
    <xf numFmtId="170" fontId="22" fillId="0" borderId="3" xfId="4" applyNumberFormat="1" applyFont="1" applyBorder="1" applyAlignment="1" applyProtection="1">
      <alignment horizontal="right" vertical="center"/>
      <protection locked="0"/>
    </xf>
    <xf numFmtId="0" fontId="16" fillId="0" borderId="0" xfId="32" applyFont="1" applyAlignment="1" applyProtection="1">
      <alignment horizontal="centerContinuous" vertical="top" wrapText="1"/>
      <protection locked="0"/>
    </xf>
    <xf numFmtId="0" fontId="16" fillId="0" borderId="0" xfId="32" applyFont="1" applyAlignment="1" applyProtection="1">
      <alignment horizontal="center" vertical="top" wrapText="1"/>
      <protection locked="0"/>
    </xf>
    <xf numFmtId="0" fontId="17" fillId="0" borderId="1" xfId="32" applyFont="1" applyBorder="1" applyAlignment="1">
      <alignment horizontal="center" vertical="center"/>
    </xf>
    <xf numFmtId="0" fontId="11" fillId="0" borderId="1" xfId="32" applyFont="1" applyBorder="1" applyAlignment="1">
      <alignment horizontal="left" indent="1"/>
    </xf>
    <xf numFmtId="4" fontId="11" fillId="0" borderId="0" xfId="32" applyNumberFormat="1" applyFont="1"/>
    <xf numFmtId="0" fontId="11" fillId="0" borderId="0" xfId="32" applyFont="1" applyAlignment="1">
      <alignment horizontal="left" wrapText="1"/>
    </xf>
    <xf numFmtId="189" fontId="39" fillId="0" borderId="0" xfId="32" applyNumberFormat="1" applyFont="1"/>
    <xf numFmtId="3" fontId="11" fillId="0" borderId="0" xfId="32" applyNumberFormat="1" applyFont="1" applyAlignment="1">
      <alignment vertical="center"/>
    </xf>
    <xf numFmtId="4" fontId="11" fillId="0" borderId="0" xfId="32" applyNumberFormat="1" applyFont="1" applyAlignment="1">
      <alignment vertical="center"/>
    </xf>
    <xf numFmtId="3" fontId="19" fillId="0" borderId="0" xfId="32" applyNumberFormat="1" applyFont="1"/>
    <xf numFmtId="0" fontId="11" fillId="0" borderId="3" xfId="32" applyFont="1" applyBorder="1" applyAlignment="1">
      <alignment horizontal="left"/>
    </xf>
    <xf numFmtId="0" fontId="11" fillId="0" borderId="0" xfId="32" applyFont="1" applyAlignment="1">
      <alignment horizontal="left" vertical="top" wrapText="1"/>
    </xf>
    <xf numFmtId="190" fontId="11" fillId="0" borderId="0" xfId="32" applyNumberFormat="1" applyFont="1"/>
    <xf numFmtId="0" fontId="11" fillId="0" borderId="0" xfId="32" applyFont="1" applyAlignment="1">
      <alignment horizontal="center" vertical="center"/>
    </xf>
    <xf numFmtId="0" fontId="11" fillId="0" borderId="0" xfId="32" applyFont="1" applyAlignment="1">
      <alignment horizontal="center"/>
    </xf>
    <xf numFmtId="185" fontId="17" fillId="2" borderId="0" xfId="32" applyNumberFormat="1" applyFont="1" applyFill="1" applyAlignment="1">
      <alignment horizontal="left" indent="2"/>
    </xf>
    <xf numFmtId="185" fontId="11" fillId="2" borderId="0" xfId="32" applyNumberFormat="1" applyFont="1" applyFill="1" applyAlignment="1">
      <alignment horizontal="left" indent="2"/>
    </xf>
    <xf numFmtId="185" fontId="64" fillId="2" borderId="0" xfId="32" applyNumberFormat="1" applyFont="1" applyFill="1" applyAlignment="1">
      <alignment horizontal="left" indent="2"/>
    </xf>
    <xf numFmtId="185" fontId="11" fillId="0" borderId="0" xfId="32" applyNumberFormat="1" applyFont="1" applyAlignment="1">
      <alignment horizontal="left" indent="2"/>
    </xf>
    <xf numFmtId="3" fontId="21" fillId="2" borderId="0" xfId="16" applyNumberFormat="1" applyFont="1" applyFill="1"/>
    <xf numFmtId="3" fontId="21" fillId="4" borderId="0" xfId="16" applyNumberFormat="1" applyFont="1" applyFill="1"/>
    <xf numFmtId="0" fontId="21" fillId="4" borderId="0" xfId="16" applyFont="1" applyFill="1"/>
    <xf numFmtId="0" fontId="16" fillId="2" borderId="0" xfId="32" applyFont="1" applyFill="1" applyAlignment="1" applyProtection="1">
      <alignment horizontal="centerContinuous" vertical="center"/>
      <protection locked="0"/>
    </xf>
    <xf numFmtId="3" fontId="21" fillId="4" borderId="0" xfId="16" applyNumberFormat="1" applyFont="1" applyFill="1" applyAlignment="1">
      <alignment horizontal="centerContinuous" vertical="center"/>
    </xf>
    <xf numFmtId="0" fontId="16" fillId="2" borderId="0" xfId="32" applyFont="1" applyFill="1" applyAlignment="1">
      <alignment horizontal="centerContinuous" vertical="center"/>
    </xf>
    <xf numFmtId="0" fontId="53" fillId="4" borderId="0" xfId="16" applyFont="1" applyFill="1"/>
    <xf numFmtId="0" fontId="53" fillId="4" borderId="2" xfId="16" applyFont="1" applyFill="1" applyBorder="1" applyAlignment="1">
      <alignment horizontal="left" vertical="center"/>
    </xf>
    <xf numFmtId="38" fontId="53" fillId="4" borderId="2" xfId="16" applyNumberFormat="1" applyFont="1" applyFill="1" applyBorder="1" applyAlignment="1">
      <alignment horizontal="right" vertical="center"/>
    </xf>
    <xf numFmtId="0" fontId="46" fillId="2" borderId="2" xfId="32" applyFont="1" applyFill="1" applyBorder="1" applyAlignment="1">
      <alignment horizontal="right" vertical="center"/>
    </xf>
    <xf numFmtId="0" fontId="46" fillId="2" borderId="0" xfId="32" applyFont="1" applyFill="1" applyAlignment="1">
      <alignment horizontal="right" vertical="center"/>
    </xf>
    <xf numFmtId="0" fontId="63" fillId="4" borderId="0" xfId="16" applyFont="1" applyFill="1"/>
    <xf numFmtId="0" fontId="21" fillId="4" borderId="0" xfId="16" applyFont="1" applyFill="1" applyAlignment="1">
      <alignment horizontal="left" indent="1"/>
    </xf>
    <xf numFmtId="0" fontId="21" fillId="0" borderId="0" xfId="16" applyFont="1"/>
    <xf numFmtId="0" fontId="21" fillId="4" borderId="0" xfId="16" applyFont="1" applyFill="1" applyAlignment="1">
      <alignment horizontal="left" indent="2"/>
    </xf>
    <xf numFmtId="3" fontId="21" fillId="4" borderId="3" xfId="16" applyNumberFormat="1" applyFont="1" applyFill="1" applyBorder="1"/>
    <xf numFmtId="0" fontId="65" fillId="0" borderId="0" xfId="32" applyFont="1" applyAlignment="1" applyProtection="1">
      <alignment horizontal="center"/>
      <protection locked="0"/>
    </xf>
    <xf numFmtId="0" fontId="17" fillId="0" borderId="2" xfId="32" applyFont="1" applyBorder="1" applyAlignment="1">
      <alignment vertical="center"/>
    </xf>
    <xf numFmtId="0" fontId="17" fillId="0" borderId="0" xfId="32" applyFont="1" applyAlignment="1">
      <alignment horizontal="right"/>
    </xf>
    <xf numFmtId="167" fontId="17" fillId="0" borderId="0" xfId="32" applyNumberFormat="1" applyFont="1" applyAlignment="1">
      <alignment horizontal="right"/>
    </xf>
    <xf numFmtId="186" fontId="11" fillId="0" borderId="0" xfId="32" applyNumberFormat="1" applyFont="1"/>
    <xf numFmtId="167" fontId="11" fillId="0" borderId="0" xfId="32" applyNumberFormat="1" applyFont="1" applyAlignment="1">
      <alignment horizontal="right"/>
    </xf>
    <xf numFmtId="167" fontId="11" fillId="0" borderId="0" xfId="32" applyNumberFormat="1" applyFont="1"/>
    <xf numFmtId="0" fontId="16" fillId="0" borderId="0" xfId="17" applyFont="1" applyAlignment="1" applyProtection="1">
      <alignment horizontal="centerContinuous" vertical="center"/>
      <protection locked="0"/>
    </xf>
    <xf numFmtId="0" fontId="16" fillId="0" borderId="0" xfId="17" applyFont="1" applyAlignment="1">
      <alignment horizontal="centerContinuous" vertical="center"/>
    </xf>
    <xf numFmtId="186" fontId="1" fillId="0" borderId="0" xfId="17" applyNumberFormat="1"/>
    <xf numFmtId="0" fontId="11" fillId="0" borderId="3" xfId="17" applyFont="1" applyBorder="1" applyProtection="1">
      <protection locked="0"/>
    </xf>
    <xf numFmtId="0" fontId="65" fillId="0" borderId="3" xfId="17" applyFont="1" applyBorder="1" applyAlignment="1" applyProtection="1">
      <alignment horizontal="center"/>
      <protection locked="0"/>
    </xf>
    <xf numFmtId="0" fontId="11" fillId="0" borderId="0" xfId="17" applyFont="1" applyAlignment="1">
      <alignment vertical="center" wrapText="1"/>
    </xf>
    <xf numFmtId="0" fontId="53" fillId="0" borderId="3" xfId="17" applyFont="1" applyBorder="1" applyAlignment="1">
      <alignment horizontal="center" vertical="center" wrapText="1"/>
    </xf>
    <xf numFmtId="0" fontId="53" fillId="2" borderId="3" xfId="17" applyFont="1" applyFill="1" applyBorder="1" applyAlignment="1">
      <alignment horizontal="center" vertical="center" wrapText="1"/>
    </xf>
    <xf numFmtId="0" fontId="11" fillId="0" borderId="0" xfId="17" applyFont="1"/>
    <xf numFmtId="0" fontId="17" fillId="0" borderId="0" xfId="17" applyFont="1" applyAlignment="1" applyProtection="1">
      <alignment horizontal="center" vertical="center"/>
      <protection locked="0"/>
    </xf>
    <xf numFmtId="0" fontId="17" fillId="0" borderId="0" xfId="17" applyFont="1" applyAlignment="1">
      <alignment horizontal="center" vertical="center" wrapText="1"/>
    </xf>
    <xf numFmtId="0" fontId="17" fillId="2" borderId="0" xfId="17" applyFont="1" applyFill="1" applyAlignment="1">
      <alignment horizontal="center" vertical="center" wrapText="1"/>
    </xf>
    <xf numFmtId="0" fontId="17" fillId="0" borderId="0" xfId="17" applyFont="1"/>
    <xf numFmtId="185" fontId="17" fillId="2" borderId="0" xfId="32" applyNumberFormat="1" applyFont="1" applyFill="1" applyAlignment="1">
      <alignment horizontal="right" vertical="center"/>
    </xf>
    <xf numFmtId="191" fontId="17" fillId="2" borderId="0" xfId="17" applyNumberFormat="1" applyFont="1" applyFill="1" applyAlignment="1">
      <alignment horizontal="right" indent="2"/>
    </xf>
    <xf numFmtId="185" fontId="11" fillId="2" borderId="0" xfId="32" applyNumberFormat="1" applyFont="1" applyFill="1" applyAlignment="1">
      <alignment horizontal="right" vertical="center"/>
    </xf>
    <xf numFmtId="185" fontId="11" fillId="2" borderId="0" xfId="32" applyNumberFormat="1" applyFont="1" applyFill="1" applyAlignment="1">
      <alignment horizontal="center" vertical="center"/>
    </xf>
    <xf numFmtId="191" fontId="11" fillId="2" borderId="0" xfId="17" applyNumberFormat="1" applyFont="1" applyFill="1" applyAlignment="1">
      <alignment horizontal="right" indent="2"/>
    </xf>
    <xf numFmtId="0" fontId="11" fillId="0" borderId="3" xfId="17" applyFont="1" applyBorder="1"/>
    <xf numFmtId="0" fontId="11" fillId="2" borderId="3" xfId="17" applyFont="1" applyFill="1" applyBorder="1"/>
    <xf numFmtId="0" fontId="21" fillId="0" borderId="0" xfId="17" applyFont="1"/>
    <xf numFmtId="0" fontId="37" fillId="2" borderId="0" xfId="17" applyFont="1" applyFill="1"/>
    <xf numFmtId="0" fontId="37" fillId="0" borderId="0" xfId="17" applyFont="1"/>
    <xf numFmtId="0" fontId="16" fillId="2" borderId="0" xfId="17" applyFont="1" applyFill="1" applyProtection="1">
      <protection locked="0"/>
    </xf>
    <xf numFmtId="0" fontId="11" fillId="2" borderId="0" xfId="17" applyFont="1" applyFill="1"/>
    <xf numFmtId="0" fontId="16" fillId="2" borderId="0" xfId="17" applyFont="1" applyFill="1"/>
    <xf numFmtId="0" fontId="11" fillId="2" borderId="0" xfId="17" quotePrefix="1" applyFont="1" applyFill="1" applyProtection="1">
      <protection locked="0"/>
    </xf>
    <xf numFmtId="17" fontId="17" fillId="2" borderId="13" xfId="17" applyNumberFormat="1" applyFont="1" applyFill="1" applyBorder="1" applyAlignment="1">
      <alignment horizontal="center" vertical="center" wrapText="1"/>
    </xf>
    <xf numFmtId="0" fontId="17" fillId="2" borderId="0" xfId="17" applyFont="1" applyFill="1" applyAlignment="1">
      <alignment vertical="center" wrapText="1"/>
    </xf>
    <xf numFmtId="0" fontId="17" fillId="2" borderId="11" xfId="17" applyFont="1" applyFill="1" applyBorder="1" applyAlignment="1">
      <alignment horizontal="center" vertical="center" wrapText="1"/>
    </xf>
    <xf numFmtId="164" fontId="17" fillId="2" borderId="0" xfId="17" applyNumberFormat="1" applyFont="1" applyFill="1" applyAlignment="1">
      <alignment horizontal="center" vertical="center" wrapText="1"/>
    </xf>
    <xf numFmtId="0" fontId="66" fillId="2" borderId="0" xfId="17" applyFont="1" applyFill="1" applyAlignment="1">
      <alignment horizontal="center" vertical="center" wrapText="1"/>
    </xf>
    <xf numFmtId="164" fontId="16" fillId="2" borderId="14" xfId="17" applyNumberFormat="1" applyFont="1" applyFill="1" applyBorder="1" applyAlignment="1">
      <alignment horizontal="center" vertical="center" wrapText="1"/>
    </xf>
    <xf numFmtId="164" fontId="16" fillId="2" borderId="0" xfId="17" applyNumberFormat="1" applyFont="1" applyFill="1" applyAlignment="1">
      <alignment horizontal="center" vertical="center" wrapText="1"/>
    </xf>
    <xf numFmtId="0" fontId="1" fillId="0" borderId="15" xfId="17" applyBorder="1" applyAlignment="1">
      <alignment horizontal="left"/>
    </xf>
    <xf numFmtId="43" fontId="11" fillId="0" borderId="15" xfId="17" applyNumberFormat="1" applyFont="1" applyBorder="1"/>
    <xf numFmtId="4" fontId="11" fillId="2" borderId="0" xfId="17" applyNumberFormat="1" applyFont="1" applyFill="1"/>
    <xf numFmtId="43" fontId="1" fillId="0" borderId="15" xfId="17" applyNumberFormat="1" applyBorder="1"/>
    <xf numFmtId="4" fontId="15" fillId="0" borderId="15" xfId="32" applyNumberFormat="1" applyBorder="1"/>
    <xf numFmtId="4" fontId="67" fillId="2" borderId="0" xfId="17" applyNumberFormat="1" applyFont="1" applyFill="1"/>
    <xf numFmtId="0" fontId="1" fillId="0" borderId="15" xfId="17" applyBorder="1"/>
    <xf numFmtId="0" fontId="11" fillId="2" borderId="0" xfId="17" applyFont="1" applyFill="1" applyAlignment="1">
      <alignment horizontal="left" indent="2"/>
    </xf>
    <xf numFmtId="164" fontId="11" fillId="2" borderId="0" xfId="17" applyNumberFormat="1" applyFont="1" applyFill="1"/>
    <xf numFmtId="164" fontId="11" fillId="2" borderId="14" xfId="17" applyNumberFormat="1" applyFont="1" applyFill="1" applyBorder="1"/>
    <xf numFmtId="0" fontId="11" fillId="2" borderId="1" xfId="17" applyFont="1" applyFill="1" applyBorder="1"/>
    <xf numFmtId="164" fontId="11" fillId="2" borderId="1" xfId="17" applyNumberFormat="1" applyFont="1" applyFill="1" applyBorder="1"/>
    <xf numFmtId="164" fontId="11" fillId="2" borderId="16" xfId="17" applyNumberFormat="1" applyFont="1" applyFill="1" applyBorder="1"/>
    <xf numFmtId="0" fontId="21" fillId="2" borderId="0" xfId="17" applyFont="1" applyFill="1"/>
    <xf numFmtId="0" fontId="11" fillId="2" borderId="14" xfId="17" applyFont="1" applyFill="1" applyBorder="1"/>
    <xf numFmtId="0" fontId="21" fillId="2" borderId="0" xfId="17" applyFont="1" applyFill="1" applyAlignment="1">
      <alignment horizontal="left" vertical="center"/>
    </xf>
    <xf numFmtId="14" fontId="11" fillId="2" borderId="0" xfId="17" applyNumberFormat="1" applyFont="1" applyFill="1"/>
    <xf numFmtId="168" fontId="17" fillId="0" borderId="0" xfId="32" applyNumberFormat="1" applyFont="1" applyProtection="1">
      <protection hidden="1"/>
    </xf>
    <xf numFmtId="3" fontId="19" fillId="0" borderId="0" xfId="33" applyNumberFormat="1" applyFont="1" applyAlignment="1">
      <alignment horizontal="right" wrapText="1"/>
    </xf>
    <xf numFmtId="168" fontId="11" fillId="0" borderId="0" xfId="23" applyNumberFormat="1" applyFont="1" applyFill="1" applyAlignment="1" applyProtection="1">
      <protection locked="0"/>
    </xf>
    <xf numFmtId="0" fontId="1" fillId="0" borderId="0" xfId="34"/>
    <xf numFmtId="168" fontId="68" fillId="0" borderId="0" xfId="32" applyNumberFormat="1" applyFont="1" applyProtection="1">
      <protection hidden="1"/>
    </xf>
    <xf numFmtId="168" fontId="17" fillId="0" borderId="0" xfId="32" applyNumberFormat="1" applyFont="1" applyProtection="1">
      <protection locked="0"/>
    </xf>
    <xf numFmtId="0" fontId="16" fillId="0" borderId="0" xfId="0" applyFont="1" applyAlignment="1" applyProtection="1">
      <alignment horizontal="centerContinuous" vertical="center" wrapText="1"/>
      <protection locked="0"/>
    </xf>
    <xf numFmtId="0" fontId="11" fillId="0" borderId="0" xfId="0" applyFont="1" applyAlignment="1">
      <alignment horizontal="centerContinuous"/>
    </xf>
    <xf numFmtId="0" fontId="11" fillId="0" borderId="0" xfId="0" applyFont="1"/>
    <xf numFmtId="0" fontId="46" fillId="2" borderId="2" xfId="0" applyFont="1" applyFill="1" applyBorder="1" applyAlignment="1">
      <alignment horizontal="center" vertical="center"/>
    </xf>
    <xf numFmtId="0" fontId="46" fillId="0" borderId="0" xfId="0" applyFont="1" applyAlignment="1">
      <alignment wrapText="1"/>
    </xf>
    <xf numFmtId="41" fontId="17" fillId="0" borderId="0" xfId="0" applyNumberFormat="1" applyFont="1"/>
    <xf numFmtId="0" fontId="19" fillId="0" borderId="0" xfId="0" applyFont="1"/>
    <xf numFmtId="41" fontId="11" fillId="0" borderId="0" xfId="0" applyNumberFormat="1" applyFont="1"/>
    <xf numFmtId="0" fontId="19" fillId="0" borderId="0" xfId="0" applyFont="1" applyAlignment="1">
      <alignment horizontal="left" indent="1"/>
    </xf>
    <xf numFmtId="41" fontId="11" fillId="0" borderId="0" xfId="0" applyNumberFormat="1" applyFont="1" applyAlignment="1">
      <alignment horizontal="right" indent="1"/>
    </xf>
    <xf numFmtId="0" fontId="46" fillId="0" borderId="0" xfId="0" applyFont="1" applyAlignment="1">
      <alignment horizontal="left"/>
    </xf>
    <xf numFmtId="0" fontId="17" fillId="0" borderId="0" xfId="0" applyFont="1"/>
    <xf numFmtId="0" fontId="19" fillId="0" borderId="0" xfId="0" applyFont="1" applyAlignment="1">
      <alignment horizontal="left"/>
    </xf>
    <xf numFmtId="0" fontId="11" fillId="0" borderId="3" xfId="0" applyFont="1" applyBorder="1"/>
    <xf numFmtId="41" fontId="19" fillId="0" borderId="3" xfId="0" applyNumberFormat="1" applyFont="1" applyBorder="1"/>
    <xf numFmtId="41" fontId="11" fillId="0" borderId="3" xfId="0" applyNumberFormat="1" applyFont="1" applyBorder="1"/>
    <xf numFmtId="0" fontId="11" fillId="0" borderId="1" xfId="0" applyFont="1" applyBorder="1"/>
    <xf numFmtId="0" fontId="21" fillId="0" borderId="0" xfId="0" applyFont="1"/>
    <xf numFmtId="0" fontId="49" fillId="0" borderId="0" xfId="0" applyFont="1"/>
    <xf numFmtId="0" fontId="11" fillId="0" borderId="0" xfId="0" applyFont="1" applyAlignment="1">
      <alignment wrapText="1"/>
    </xf>
    <xf numFmtId="170" fontId="11" fillId="0" borderId="0" xfId="0" applyNumberFormat="1" applyFont="1"/>
    <xf numFmtId="0" fontId="17" fillId="0" borderId="1" xfId="32" applyFont="1" applyBorder="1" applyAlignment="1" applyProtection="1">
      <alignment horizontal="left" vertical="center" wrapText="1"/>
      <protection locked="0"/>
    </xf>
    <xf numFmtId="0" fontId="17" fillId="0" borderId="3" xfId="32" applyFont="1" applyBorder="1" applyAlignment="1" applyProtection="1">
      <alignment horizontal="left" vertical="center" wrapText="1"/>
      <protection locked="0"/>
    </xf>
    <xf numFmtId="0" fontId="17" fillId="0" borderId="2" xfId="32" applyFont="1" applyBorder="1" applyAlignment="1" applyProtection="1">
      <alignment horizontal="center" vertical="center" wrapText="1"/>
      <protection locked="0"/>
    </xf>
    <xf numFmtId="0" fontId="20" fillId="0" borderId="0" xfId="32" applyFont="1" applyAlignment="1">
      <alignment horizontal="justify" vertical="justify" wrapText="1"/>
    </xf>
    <xf numFmtId="0" fontId="22" fillId="0" borderId="0" xfId="32" applyFont="1" applyAlignment="1">
      <alignment horizontal="justify" vertical="justify" wrapText="1"/>
    </xf>
    <xf numFmtId="0" fontId="20" fillId="0" borderId="0" xfId="32" applyFont="1" applyAlignment="1">
      <alignment horizontal="justify" vertical="center" wrapText="1"/>
    </xf>
    <xf numFmtId="37" fontId="17" fillId="0" borderId="1" xfId="32" applyNumberFormat="1" applyFont="1" applyBorder="1" applyAlignment="1">
      <alignment horizontal="left" vertical="center" wrapText="1"/>
    </xf>
    <xf numFmtId="37" fontId="17" fillId="0" borderId="0" xfId="32" applyNumberFormat="1" applyFont="1" applyAlignment="1">
      <alignment horizontal="left" vertical="center" wrapText="1"/>
    </xf>
    <xf numFmtId="37" fontId="17" fillId="0" borderId="3" xfId="32" applyNumberFormat="1" applyFont="1" applyBorder="1" applyAlignment="1">
      <alignment horizontal="left" vertical="center" wrapText="1"/>
    </xf>
    <xf numFmtId="37" fontId="17" fillId="0" borderId="2" xfId="32" applyNumberFormat="1" applyFont="1" applyBorder="1" applyAlignment="1">
      <alignment horizontal="center" vertical="center"/>
    </xf>
    <xf numFmtId="49" fontId="17" fillId="0" borderId="2" xfId="32" applyNumberFormat="1" applyFont="1" applyBorder="1" applyAlignment="1">
      <alignment horizontal="center" vertical="center"/>
    </xf>
    <xf numFmtId="0" fontId="30" fillId="0" borderId="0" xfId="32" applyFont="1" applyAlignment="1">
      <alignment horizontal="center" vertical="center" wrapText="1"/>
    </xf>
    <xf numFmtId="0" fontId="30" fillId="0" borderId="0" xfId="32" applyFont="1" applyAlignment="1">
      <alignment horizontal="center"/>
    </xf>
    <xf numFmtId="37" fontId="17" fillId="0" borderId="5" xfId="32" applyNumberFormat="1" applyFont="1" applyBorder="1" applyAlignment="1">
      <alignment horizontal="center" vertical="center" wrapText="1"/>
    </xf>
    <xf numFmtId="0" fontId="15" fillId="0" borderId="7" xfId="32" applyBorder="1" applyAlignment="1">
      <alignment horizontal="center" vertical="center" wrapText="1"/>
    </xf>
    <xf numFmtId="0" fontId="21" fillId="0" borderId="0" xfId="32" applyFont="1" applyAlignment="1">
      <alignment horizontal="justify" vertical="center" wrapText="1"/>
    </xf>
    <xf numFmtId="0" fontId="22" fillId="0" borderId="0" xfId="32" applyFont="1" applyAlignment="1">
      <alignment horizontal="justify" wrapText="1"/>
    </xf>
    <xf numFmtId="0" fontId="16" fillId="0" borderId="0" xfId="32" applyFont="1" applyAlignment="1">
      <alignment horizontal="center" vertical="center"/>
    </xf>
    <xf numFmtId="0" fontId="1" fillId="0" borderId="7" xfId="32" applyFont="1" applyBorder="1" applyAlignment="1">
      <alignment horizontal="center" vertical="center" wrapText="1"/>
    </xf>
    <xf numFmtId="0" fontId="17" fillId="0" borderId="1" xfId="29" applyFont="1" applyBorder="1" applyAlignment="1">
      <alignment horizontal="left" vertical="center" wrapText="1"/>
    </xf>
    <xf numFmtId="0" fontId="17" fillId="0" borderId="0" xfId="29" applyFont="1" applyAlignment="1">
      <alignment horizontal="left" vertical="center" wrapText="1"/>
    </xf>
    <xf numFmtId="0" fontId="26" fillId="0" borderId="3" xfId="29" applyFont="1" applyBorder="1" applyAlignment="1">
      <alignment horizontal="left" vertical="center" wrapText="1"/>
    </xf>
    <xf numFmtId="0" fontId="17" fillId="0" borderId="2" xfId="29" applyFont="1" applyBorder="1" applyAlignment="1">
      <alignment horizontal="center" vertical="center" wrapText="1"/>
    </xf>
    <xf numFmtId="0" fontId="17" fillId="0" borderId="1" xfId="29" applyFont="1" applyBorder="1" applyAlignment="1">
      <alignment horizontal="center" vertical="center" wrapText="1"/>
    </xf>
    <xf numFmtId="0" fontId="17" fillId="0" borderId="0" xfId="29" applyFont="1" applyAlignment="1">
      <alignment horizontal="center" vertical="center" wrapText="1"/>
    </xf>
    <xf numFmtId="0" fontId="17" fillId="0" borderId="3" xfId="29" applyFont="1" applyBorder="1" applyAlignment="1">
      <alignment horizontal="center" vertical="center" wrapText="1"/>
    </xf>
    <xf numFmtId="37" fontId="46" fillId="0" borderId="1" xfId="32" applyNumberFormat="1" applyFont="1" applyBorder="1" applyAlignment="1">
      <alignment horizontal="left" vertical="center" wrapText="1"/>
    </xf>
    <xf numFmtId="37" fontId="46" fillId="0" borderId="0" xfId="32" applyNumberFormat="1" applyFont="1" applyAlignment="1">
      <alignment horizontal="left" vertical="center" wrapText="1"/>
    </xf>
    <xf numFmtId="37" fontId="46" fillId="0" borderId="3" xfId="32" applyNumberFormat="1" applyFont="1" applyBorder="1" applyAlignment="1">
      <alignment horizontal="left" vertical="center" wrapText="1"/>
    </xf>
    <xf numFmtId="37" fontId="46" fillId="0" borderId="2" xfId="32" applyNumberFormat="1" applyFont="1" applyBorder="1" applyAlignment="1">
      <alignment horizontal="center" vertical="center"/>
    </xf>
    <xf numFmtId="0" fontId="17" fillId="0" borderId="2" xfId="32" applyFont="1" applyBorder="1" applyAlignment="1">
      <alignment horizontal="center" vertical="center"/>
    </xf>
    <xf numFmtId="0" fontId="17" fillId="0" borderId="3" xfId="32" applyFont="1" applyBorder="1" applyAlignment="1">
      <alignment horizontal="center" vertical="center"/>
    </xf>
    <xf numFmtId="0" fontId="17" fillId="0" borderId="1" xfId="32" applyFont="1" applyBorder="1" applyAlignment="1">
      <alignment vertical="center" wrapText="1"/>
    </xf>
    <xf numFmtId="0" fontId="17" fillId="0" borderId="3" xfId="32" applyFont="1" applyBorder="1" applyAlignment="1">
      <alignment vertical="center" wrapText="1"/>
    </xf>
    <xf numFmtId="0" fontId="49" fillId="0" borderId="0" xfId="32" applyFont="1" applyAlignment="1">
      <alignment horizontal="justify" vertical="center" wrapText="1"/>
    </xf>
    <xf numFmtId="0" fontId="21" fillId="4" borderId="0" xfId="32" applyFont="1" applyFill="1" applyAlignment="1">
      <alignment horizontal="center" wrapText="1"/>
    </xf>
    <xf numFmtId="0" fontId="17" fillId="0" borderId="2" xfId="32" applyFont="1" applyBorder="1" applyAlignment="1">
      <alignment horizontal="left" vertical="center" wrapText="1"/>
    </xf>
    <xf numFmtId="0" fontId="20" fillId="0" borderId="0" xfId="32" applyFont="1" applyAlignment="1">
      <alignment vertical="center" wrapText="1"/>
    </xf>
    <xf numFmtId="0" fontId="22" fillId="0" borderId="0" xfId="32" applyFont="1" applyAlignment="1">
      <alignment vertical="center" wrapText="1"/>
    </xf>
    <xf numFmtId="0" fontId="17" fillId="0" borderId="1" xfId="32" applyFont="1" applyBorder="1" applyAlignment="1">
      <alignment horizontal="left" vertical="center" wrapText="1"/>
    </xf>
    <xf numFmtId="0" fontId="11" fillId="0" borderId="3" xfId="32" applyFont="1" applyBorder="1" applyAlignment="1">
      <alignment horizontal="left" vertical="center" wrapText="1"/>
    </xf>
    <xf numFmtId="0" fontId="17" fillId="0" borderId="1" xfId="32" applyFont="1" applyBorder="1" applyAlignment="1">
      <alignment horizontal="center" vertical="center" wrapText="1"/>
    </xf>
    <xf numFmtId="0" fontId="17" fillId="0" borderId="3" xfId="32" applyFont="1" applyBorder="1" applyAlignment="1">
      <alignment horizontal="center" vertical="center" wrapText="1"/>
    </xf>
    <xf numFmtId="0" fontId="16" fillId="0" borderId="0" xfId="32" applyFont="1" applyAlignment="1" applyProtection="1">
      <alignment horizontal="center" vertical="center"/>
      <protection locked="0"/>
    </xf>
    <xf numFmtId="37" fontId="34" fillId="0" borderId="0" xfId="32" applyNumberFormat="1" applyFont="1" applyAlignment="1">
      <alignment horizontal="center"/>
    </xf>
    <xf numFmtId="0" fontId="17" fillId="0" borderId="1" xfId="32" applyFont="1" applyBorder="1" applyAlignment="1">
      <alignment horizontal="left" vertical="center"/>
    </xf>
    <xf numFmtId="0" fontId="17" fillId="0" borderId="3" xfId="32" applyFont="1" applyBorder="1" applyAlignment="1">
      <alignment horizontal="left" vertical="center"/>
    </xf>
    <xf numFmtId="0" fontId="17" fillId="0" borderId="1" xfId="32" applyFont="1" applyBorder="1" applyAlignment="1">
      <alignment horizontal="center" vertical="center"/>
    </xf>
    <xf numFmtId="0" fontId="17" fillId="0" borderId="2" xfId="32" applyFont="1" applyBorder="1" applyAlignment="1">
      <alignment horizontal="center" vertical="center" wrapText="1"/>
    </xf>
    <xf numFmtId="0" fontId="17" fillId="0" borderId="1" xfId="32" applyFont="1" applyBorder="1" applyAlignment="1">
      <alignment vertical="center"/>
    </xf>
    <xf numFmtId="0" fontId="17" fillId="0" borderId="3" xfId="32" applyFont="1" applyBorder="1" applyAlignment="1">
      <alignment vertical="center"/>
    </xf>
    <xf numFmtId="0" fontId="22" fillId="0" borderId="0" xfId="32" applyFont="1" applyAlignment="1">
      <alignment horizontal="justify" vertical="center" wrapText="1"/>
    </xf>
    <xf numFmtId="0" fontId="17" fillId="0" borderId="3" xfId="32" applyFont="1" applyBorder="1" applyAlignment="1">
      <alignment horizontal="left" vertical="center" wrapText="1"/>
    </xf>
    <xf numFmtId="0" fontId="17" fillId="0" borderId="1" xfId="17" applyFont="1" applyBorder="1" applyAlignment="1" applyProtection="1">
      <alignment horizontal="center" vertical="center"/>
      <protection locked="0"/>
    </xf>
    <xf numFmtId="0" fontId="17" fillId="0" borderId="3" xfId="17" applyFont="1" applyBorder="1" applyAlignment="1" applyProtection="1">
      <alignment horizontal="center" vertical="center"/>
      <protection locked="0"/>
    </xf>
    <xf numFmtId="0" fontId="17" fillId="0" borderId="2" xfId="17" applyFont="1" applyBorder="1" applyAlignment="1" applyProtection="1">
      <alignment horizontal="center" vertical="center"/>
      <protection locked="0"/>
    </xf>
    <xf numFmtId="0" fontId="16" fillId="2" borderId="0" xfId="17" applyFont="1" applyFill="1" applyAlignment="1" applyProtection="1">
      <alignment horizontal="center"/>
      <protection locked="0"/>
    </xf>
    <xf numFmtId="0" fontId="16" fillId="2" borderId="0" xfId="17" applyFont="1" applyFill="1" applyAlignment="1">
      <alignment horizontal="center"/>
    </xf>
    <xf numFmtId="0" fontId="11" fillId="2" borderId="11" xfId="17" quotePrefix="1" applyFont="1" applyFill="1" applyBorder="1" applyAlignment="1" applyProtection="1">
      <alignment horizontal="center"/>
      <protection locked="0"/>
    </xf>
    <xf numFmtId="0" fontId="17" fillId="2" borderId="12" xfId="17" applyFont="1" applyFill="1" applyBorder="1" applyAlignment="1">
      <alignment horizontal="center" vertical="center" wrapText="1"/>
    </xf>
    <xf numFmtId="0" fontId="17" fillId="2" borderId="11" xfId="17" applyFont="1" applyFill="1" applyBorder="1" applyAlignment="1">
      <alignment horizontal="center" vertical="center" wrapText="1"/>
    </xf>
    <xf numFmtId="17" fontId="17" fillId="2" borderId="12" xfId="17" applyNumberFormat="1" applyFont="1" applyFill="1" applyBorder="1" applyAlignment="1">
      <alignment horizontal="center" vertical="center" wrapText="1"/>
    </xf>
    <xf numFmtId="17" fontId="17" fillId="2" borderId="11" xfId="17" applyNumberFormat="1" applyFont="1" applyFill="1" applyBorder="1" applyAlignment="1">
      <alignment horizontal="center" vertical="center" wrapText="1"/>
    </xf>
    <xf numFmtId="192" fontId="17" fillId="0" borderId="0" xfId="32" applyNumberFormat="1" applyFont="1" applyAlignment="1" applyProtection="1">
      <alignment horizontal="right" indent="1"/>
      <protection hidden="1"/>
    </xf>
    <xf numFmtId="192" fontId="11" fillId="0" borderId="0" xfId="32" applyNumberFormat="1" applyFont="1" applyAlignment="1">
      <alignment horizontal="right" indent="2"/>
    </xf>
    <xf numFmtId="192" fontId="11" fillId="0" borderId="0" xfId="32" applyNumberFormat="1" applyFont="1" applyAlignment="1" applyProtection="1">
      <alignment horizontal="right" indent="1"/>
      <protection hidden="1"/>
    </xf>
    <xf numFmtId="192" fontId="11" fillId="0" borderId="0" xfId="32" applyNumberFormat="1" applyFont="1"/>
  </cellXfs>
  <cellStyles count="39">
    <cellStyle name="Euro" xfId="1" xr:uid="{00000000-0005-0000-0000-000000000000}"/>
    <cellStyle name="Euro 2" xfId="18" xr:uid="{00000000-0005-0000-0000-000001000000}"/>
    <cellStyle name="Excel Built-in Comma [0] 1" xfId="28" xr:uid="{00000000-0005-0000-0000-000002000000}"/>
    <cellStyle name="Hipervínculo" xfId="31" builtinId="8"/>
    <cellStyle name="Hyperlink_CUADRO 02" xfId="2" xr:uid="{00000000-0005-0000-0000-000004000000}"/>
    <cellStyle name="Millares 2" xfId="5" xr:uid="{00000000-0005-0000-0000-000005000000}"/>
    <cellStyle name="Millares 3" xfId="8" xr:uid="{00000000-0005-0000-0000-000006000000}"/>
    <cellStyle name="Millares 3 2" xfId="22" xr:uid="{00000000-0005-0000-0000-000007000000}"/>
    <cellStyle name="Millares 3 3" xfId="23" xr:uid="{00000000-0005-0000-0000-000008000000}"/>
    <cellStyle name="Millares 4" xfId="10" xr:uid="{00000000-0005-0000-0000-000009000000}"/>
    <cellStyle name="Millares 5" xfId="13" xr:uid="{00000000-0005-0000-0000-00000A000000}"/>
    <cellStyle name="Millares 6" xfId="21" xr:uid="{00000000-0005-0000-0000-00000B000000}"/>
    <cellStyle name="Millares 7" xfId="25" xr:uid="{00000000-0005-0000-0000-00000C000000}"/>
    <cellStyle name="Millares 8" xfId="27" xr:uid="{00000000-0005-0000-0000-00000D000000}"/>
    <cellStyle name="Millares 8 2" xfId="30" xr:uid="{00000000-0005-0000-0000-00000E000000}"/>
    <cellStyle name="Millares 9" xfId="38" xr:uid="{01C0DADE-84F9-4918-8F30-F0549C79783E}"/>
    <cellStyle name="Normal" xfId="0" builtinId="0"/>
    <cellStyle name="Normal 2" xfId="3" xr:uid="{00000000-0005-0000-0000-000010000000}"/>
    <cellStyle name="Normal 2 2" xfId="6" xr:uid="{00000000-0005-0000-0000-000011000000}"/>
    <cellStyle name="Normal 2 2 2" xfId="17" xr:uid="{00000000-0005-0000-0000-000012000000}"/>
    <cellStyle name="Normal 2 3" xfId="7" xr:uid="{00000000-0005-0000-0000-000013000000}"/>
    <cellStyle name="Normal 2 4" xfId="11" xr:uid="{00000000-0005-0000-0000-000014000000}"/>
    <cellStyle name="Normal 2 5" xfId="14" xr:uid="{00000000-0005-0000-0000-000015000000}"/>
    <cellStyle name="Normal 2 5 2" xfId="16" xr:uid="{00000000-0005-0000-0000-000016000000}"/>
    <cellStyle name="Normal 3" xfId="4" xr:uid="{00000000-0005-0000-0000-000017000000}"/>
    <cellStyle name="Normal 4" xfId="9" xr:uid="{00000000-0005-0000-0000-000018000000}"/>
    <cellStyle name="Normal 5" xfId="12" xr:uid="{00000000-0005-0000-0000-000019000000}"/>
    <cellStyle name="Normal 5 2" xfId="15" xr:uid="{00000000-0005-0000-0000-00001A000000}"/>
    <cellStyle name="Normal 6" xfId="20" xr:uid="{00000000-0005-0000-0000-00001B000000}"/>
    <cellStyle name="Normal 7" xfId="24" xr:uid="{00000000-0005-0000-0000-00001C000000}"/>
    <cellStyle name="Normal 8" xfId="26" xr:uid="{00000000-0005-0000-0000-00001D000000}"/>
    <cellStyle name="Normal 8 2" xfId="29" xr:uid="{00000000-0005-0000-0000-00001E000000}"/>
    <cellStyle name="Normal 9" xfId="32" xr:uid="{08A20625-C3EF-4919-9D03-7957ED55B4C5}"/>
    <cellStyle name="Normal_2" xfId="34" xr:uid="{6CACD727-ECE9-4449-88D0-637F60F94B36}"/>
    <cellStyle name="Normal_C5_1" xfId="37" xr:uid="{51A673C3-984A-44EF-BC9A-826D8281E823}"/>
    <cellStyle name="Normal_Hoja2" xfId="33" xr:uid="{3D5C63D8-22C4-466C-8522-D69472A6860F}"/>
    <cellStyle name="Normal_Hoja5" xfId="36" xr:uid="{E79EE655-C344-451A-8063-3899774071E9}"/>
    <cellStyle name="Normal_Libro2" xfId="35" xr:uid="{D2CF4D2B-986E-4952-9FD6-57774610B6D7}"/>
    <cellStyle name="Porcentual 2" xfId="19" xr:uid="{00000000-0005-0000-0000-00001F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microsoft.com/office/2006/relationships/vbaProject" Target="vbaProject.bin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973329946659893"/>
          <c:y val="9.2198898739379087E-2"/>
          <c:w val="0.83193565320463958"/>
          <c:h val="0.79196391231237939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'G1'!$F$7</c:f>
              <c:strCache>
                <c:ptCount val="1"/>
                <c:pt idx="0">
                  <c:v>Hombres</c:v>
                </c:pt>
              </c:strCache>
            </c:strRef>
          </c:tx>
          <c:spPr>
            <a:gradFill rotWithShape="0">
              <a:gsLst>
                <a:gs pos="0">
                  <a:srgbClr val="C0C0C0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'G1'!$F$11:$F$26</c:f>
              <c:numCache>
                <c:formatCode>0.0;[Red]0.0</c:formatCode>
                <c:ptCount val="16"/>
                <c:pt idx="0">
                  <c:v>-3.4466990314968844</c:v>
                </c:pt>
                <c:pt idx="1">
                  <c:v>-10.398089631489336</c:v>
                </c:pt>
                <c:pt idx="2">
                  <c:v>-10.893606725136463</c:v>
                </c:pt>
                <c:pt idx="3">
                  <c:v>-11.139062219055292</c:v>
                </c:pt>
                <c:pt idx="4">
                  <c:v>-11.064421106841676</c:v>
                </c:pt>
                <c:pt idx="5">
                  <c:v>-9.6077817660364619</c:v>
                </c:pt>
                <c:pt idx="6">
                  <c:v>-8.1010302138342993</c:v>
                </c:pt>
                <c:pt idx="7">
                  <c:v>-7.369880285645154</c:v>
                </c:pt>
                <c:pt idx="8">
                  <c:v>-7.4026224835678551</c:v>
                </c:pt>
                <c:pt idx="9">
                  <c:v>-6.6522157033801044</c:v>
                </c:pt>
                <c:pt idx="10">
                  <c:v>-5.1772629298384647</c:v>
                </c:pt>
                <c:pt idx="11">
                  <c:v>-3.6626865472852836</c:v>
                </c:pt>
                <c:pt idx="12">
                  <c:v>-2.4088823478486709</c:v>
                </c:pt>
                <c:pt idx="13">
                  <c:v>-1.4563618645516316</c:v>
                </c:pt>
                <c:pt idx="14">
                  <c:v>-0.78514680713624529</c:v>
                </c:pt>
                <c:pt idx="15">
                  <c:v>-0.43425033685617187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920-47AC-ADF8-02958D7EC8F6}"/>
            </c:ext>
          </c:extLst>
        </c:ser>
        <c:ser>
          <c:idx val="1"/>
          <c:order val="1"/>
          <c:tx>
            <c:strRef>
              <c:f>'G1'!$G$7</c:f>
              <c:strCache>
                <c:ptCount val="1"/>
                <c:pt idx="0">
                  <c:v>Mujeres</c:v>
                </c:pt>
              </c:strCache>
            </c:strRef>
          </c:tx>
          <c:spPr>
            <a:gradFill rotWithShape="0">
              <a:gsLst>
                <a:gs pos="0">
                  <a:srgbClr val="FFCC99"/>
                </a:gs>
                <a:gs pos="100000">
                  <a:srgbClr val="FFFFFF"/>
                </a:gs>
              </a:gsLst>
              <a:lin ang="5400000" scaled="1"/>
            </a:gra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Lit>
              <c:ptCount val="16"/>
              <c:pt idx="0">
                <c:v>Menos de 20</c:v>
              </c:pt>
              <c:pt idx="1">
                <c:v>20 a 24 </c:v>
              </c:pt>
              <c:pt idx="2">
                <c:v>25 a 29 </c:v>
              </c:pt>
              <c:pt idx="3">
                <c:v>30 a 34 </c:v>
              </c:pt>
              <c:pt idx="4">
                <c:v>35 a 39 </c:v>
              </c:pt>
              <c:pt idx="5">
                <c:v>40 a 44 </c:v>
              </c:pt>
              <c:pt idx="6">
                <c:v>45 a 49 </c:v>
              </c:pt>
              <c:pt idx="7">
                <c:v>50 a 54 </c:v>
              </c:pt>
              <c:pt idx="8">
                <c:v>55 a 59 </c:v>
              </c:pt>
              <c:pt idx="9">
                <c:v>60 a 64 </c:v>
              </c:pt>
              <c:pt idx="10">
                <c:v>65 a 69 </c:v>
              </c:pt>
              <c:pt idx="11">
                <c:v>70 a 74 </c:v>
              </c:pt>
              <c:pt idx="12">
                <c:v>75 a 79</c:v>
              </c:pt>
              <c:pt idx="13">
                <c:v>80 a 84</c:v>
              </c:pt>
              <c:pt idx="14">
                <c:v>85 a 89</c:v>
              </c:pt>
              <c:pt idx="15">
                <c:v>90 y más</c:v>
              </c:pt>
            </c:strLit>
          </c:cat>
          <c:val>
            <c:numRef>
              <c:f>'G1'!$G$11:$G$26</c:f>
              <c:numCache>
                <c:formatCode>0.0;[Red]0.0</c:formatCode>
                <c:ptCount val="16"/>
                <c:pt idx="0">
                  <c:v>3.2882462686567164</c:v>
                </c:pt>
                <c:pt idx="1">
                  <c:v>9.8243378179524914</c:v>
                </c:pt>
                <c:pt idx="2">
                  <c:v>10.427122748931399</c:v>
                </c:pt>
                <c:pt idx="3">
                  <c:v>10.6646564711653</c:v>
                </c:pt>
                <c:pt idx="4">
                  <c:v>10.720112027888726</c:v>
                </c:pt>
                <c:pt idx="5">
                  <c:v>9.4167695851727284</c:v>
                </c:pt>
                <c:pt idx="6">
                  <c:v>8.0115487702333397</c:v>
                </c:pt>
                <c:pt idx="7">
                  <c:v>7.3877969308387641</c:v>
                </c:pt>
                <c:pt idx="8">
                  <c:v>7.5104779798192132</c:v>
                </c:pt>
                <c:pt idx="9">
                  <c:v>6.8792262280148551</c:v>
                </c:pt>
                <c:pt idx="10">
                  <c:v>5.5208661796650551</c:v>
                </c:pt>
                <c:pt idx="11">
                  <c:v>4.0439308738000141</c:v>
                </c:pt>
                <c:pt idx="12">
                  <c:v>2.757832755237895</c:v>
                </c:pt>
                <c:pt idx="13">
                  <c:v>1.7837200441454697</c:v>
                </c:pt>
                <c:pt idx="14">
                  <c:v>1.0636189650339851</c:v>
                </c:pt>
                <c:pt idx="15">
                  <c:v>0.69973635344404739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920-47AC-ADF8-02958D7EC8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1929577231"/>
        <c:axId val="1"/>
      </c:barChart>
      <c:catAx>
        <c:axId val="1929577231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0"/>
        <c:lblAlgn val="ctr"/>
        <c:lblOffset val="0"/>
        <c:tickLblSkip val="1"/>
        <c:tickMarkSkip val="1"/>
        <c:noMultiLvlLbl val="0"/>
      </c:catAx>
      <c:valAx>
        <c:axId val="1"/>
        <c:scaling>
          <c:orientation val="minMax"/>
          <c:max val="12"/>
          <c:min val="-12"/>
        </c:scaling>
        <c:delete val="0"/>
        <c:axPos val="b"/>
        <c:title>
          <c:tx>
            <c:rich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49434611802556938"/>
              <c:y val="0.93617244652929021"/>
            </c:manualLayout>
          </c:layout>
          <c:overlay val="0"/>
          <c:spPr>
            <a:noFill/>
            <a:ln w="25400">
              <a:noFill/>
            </a:ln>
          </c:spPr>
        </c:title>
        <c:numFmt formatCode="0;[Black]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929577231"/>
        <c:crosses val="autoZero"/>
        <c:crossBetween val="between"/>
        <c:majorUnit val="3"/>
        <c:minorUnit val="3"/>
      </c:valAx>
      <c:spPr>
        <a:noFill/>
        <a:ln w="12700">
          <a:solidFill>
            <a:srgbClr val="FFFFFF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7835456777580222"/>
          <c:y val="0.11347840385200077"/>
          <c:w val="0.15078604690542718"/>
          <c:h val="0.13790783244293048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975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 horizontalDpi="120" verticalDpi="14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6056560361805564"/>
          <c:y val="0.1177282684625662"/>
          <c:w val="0.78654761904761905"/>
          <c:h val="0.74876937342375771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993366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'G2'!$D$3:$D$11</c:f>
              <c:strCache>
                <c:ptCount val="9"/>
                <c:pt idx="0">
                  <c:v>Resto de países</c:v>
                </c:pt>
                <c:pt idx="1">
                  <c:v>China</c:v>
                </c:pt>
                <c:pt idx="2">
                  <c:v>Perú</c:v>
                </c:pt>
                <c:pt idx="3">
                  <c:v>Venezuela</c:v>
                </c:pt>
                <c:pt idx="4">
                  <c:v>Panamá</c:v>
                </c:pt>
                <c:pt idx="5">
                  <c:v>Cuba</c:v>
                </c:pt>
                <c:pt idx="6">
                  <c:v>El Salvador</c:v>
                </c:pt>
                <c:pt idx="7">
                  <c:v>Colombia</c:v>
                </c:pt>
                <c:pt idx="8">
                  <c:v>Nicaragua</c:v>
                </c:pt>
              </c:strCache>
            </c:strRef>
          </c:cat>
          <c:val>
            <c:numRef>
              <c:f>'G2'!$C$3:$C$11</c:f>
              <c:numCache>
                <c:formatCode>0.0</c:formatCode>
                <c:ptCount val="9"/>
                <c:pt idx="0">
                  <c:v>14.428480757024984</c:v>
                </c:pt>
                <c:pt idx="1">
                  <c:v>2.4453291789279326</c:v>
                </c:pt>
                <c:pt idx="2">
                  <c:v>2.4580231954301541</c:v>
                </c:pt>
                <c:pt idx="3">
                  <c:v>2.5561133229473199</c:v>
                </c:pt>
                <c:pt idx="4">
                  <c:v>2.7765276094858926</c:v>
                </c:pt>
                <c:pt idx="5">
                  <c:v>2.850383705498817</c:v>
                </c:pt>
                <c:pt idx="6">
                  <c:v>5.548439212970977</c:v>
                </c:pt>
                <c:pt idx="7">
                  <c:v>11.634643125036062</c:v>
                </c:pt>
                <c:pt idx="8">
                  <c:v>55.30205989267786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CCD-46FA-91BD-CB52066CFC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29581071"/>
        <c:axId val="1"/>
      </c:barChart>
      <c:catAx>
        <c:axId val="1929581071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País de origen</a:t>
                </a:r>
              </a:p>
            </c:rich>
          </c:tx>
          <c:layout>
            <c:manualLayout>
              <c:xMode val="edge"/>
              <c:yMode val="edge"/>
              <c:x val="8.9606719160104983E-3"/>
              <c:y val="6.1576049695635016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60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Porcentaje</a:t>
                </a:r>
              </a:p>
            </c:rich>
          </c:tx>
          <c:layout>
            <c:manualLayout>
              <c:xMode val="edge"/>
              <c:yMode val="edge"/>
              <c:x val="0.50290309711286085"/>
              <c:y val="0.92550419324233557"/>
            </c:manualLayout>
          </c:layout>
          <c:overlay val="0"/>
          <c:spPr>
            <a:noFill/>
            <a:ln w="25400">
              <a:noFill/>
            </a:ln>
          </c:spPr>
        </c:title>
        <c:numFmt formatCode="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929581071"/>
        <c:crosses val="autoZero"/>
        <c:crossBetween val="between"/>
        <c:majorUnit val="5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paperSize="152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2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516123309542981"/>
          <c:y val="3.2419039223150543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18867332352739546"/>
          <c:y val="0.20723862621646535"/>
          <c:w val="0.58540939729849983"/>
          <c:h val="0.6259589428119503"/>
        </c:manualLayout>
      </c:layout>
      <c:pie3DChart>
        <c:varyColors val="1"/>
        <c:ser>
          <c:idx val="0"/>
          <c:order val="0"/>
          <c:tx>
            <c:strRef>
              <c:f>'G3'!$L$4</c:f>
              <c:strCache>
                <c:ptCount val="1"/>
                <c:pt idx="0">
                  <c:v>100,00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A107-48B0-A564-6083B9180DC5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A107-48B0-A564-6083B9180DC5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A107-48B0-A564-6083B9180DC5}"/>
              </c:ext>
            </c:extLst>
          </c:dPt>
          <c:dLbls>
            <c:dLbl>
              <c:idx val="0"/>
              <c:layout>
                <c:manualLayout>
                  <c:x val="-2.5173313013292693E-2"/>
                  <c:y val="-0.28555880639608328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A107-48B0-A564-6083B9180DC5}"/>
                </c:ext>
              </c:extLst>
            </c:dLbl>
            <c:dLbl>
              <c:idx val="1"/>
              <c:layout>
                <c:manualLayout>
                  <c:x val="-3.8439759546185802E-2"/>
                  <c:y val="-5.1422362728349748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A107-48B0-A564-6083B9180DC5}"/>
                </c:ext>
              </c:extLst>
            </c:dLbl>
            <c:dLbl>
              <c:idx val="2"/>
              <c:layout>
                <c:manualLayout>
                  <c:x val="6.9891711116755573E-2"/>
                  <c:y val="-3.4330970474077273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A107-48B0-A564-6083B9180DC5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'G3'!$J$5:$J$7</c:f>
              <c:strCache>
                <c:ptCount val="3"/>
                <c:pt idx="0">
                  <c:v>Duplicado</c:v>
                </c:pt>
                <c:pt idx="1">
                  <c:v>Primera vez</c:v>
                </c:pt>
                <c:pt idx="2">
                  <c:v>Traslado</c:v>
                </c:pt>
              </c:strCache>
            </c:strRef>
          </c:cat>
          <c:val>
            <c:numRef>
              <c:f>'G3'!$L$5:$L$7</c:f>
              <c:numCache>
                <c:formatCode>#,##0.00_);\(#,##0.00\)</c:formatCode>
                <c:ptCount val="3"/>
                <c:pt idx="0">
                  <c:v>87.013083177911781</c:v>
                </c:pt>
                <c:pt idx="1">
                  <c:v>11.882845317376207</c:v>
                </c:pt>
                <c:pt idx="2">
                  <c:v>1.1040715047120111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107-48B0-A564-6083B9180D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75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53835069742919694"/>
          <c:y val="1.347704264239697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866691881855379"/>
          <c:y val="8.3262395721710902E-2"/>
          <c:w val="0.81370712940358436"/>
          <c:h val="0.67844626337558311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'G4'!$N$26</c:f>
              <c:strCache>
                <c:ptCount val="1"/>
                <c:pt idx="0">
                  <c:v>Traslado</c:v>
                </c:pt>
              </c:strCache>
            </c:strRef>
          </c:tx>
          <c:spPr>
            <a:solidFill>
              <a:srgbClr val="FFFF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Heredia</c:v>
                </c:pt>
                <c:pt idx="4">
                  <c:v>Puntarenas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'G4'!$N$27:$N$34</c:f>
              <c:numCache>
                <c:formatCode>#\ ##0.0;\-#\ ##0.0</c:formatCode>
                <c:ptCount val="8"/>
                <c:pt idx="0">
                  <c:v>0.48399999999999999</c:v>
                </c:pt>
                <c:pt idx="1">
                  <c:v>0.42899999999999999</c:v>
                </c:pt>
                <c:pt idx="2">
                  <c:v>0.51300000000000001</c:v>
                </c:pt>
                <c:pt idx="3">
                  <c:v>0.65700000000000003</c:v>
                </c:pt>
                <c:pt idx="4">
                  <c:v>1.1779999999999999</c:v>
                </c:pt>
                <c:pt idx="5">
                  <c:v>0.45800000000000002</c:v>
                </c:pt>
                <c:pt idx="6">
                  <c:v>1.706</c:v>
                </c:pt>
                <c:pt idx="7">
                  <c:v>1.732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C59-4B10-B062-0A0613C1C9F3}"/>
            </c:ext>
          </c:extLst>
        </c:ser>
        <c:ser>
          <c:idx val="1"/>
          <c:order val="1"/>
          <c:tx>
            <c:strRef>
              <c:f>'G4'!$M$26</c:f>
              <c:strCache>
                <c:ptCount val="1"/>
                <c:pt idx="0">
                  <c:v>Primera vez</c:v>
                </c:pt>
              </c:strCache>
            </c:strRef>
          </c:tx>
          <c:spPr>
            <a:solidFill>
              <a:srgbClr val="C0C0C0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Heredia</c:v>
                </c:pt>
                <c:pt idx="4">
                  <c:v>Puntarenas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'G4'!$M$27:$M$34</c:f>
              <c:numCache>
                <c:formatCode>#\ ##0.0;\-#\ ##0.0</c:formatCode>
                <c:ptCount val="8"/>
                <c:pt idx="0">
                  <c:v>0.44900000000000001</c:v>
                </c:pt>
                <c:pt idx="1">
                  <c:v>7.1950000000000003</c:v>
                </c:pt>
                <c:pt idx="2">
                  <c:v>5.9749999999999996</c:v>
                </c:pt>
                <c:pt idx="3">
                  <c:v>6.0190000000000001</c:v>
                </c:pt>
                <c:pt idx="4">
                  <c:v>7.141</c:v>
                </c:pt>
                <c:pt idx="5">
                  <c:v>6.383</c:v>
                </c:pt>
                <c:pt idx="6">
                  <c:v>15.361000000000001</c:v>
                </c:pt>
                <c:pt idx="7">
                  <c:v>28.506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C59-4B10-B062-0A0613C1C9F3}"/>
            </c:ext>
          </c:extLst>
        </c:ser>
        <c:ser>
          <c:idx val="2"/>
          <c:order val="2"/>
          <c:tx>
            <c:strRef>
              <c:f>'G4'!$L$26</c:f>
              <c:strCache>
                <c:ptCount val="1"/>
                <c:pt idx="0">
                  <c:v>Duplicado</c:v>
                </c:pt>
              </c:strCache>
            </c:strRef>
          </c:tx>
          <c:spPr>
            <a:solidFill>
              <a:srgbClr val="FFCC99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cat>
            <c:strRef>
              <c:f>'G4'!$K$27:$K$34</c:f>
              <c:strCache>
                <c:ptCount val="8"/>
                <c:pt idx="0">
                  <c:v>Cedulación ambulante</c:v>
                </c:pt>
                <c:pt idx="1">
                  <c:v>Limón</c:v>
                </c:pt>
                <c:pt idx="2">
                  <c:v>Guanacaste</c:v>
                </c:pt>
                <c:pt idx="3">
                  <c:v>Heredia</c:v>
                </c:pt>
                <c:pt idx="4">
                  <c:v>Puntarenas</c:v>
                </c:pt>
                <c:pt idx="5">
                  <c:v>Cartago</c:v>
                </c:pt>
                <c:pt idx="6">
                  <c:v>Alajuela</c:v>
                </c:pt>
                <c:pt idx="7">
                  <c:v>San José</c:v>
                </c:pt>
              </c:strCache>
            </c:strRef>
          </c:cat>
          <c:val>
            <c:numRef>
              <c:f>'G4'!$L$27:$L$34</c:f>
              <c:numCache>
                <c:formatCode>#\ ##0.0;\-#\ ##0.0</c:formatCode>
                <c:ptCount val="8"/>
                <c:pt idx="0">
                  <c:v>9.6430000000000007</c:v>
                </c:pt>
                <c:pt idx="1">
                  <c:v>40.991999999999997</c:v>
                </c:pt>
                <c:pt idx="2">
                  <c:v>42.292000000000002</c:v>
                </c:pt>
                <c:pt idx="3">
                  <c:v>43.338999999999999</c:v>
                </c:pt>
                <c:pt idx="4">
                  <c:v>44.578000000000003</c:v>
                </c:pt>
                <c:pt idx="5">
                  <c:v>46.393999999999998</c:v>
                </c:pt>
                <c:pt idx="6">
                  <c:v>95.563999999999993</c:v>
                </c:pt>
                <c:pt idx="7">
                  <c:v>241.249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C59-4B10-B062-0A0613C1C9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158414255"/>
        <c:axId val="1"/>
      </c:barChart>
      <c:catAx>
        <c:axId val="1158414255"/>
        <c:scaling>
          <c:orientation val="minMax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Provincia</a:t>
                </a:r>
              </a:p>
            </c:rich>
          </c:tx>
          <c:layout>
            <c:manualLayout>
              <c:xMode val="edge"/>
              <c:yMode val="edge"/>
              <c:x val="4.5815997891093307E-2"/>
              <c:y val="4.1438729249752872E-2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250"/>
          <c:min val="0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Solicitudes (en miles)</a:t>
                </a:r>
              </a:p>
            </c:rich>
          </c:tx>
          <c:layout>
            <c:manualLayout>
              <c:xMode val="edge"/>
              <c:yMode val="edge"/>
              <c:x val="0.449545400711374"/>
              <c:y val="0.85079892286191505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25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158414255"/>
        <c:crosses val="autoZero"/>
        <c:crossBetween val="between"/>
        <c:majorUnit val="25"/>
        <c:minorUnit val="5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29621137969107569"/>
          <c:y val="0.92062310393019064"/>
          <c:w val="0.44992790748318034"/>
          <c:h val="6.212441626614850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" r="0.75" t="1" header="0" footer="0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8908936051864"/>
          <c:y val="2.1978099511754581E-2"/>
        </c:manualLayout>
      </c:layout>
      <c:overlay val="0"/>
      <c:spPr>
        <a:noFill/>
        <a:ln w="25400">
          <a:noFill/>
        </a:ln>
      </c:spPr>
    </c:title>
    <c:autoTitleDeleted val="0"/>
    <c:view3D>
      <c:rotX val="40"/>
      <c:rotY val="36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5496709353584623"/>
          <c:y val="0.29670369471112895"/>
          <c:w val="0.50772661695433763"/>
          <c:h val="0.63311840937391028"/>
        </c:manualLayout>
      </c:layout>
      <c:pie3DChart>
        <c:varyColors val="1"/>
        <c:ser>
          <c:idx val="0"/>
          <c:order val="0"/>
          <c:tx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Servicios ambulantes</c:v>
                </c:pt>
                <c:pt idx="3">
                  <c:v>Regionalización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tx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6C06-491F-916E-D52DA2033792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6C06-491F-916E-D52DA2033792}"/>
              </c:ext>
            </c:extLst>
          </c:dPt>
          <c:dPt>
            <c:idx val="2"/>
            <c:bubble3D val="0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6C06-491F-916E-D52DA2033792}"/>
              </c:ext>
            </c:extLst>
          </c:dPt>
          <c:dPt>
            <c:idx val="3"/>
            <c:bubble3D val="0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7-6C06-491F-916E-D52DA2033792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8-6C06-491F-916E-D52DA2033792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9-6C06-491F-916E-D52DA2033792}"/>
              </c:ext>
            </c:extLst>
          </c:dPt>
          <c:dLbls>
            <c:dLbl>
              <c:idx val="2"/>
              <c:layout>
                <c:manualLayout>
                  <c:x val="-0.11168952390884915"/>
                  <c:y val="2.0570830916146785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6C06-491F-916E-D52DA2033792}"/>
                </c:ext>
              </c:extLst>
            </c:dLbl>
            <c:dLbl>
              <c:idx val="3"/>
              <c:layout>
                <c:manualLayout>
                  <c:x val="-3.9735099337748388E-2"/>
                  <c:y val="-0.1411140715185164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6C06-491F-916E-D52DA2033792}"/>
                </c:ext>
              </c:extLst>
            </c:dLbl>
            <c:dLbl>
              <c:idx val="4"/>
              <c:layout>
                <c:manualLayout>
                  <c:x val="8.175905164172359E-2"/>
                  <c:y val="-0.12102546426838606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6C06-491F-916E-D52DA2033792}"/>
                </c:ext>
              </c:extLst>
            </c:dLbl>
            <c:dLbl>
              <c:idx val="5"/>
              <c:layout>
                <c:manualLayout>
                  <c:x val="0.20143383567120327"/>
                  <c:y val="1.4440562181782191E-2"/>
                </c:manualLayout>
              </c:layout>
              <c:numFmt formatCode="0.0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9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6C06-491F-916E-D52DA2033792}"/>
                </c:ext>
              </c:extLst>
            </c:dLbl>
            <c:numFmt formatCode="0.0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9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'G5'!$J$5:$J$10</c:f>
              <c:strCache>
                <c:ptCount val="6"/>
                <c:pt idx="0">
                  <c:v>Oficinas regionales</c:v>
                </c:pt>
                <c:pt idx="1">
                  <c:v>Sede central</c:v>
                </c:pt>
                <c:pt idx="2">
                  <c:v>Servicios ambulantes</c:v>
                </c:pt>
                <c:pt idx="3">
                  <c:v>Regionalización</c:v>
                </c:pt>
                <c:pt idx="4">
                  <c:v>Consulados</c:v>
                </c:pt>
                <c:pt idx="5">
                  <c:v>Despacho por escáner</c:v>
                </c:pt>
              </c:strCache>
            </c:strRef>
          </c:cat>
          <c:val>
            <c:numRef>
              <c:f>'G5'!$L$5:$L$10</c:f>
              <c:numCache>
                <c:formatCode>_(* #\ ##0.00_);_(* \(#\ ##0.00\);_(* "-"_);_(@_)</c:formatCode>
                <c:ptCount val="6"/>
                <c:pt idx="0">
                  <c:v>60.281964775228815</c:v>
                </c:pt>
                <c:pt idx="1">
                  <c:v>36.068135573871899</c:v>
                </c:pt>
                <c:pt idx="2">
                  <c:v>1.6315020586606443</c:v>
                </c:pt>
                <c:pt idx="3">
                  <c:v>1.2097427329819186</c:v>
                </c:pt>
                <c:pt idx="4">
                  <c:v>0.78782914273637583</c:v>
                </c:pt>
                <c:pt idx="5">
                  <c:v>2.0825716520346725E-2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C06-491F-916E-D52DA20337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portrait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667774086378735"/>
          <c:y val="3.2697453358870684E-2"/>
        </c:manualLayout>
      </c:layout>
      <c:overlay val="0"/>
      <c:spPr>
        <a:noFill/>
        <a:ln w="25400">
          <a:noFill/>
        </a:ln>
      </c:spPr>
    </c:title>
    <c:autoTitleDeleted val="0"/>
    <c:view3D>
      <c:rotX val="35"/>
      <c:rotY val="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3754152823920266"/>
          <c:y val="0.1987874990427258"/>
          <c:w val="0.53543743078626804"/>
          <c:h val="0.60937669263490601"/>
        </c:manualLayout>
      </c:layout>
      <c:pie3D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solidFill>
                <a:srgbClr val="C0C0C0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B6EE-487B-A9DC-32315ABDCD7B}"/>
              </c:ext>
            </c:extLst>
          </c:dPt>
          <c:dPt>
            <c:idx val="1"/>
            <c:bubble3D val="0"/>
            <c:spPr>
              <a:solidFill>
                <a:srgbClr val="FFCC99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B6EE-487B-A9DC-32315ABDCD7B}"/>
              </c:ext>
            </c:extLst>
          </c:dPt>
          <c:dPt>
            <c:idx val="2"/>
            <c:bubble3D val="0"/>
            <c:spPr>
              <a:solidFill>
                <a:srgbClr val="5D5635"/>
              </a:solidFill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5-B6EE-487B-A9DC-32315ABDCD7B}"/>
              </c:ext>
            </c:extLst>
          </c:dPt>
          <c:dLbls>
            <c:dLbl>
              <c:idx val="0"/>
              <c:layout>
                <c:manualLayout>
                  <c:x val="8.4131983502062246E-2"/>
                  <c:y val="-6.5824483111273216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B6EE-487B-A9DC-32315ABDCD7B}"/>
                </c:ext>
              </c:extLst>
            </c:dLbl>
            <c:dLbl>
              <c:idx val="1"/>
              <c:layout>
                <c:manualLayout>
                  <c:x val="-1.6163270288888313E-2"/>
                  <c:y val="2.1419493355376599E-3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B6EE-487B-A9DC-32315ABDCD7B}"/>
                </c:ext>
              </c:extLst>
            </c:dLbl>
            <c:dLbl>
              <c:idx val="2"/>
              <c:layout>
                <c:manualLayout>
                  <c:x val="0.1128179907744089"/>
                  <c:y val="-1.7428125389046291E-2"/>
                </c:manualLayout>
              </c:layout>
              <c:numFmt formatCode="0.0%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000" b="0" i="0" u="none" strike="noStrike" baseline="0">
                      <a:solidFill>
                        <a:srgbClr val="000000"/>
                      </a:solidFill>
                      <a:latin typeface="Tahoma"/>
                      <a:ea typeface="Tahoma"/>
                      <a:cs typeface="Tahoma"/>
                    </a:defRPr>
                  </a:pPr>
                  <a:endParaRPr lang="es-CR"/>
                </a:p>
              </c:txPr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B6EE-487B-A9DC-32315ABDCD7B}"/>
                </c:ext>
              </c:extLst>
            </c:dLbl>
            <c:numFmt formatCode="0.0%" sourceLinked="0"/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1000" b="0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endParaRPr lang="es-CR"/>
              </a:p>
            </c:tx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'G6'!$I$4:$I$6</c:f>
              <c:strCache>
                <c:ptCount val="3"/>
                <c:pt idx="0">
                  <c:v>Civiles</c:v>
                </c:pt>
                <c:pt idx="1">
                  <c:v>Católicos</c:v>
                </c:pt>
                <c:pt idx="2">
                  <c:v>Extranjeros</c:v>
                </c:pt>
              </c:strCache>
            </c:strRef>
          </c:cat>
          <c:val>
            <c:numRef>
              <c:f>'G6'!$K$4:$K$6</c:f>
              <c:numCache>
                <c:formatCode>_(* #\ ##0.0_);_(* \(#\ ##0.0\);_(* "-"_);_(@_)</c:formatCode>
                <c:ptCount val="3"/>
                <c:pt idx="0" formatCode="General">
                  <c:v>76.21605362667583</c:v>
                </c:pt>
                <c:pt idx="1">
                  <c:v>20.234616706772087</c:v>
                </c:pt>
                <c:pt idx="2">
                  <c:v>3.5493296665520799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6EE-487B-A9DC-32315ABDCD7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CR"/>
    </a:p>
  </c:txPr>
  <c:printSettings>
    <c:headerFooter alignWithMargins="0"/>
    <c:pageMargins b="1" l="0.75000000000000022" r="0.75000000000000022" t="1" header="0" footer="0"/>
    <c:pageSetup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 </a:t>
            </a:r>
          </a:p>
        </c:rich>
      </c:tx>
      <c:layout>
        <c:manualLayout>
          <c:xMode val="edge"/>
          <c:yMode val="edge"/>
          <c:x val="0.49678473470558943"/>
          <c:y val="3.571428571428571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3247661625538228E-2"/>
          <c:y val="0.13321545333149143"/>
          <c:w val="0.86012929258039572"/>
          <c:h val="0.6052996884161409"/>
        </c:manualLayout>
      </c:layout>
      <c:lineChart>
        <c:grouping val="standard"/>
        <c:varyColors val="0"/>
        <c:ser>
          <c:idx val="0"/>
          <c:order val="0"/>
          <c:tx>
            <c:strRef>
              <c:f>'G7'!$K$2</c:f>
              <c:strCache>
                <c:ptCount val="1"/>
                <c:pt idx="0">
                  <c:v>Nacimientos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C0C0C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'G7'!$J$4:$J$15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'G7'!$K$4:$K$15</c:f>
              <c:numCache>
                <c:formatCode>#,##0</c:formatCode>
                <c:ptCount val="12"/>
                <c:pt idx="0">
                  <c:v>5810</c:v>
                </c:pt>
                <c:pt idx="1">
                  <c:v>3965</c:v>
                </c:pt>
                <c:pt idx="2">
                  <c:v>4628</c:v>
                </c:pt>
                <c:pt idx="3">
                  <c:v>3879</c:v>
                </c:pt>
                <c:pt idx="4">
                  <c:v>4792</c:v>
                </c:pt>
                <c:pt idx="5">
                  <c:v>4359</c:v>
                </c:pt>
                <c:pt idx="6">
                  <c:v>4205</c:v>
                </c:pt>
                <c:pt idx="7">
                  <c:v>4522</c:v>
                </c:pt>
                <c:pt idx="8">
                  <c:v>4531</c:v>
                </c:pt>
                <c:pt idx="9">
                  <c:v>4658</c:v>
                </c:pt>
                <c:pt idx="10">
                  <c:v>4600</c:v>
                </c:pt>
                <c:pt idx="11">
                  <c:v>3427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93-4767-8CD6-98DF0BE79FBC}"/>
            </c:ext>
          </c:extLst>
        </c:ser>
        <c:ser>
          <c:idx val="1"/>
          <c:order val="1"/>
          <c:tx>
            <c:strRef>
              <c:f>'G7'!$L$2</c:f>
              <c:strCache>
                <c:ptCount val="1"/>
                <c:pt idx="0">
                  <c:v>Defunciones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'G7'!$J$4:$J$15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'G7'!$L$4:$L$15</c:f>
              <c:numCache>
                <c:formatCode>#,##0</c:formatCode>
                <c:ptCount val="12"/>
                <c:pt idx="0">
                  <c:v>2918</c:v>
                </c:pt>
                <c:pt idx="1">
                  <c:v>2202</c:v>
                </c:pt>
                <c:pt idx="2">
                  <c:v>2480</c:v>
                </c:pt>
                <c:pt idx="3">
                  <c:v>2173</c:v>
                </c:pt>
                <c:pt idx="4">
                  <c:v>2634</c:v>
                </c:pt>
                <c:pt idx="5">
                  <c:v>2516</c:v>
                </c:pt>
                <c:pt idx="6">
                  <c:v>2608</c:v>
                </c:pt>
                <c:pt idx="7">
                  <c:v>2485</c:v>
                </c:pt>
                <c:pt idx="8">
                  <c:v>2355</c:v>
                </c:pt>
                <c:pt idx="9">
                  <c:v>2588</c:v>
                </c:pt>
                <c:pt idx="10">
                  <c:v>2456</c:v>
                </c:pt>
                <c:pt idx="11">
                  <c:v>2171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93-4767-8CD6-98DF0BE79FB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8412815"/>
        <c:axId val="1"/>
      </c:lineChart>
      <c:catAx>
        <c:axId val="115841281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5016080546201821"/>
              <c:y val="0.82553837020372456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low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70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8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1.2861736334405145E-2"/>
              <c:y val="3.571459817522809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158412815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2959279607733921"/>
          <c:y val="0.87682227221597309"/>
          <c:w val="0.39390350321965378"/>
          <c:h val="9.0469941257342867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8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r>
              <a:rPr lang="es-CR"/>
              <a:t>
</a:t>
            </a:r>
          </a:p>
        </c:rich>
      </c:tx>
      <c:layout>
        <c:manualLayout>
          <c:xMode val="edge"/>
          <c:yMode val="edge"/>
          <c:x val="0.49756182916159875"/>
          <c:y val="3.299499327289971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9.4309092843452819E-2"/>
          <c:y val="0.1370560074159356"/>
          <c:w val="0.8829282312757738"/>
          <c:h val="0.62394800126423988"/>
        </c:manualLayout>
      </c:layout>
      <c:lineChart>
        <c:grouping val="standard"/>
        <c:varyColors val="0"/>
        <c:ser>
          <c:idx val="0"/>
          <c:order val="0"/>
          <c:tx>
            <c:strRef>
              <c:f>'G8'!$K$3</c:f>
              <c:strCache>
                <c:ptCount val="1"/>
                <c:pt idx="0">
                  <c:v>Matrimonios</c:v>
                </c:pt>
              </c:strCache>
            </c:strRef>
          </c:tx>
          <c:spPr>
            <a:ln w="25400">
              <a:solidFill>
                <a:srgbClr val="C0C0C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E0E0E0"/>
                </a:solidFill>
                <a:prstDash val="solid"/>
              </a:ln>
            </c:spPr>
          </c:marker>
          <c:cat>
            <c:strRef>
              <c:f>'G8'!$J$4:$J$15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'G8'!$K$4:$K$15</c:f>
              <c:numCache>
                <c:formatCode>#,##0</c:formatCode>
                <c:ptCount val="12"/>
                <c:pt idx="0">
                  <c:v>3173</c:v>
                </c:pt>
                <c:pt idx="1">
                  <c:v>1961</c:v>
                </c:pt>
                <c:pt idx="2">
                  <c:v>2414</c:v>
                </c:pt>
                <c:pt idx="3">
                  <c:v>1505</c:v>
                </c:pt>
                <c:pt idx="4">
                  <c:v>2087</c:v>
                </c:pt>
                <c:pt idx="5">
                  <c:v>1757</c:v>
                </c:pt>
                <c:pt idx="6">
                  <c:v>1506</c:v>
                </c:pt>
                <c:pt idx="7">
                  <c:v>1832</c:v>
                </c:pt>
                <c:pt idx="8">
                  <c:v>1534</c:v>
                </c:pt>
                <c:pt idx="9">
                  <c:v>1572</c:v>
                </c:pt>
                <c:pt idx="10">
                  <c:v>1756</c:v>
                </c:pt>
                <c:pt idx="11">
                  <c:v>2175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64D-4C00-B865-457184103777}"/>
            </c:ext>
          </c:extLst>
        </c:ser>
        <c:ser>
          <c:idx val="1"/>
          <c:order val="1"/>
          <c:tx>
            <c:strRef>
              <c:f>'G8'!$L$3</c:f>
              <c:strCache>
                <c:ptCount val="1"/>
                <c:pt idx="0">
                  <c:v>Divorcios</c:v>
                </c:pt>
              </c:strCache>
            </c:strRef>
          </c:tx>
          <c:spPr>
            <a:ln w="25400">
              <a:solidFill>
                <a:srgbClr val="FFCC99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CC00"/>
                </a:solidFill>
                <a:prstDash val="solid"/>
              </a:ln>
            </c:spPr>
          </c:marker>
          <c:cat>
            <c:strRef>
              <c:f>'G8'!$J$4:$J$15</c:f>
              <c:strCache>
                <c:ptCount val="12"/>
                <c:pt idx="0">
                  <c:v>ENE</c:v>
                </c:pt>
                <c:pt idx="1">
                  <c:v>FEB</c:v>
                </c:pt>
                <c:pt idx="2">
                  <c:v>MAR</c:v>
                </c:pt>
                <c:pt idx="3">
                  <c:v>ABR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AGO</c:v>
                </c:pt>
                <c:pt idx="8">
                  <c:v>SET</c:v>
                </c:pt>
                <c:pt idx="9">
                  <c:v>OCT</c:v>
                </c:pt>
                <c:pt idx="10">
                  <c:v>NOV</c:v>
                </c:pt>
                <c:pt idx="11">
                  <c:v>DIC</c:v>
                </c:pt>
              </c:strCache>
            </c:strRef>
          </c:cat>
          <c:val>
            <c:numRef>
              <c:f>'G8'!$L$4:$L$15</c:f>
              <c:numCache>
                <c:formatCode>#,##0</c:formatCode>
                <c:ptCount val="12"/>
                <c:pt idx="0">
                  <c:v>1156</c:v>
                </c:pt>
                <c:pt idx="1">
                  <c:v>1190</c:v>
                </c:pt>
                <c:pt idx="2">
                  <c:v>1675</c:v>
                </c:pt>
                <c:pt idx="3">
                  <c:v>488</c:v>
                </c:pt>
                <c:pt idx="4">
                  <c:v>1636</c:v>
                </c:pt>
                <c:pt idx="5">
                  <c:v>1190</c:v>
                </c:pt>
                <c:pt idx="6">
                  <c:v>992</c:v>
                </c:pt>
                <c:pt idx="7">
                  <c:v>1178</c:v>
                </c:pt>
                <c:pt idx="8">
                  <c:v>775</c:v>
                </c:pt>
                <c:pt idx="9">
                  <c:v>1421</c:v>
                </c:pt>
                <c:pt idx="10">
                  <c:v>1193</c:v>
                </c:pt>
                <c:pt idx="11">
                  <c:v>531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64D-4C00-B865-45718410377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58419535"/>
        <c:axId val="1"/>
      </c:lineChart>
      <c:catAx>
        <c:axId val="11584195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Mes</a:t>
                </a:r>
              </a:p>
            </c:rich>
          </c:tx>
          <c:layout>
            <c:manualLayout>
              <c:xMode val="edge"/>
              <c:yMode val="edge"/>
              <c:x val="0.49105776412094831"/>
              <c:y val="0.8177992456825250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"/>
        <c:scaling>
          <c:orientation val="minMax"/>
          <c:max val="3500"/>
          <c:min val="0"/>
        </c:scaling>
        <c:delete val="0"/>
        <c:axPos val="l"/>
        <c:title>
          <c:tx>
            <c:rich>
              <a:bodyPr rot="0" vert="horz"/>
              <a:lstStyle/>
              <a:p>
                <a:pPr algn="ctr">
                  <a:defRPr sz="1000" b="1" i="0" u="none" strike="noStrike" baseline="0">
                    <a:solidFill>
                      <a:srgbClr val="000000"/>
                    </a:solidFill>
                    <a:latin typeface="Tahoma"/>
                    <a:ea typeface="Tahoma"/>
                    <a:cs typeface="Tahoma"/>
                  </a:defRPr>
                </a:pPr>
                <a:r>
                  <a:rPr lang="es-CR"/>
                  <a:t>Cantidad</a:t>
                </a:r>
              </a:p>
            </c:rich>
          </c:tx>
          <c:layout>
            <c:manualLayout>
              <c:xMode val="edge"/>
              <c:yMode val="edge"/>
              <c:x val="8.130081300813009E-3"/>
              <c:y val="3.5532911327260566E-2"/>
            </c:manualLayout>
          </c:layout>
          <c:overlay val="0"/>
          <c:spPr>
            <a:noFill/>
            <a:ln w="25400">
              <a:noFill/>
            </a:ln>
          </c:spPr>
        </c:title>
        <c:numFmt formatCode="#\ ##0" sourceLinked="0"/>
        <c:majorTickMark val="out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Tahoma"/>
                <a:ea typeface="Tahoma"/>
                <a:cs typeface="Tahoma"/>
              </a:defRPr>
            </a:pPr>
            <a:endParaRPr lang="es-CR"/>
          </a:p>
        </c:txPr>
        <c:crossAx val="1158419535"/>
        <c:crosses val="autoZero"/>
        <c:crossBetween val="between"/>
        <c:majorUnit val="1000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30678667605573695"/>
          <c:y val="0.88829231424605959"/>
          <c:w val="0.37778784968952056"/>
          <c:h val="6.8127954593911078E-2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  <a:effectLst>
          <a:outerShdw dist="35921" dir="2700000" algn="br">
            <a:srgbClr val="000000"/>
          </a:outerShdw>
        </a:effectLst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defRPr>
          </a:pPr>
          <a:endParaRPr lang="es-CR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Tahoma"/>
          <a:ea typeface="Tahoma"/>
          <a:cs typeface="Tahoma"/>
        </a:defRPr>
      </a:pPr>
      <a:endParaRPr lang="es-CR"/>
    </a:p>
  </c:txPr>
  <c:printSettings>
    <c:headerFooter alignWithMargins="0"/>
    <c:pageMargins b="1" l="0.75" r="0.75" t="1" header="0" footer="0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G8'!A1"/><Relationship Id="rId13" Type="http://schemas.openxmlformats.org/officeDocument/2006/relationships/hyperlink" Target="#'G5'!A1"/><Relationship Id="rId18" Type="http://schemas.openxmlformats.org/officeDocument/2006/relationships/hyperlink" Target="#'21'!A1"/><Relationship Id="rId26" Type="http://schemas.openxmlformats.org/officeDocument/2006/relationships/hyperlink" Target="#'7'!A1"/><Relationship Id="rId3" Type="http://schemas.openxmlformats.org/officeDocument/2006/relationships/hyperlink" Target="#'17'!A1"/><Relationship Id="rId21" Type="http://schemas.openxmlformats.org/officeDocument/2006/relationships/hyperlink" Target="#'20'!A1"/><Relationship Id="rId7" Type="http://schemas.openxmlformats.org/officeDocument/2006/relationships/hyperlink" Target="#'G6'!A1"/><Relationship Id="rId12" Type="http://schemas.openxmlformats.org/officeDocument/2006/relationships/hyperlink" Target="#'9'!A1"/><Relationship Id="rId17" Type="http://schemas.openxmlformats.org/officeDocument/2006/relationships/hyperlink" Target="#'19'!A1"/><Relationship Id="rId25" Type="http://schemas.openxmlformats.org/officeDocument/2006/relationships/hyperlink" Target="#'25'!A1"/><Relationship Id="rId2" Type="http://schemas.openxmlformats.org/officeDocument/2006/relationships/hyperlink" Target="#'11'!A1"/><Relationship Id="rId16" Type="http://schemas.openxmlformats.org/officeDocument/2006/relationships/hyperlink" Target="#'23'!A1"/><Relationship Id="rId20" Type="http://schemas.openxmlformats.org/officeDocument/2006/relationships/hyperlink" Target="#'18'!A1"/><Relationship Id="rId1" Type="http://schemas.openxmlformats.org/officeDocument/2006/relationships/hyperlink" Target="#'14'!A1"/><Relationship Id="rId6" Type="http://schemas.openxmlformats.org/officeDocument/2006/relationships/hyperlink" Target="#'G7'!A1"/><Relationship Id="rId11" Type="http://schemas.openxmlformats.org/officeDocument/2006/relationships/hyperlink" Target="#'G3'!A1"/><Relationship Id="rId24" Type="http://schemas.openxmlformats.org/officeDocument/2006/relationships/hyperlink" Target="#'22'!A1"/><Relationship Id="rId5" Type="http://schemas.openxmlformats.org/officeDocument/2006/relationships/hyperlink" Target="#'12'!A1"/><Relationship Id="rId15" Type="http://schemas.openxmlformats.org/officeDocument/2006/relationships/hyperlink" Target="#'G4'!A1"/><Relationship Id="rId23" Type="http://schemas.openxmlformats.org/officeDocument/2006/relationships/hyperlink" Target="#'24'!A1"/><Relationship Id="rId10" Type="http://schemas.openxmlformats.org/officeDocument/2006/relationships/hyperlink" Target="#'6'!A1"/><Relationship Id="rId19" Type="http://schemas.openxmlformats.org/officeDocument/2006/relationships/hyperlink" Target="#'10'!A1"/><Relationship Id="rId4" Type="http://schemas.openxmlformats.org/officeDocument/2006/relationships/hyperlink" Target="#'16'!A1"/><Relationship Id="rId9" Type="http://schemas.openxmlformats.org/officeDocument/2006/relationships/hyperlink" Target="#'15'!A1"/><Relationship Id="rId14" Type="http://schemas.openxmlformats.org/officeDocument/2006/relationships/hyperlink" Target="#'8'!A1"/><Relationship Id="rId22" Type="http://schemas.openxmlformats.org/officeDocument/2006/relationships/hyperlink" Target="#'13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1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2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3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4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6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7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MENU!A1"/><Relationship Id="rId1" Type="http://schemas.openxmlformats.org/officeDocument/2006/relationships/chart" Target="../charts/chart8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387380</xdr:colOff>
      <xdr:row>2</xdr:row>
      <xdr:rowOff>162012</xdr:rowOff>
    </xdr:from>
    <xdr:ext cx="7794595" cy="530658"/>
    <xdr:sp macro="" textlink="">
      <xdr:nvSpPr>
        <xdr:cNvPr id="2" name="1 Rectángul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87380" y="181062"/>
          <a:ext cx="7794595" cy="530658"/>
        </a:xfrm>
        <a:prstGeom prst="rect">
          <a:avLst/>
        </a:prstGeom>
        <a:solidFill>
          <a:schemeClr val="bg1"/>
        </a:solidFill>
        <a:ln>
          <a:solidFill>
            <a:schemeClr val="accent1"/>
          </a:solidFill>
        </a:ln>
        <a:effectLst>
          <a:innerShdw blurRad="63500" dist="50800" dir="18900000">
            <a:prstClr val="black">
              <a:alpha val="50000"/>
            </a:prstClr>
          </a:innerShdw>
        </a:effectLst>
        <a:scene3d>
          <a:camera prst="orthographicFront">
            <a:rot lat="0" lon="21599979" rev="0"/>
          </a:camera>
          <a:lightRig rig="soft" dir="t"/>
        </a:scene3d>
        <a:sp3d z="50800">
          <a:bevelB prst="relaxedInset"/>
        </a:sp3d>
      </xdr:spPr>
      <xdr:txBody>
        <a:bodyPr wrap="square" lIns="91440" tIns="45720" rIns="91440" bIns="45720" anchor="ctr" anchorCtr="1">
          <a:spAutoFit/>
        </a:bodyPr>
        <a:lstStyle/>
        <a:p>
          <a:pPr algn="ctr" rtl="0"/>
          <a:r>
            <a:rPr lang="es-CR" sz="2800">
              <a:solidFill>
                <a:srgbClr val="0070C0"/>
              </a:solidFill>
              <a:latin typeface="+mn-lt"/>
              <a:ea typeface="+mn-ea"/>
              <a:cs typeface="+mn-cs"/>
            </a:rPr>
            <a:t>BOLETÍN </a:t>
          </a:r>
          <a:r>
            <a:rPr lang="es-CR" sz="2800">
              <a:solidFill>
                <a:schemeClr val="accent1"/>
              </a:solidFill>
              <a:latin typeface="+mn-lt"/>
              <a:ea typeface="+mn-ea"/>
              <a:cs typeface="+mn-cs"/>
            </a:rPr>
            <a:t>ESTADÍSTICO N° 336 DICIEMBRE</a:t>
          </a:r>
          <a:r>
            <a:rPr lang="es-CR" sz="2800" baseline="0">
              <a:solidFill>
                <a:schemeClr val="accent1"/>
              </a:solidFill>
              <a:latin typeface="+mn-lt"/>
              <a:ea typeface="+mn-ea"/>
              <a:cs typeface="+mn-cs"/>
            </a:rPr>
            <a:t> </a:t>
          </a:r>
          <a:r>
            <a:rPr lang="es-CR" sz="2800" baseline="0">
              <a:solidFill>
                <a:srgbClr val="0070C0"/>
              </a:solidFill>
              <a:latin typeface="+mn-lt"/>
              <a:ea typeface="+mn-ea"/>
              <a:cs typeface="+mn-cs"/>
            </a:rPr>
            <a:t>2023</a:t>
          </a:r>
          <a:endParaRPr lang="es-CR" sz="2800">
            <a:solidFill>
              <a:srgbClr val="0070C0"/>
            </a:solidFill>
          </a:endParaRPr>
        </a:p>
      </xdr:txBody>
    </xdr:sp>
    <xdr:clientData/>
  </xdr:oneCellAnchor>
  <xdr:twoCellAnchor>
    <xdr:from>
      <xdr:col>1</xdr:col>
      <xdr:colOff>19049</xdr:colOff>
      <xdr:row>5</xdr:row>
      <xdr:rowOff>9525</xdr:rowOff>
    </xdr:from>
    <xdr:to>
      <xdr:col>2</xdr:col>
      <xdr:colOff>3543300</xdr:colOff>
      <xdr:row>5</xdr:row>
      <xdr:rowOff>152400</xdr:rowOff>
    </xdr:to>
    <xdr:sp macro="[0]!Macro_c1" textlink="">
      <xdr:nvSpPr>
        <xdr:cNvPr id="3" name="2 Rectángulo redondead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5774" y="857250"/>
          <a:ext cx="3762376" cy="14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C1.  VARIACIÓN ENTRE PADRÓN 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DIC </a:t>
          </a:r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2022</a:t>
          </a:r>
          <a:r>
            <a:rPr lang="es-CR" sz="1100" baseline="0">
              <a:solidFill>
                <a:schemeClr val="lt1"/>
              </a:solidFill>
              <a:latin typeface="+mn-lt"/>
              <a:ea typeface="+mn-ea"/>
              <a:cs typeface="+mn-cs"/>
            </a:rPr>
            <a:t> Y DIC 2023 </a:t>
          </a:r>
          <a:endParaRPr lang="es-CR" sz="1100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352424</xdr:colOff>
      <xdr:row>7</xdr:row>
      <xdr:rowOff>23193</xdr:rowOff>
    </xdr:from>
    <xdr:to>
      <xdr:col>4</xdr:col>
      <xdr:colOff>3562350</xdr:colOff>
      <xdr:row>8</xdr:row>
      <xdr:rowOff>11125</xdr:rowOff>
    </xdr:to>
    <xdr:sp macro="[0]!Macro_c14" textlink="">
      <xdr:nvSpPr>
        <xdr:cNvPr id="4" name="3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>
        <a:xfrm>
          <a:off x="4619624" y="1251918"/>
          <a:ext cx="3562351" cy="178432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C14. NACIMIENTOS INSCRITOS POR PROVINCIA</a:t>
          </a:r>
        </a:p>
      </xdr:txBody>
    </xdr:sp>
    <xdr:clientData/>
  </xdr:twoCellAnchor>
  <xdr:twoCellAnchor>
    <xdr:from>
      <xdr:col>1</xdr:col>
      <xdr:colOff>9524</xdr:colOff>
      <xdr:row>6</xdr:row>
      <xdr:rowOff>9525</xdr:rowOff>
    </xdr:from>
    <xdr:to>
      <xdr:col>2</xdr:col>
      <xdr:colOff>3543300</xdr:colOff>
      <xdr:row>6</xdr:row>
      <xdr:rowOff>152400</xdr:rowOff>
    </xdr:to>
    <xdr:sp macro="[0]!Macro_c2" textlink="">
      <xdr:nvSpPr>
        <xdr:cNvPr id="5" name="4 Rectángulo redondead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476249" y="1047750"/>
          <a:ext cx="3771901" cy="14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C2.  PADRÓN POR SEXO SEGÚN PROVINCIA Y CANTÓN</a:t>
          </a:r>
        </a:p>
      </xdr:txBody>
    </xdr:sp>
    <xdr:clientData/>
  </xdr:twoCellAnchor>
  <xdr:twoCellAnchor>
    <xdr:from>
      <xdr:col>1</xdr:col>
      <xdr:colOff>19049</xdr:colOff>
      <xdr:row>7</xdr:row>
      <xdr:rowOff>9525</xdr:rowOff>
    </xdr:from>
    <xdr:to>
      <xdr:col>2</xdr:col>
      <xdr:colOff>3543299</xdr:colOff>
      <xdr:row>7</xdr:row>
      <xdr:rowOff>152400</xdr:rowOff>
    </xdr:to>
    <xdr:sp macro="[0]!Macro_c3" textlink="">
      <xdr:nvSpPr>
        <xdr:cNvPr id="6" name="5 Rectángulo redondeado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485774" y="1238250"/>
          <a:ext cx="3762375" cy="14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C3.  PADRÓN POR PROVINCIA SEGÚN SEXO Y EDAD</a:t>
          </a:r>
        </a:p>
      </xdr:txBody>
    </xdr:sp>
    <xdr:clientData/>
  </xdr:twoCellAnchor>
  <xdr:twoCellAnchor>
    <xdr:from>
      <xdr:col>1</xdr:col>
      <xdr:colOff>19049</xdr:colOff>
      <xdr:row>7</xdr:row>
      <xdr:rowOff>190498</xdr:rowOff>
    </xdr:from>
    <xdr:to>
      <xdr:col>2</xdr:col>
      <xdr:colOff>3543300</xdr:colOff>
      <xdr:row>8</xdr:row>
      <xdr:rowOff>181788</xdr:rowOff>
    </xdr:to>
    <xdr:sp macro="[0]!Macro_g1" textlink="">
      <xdr:nvSpPr>
        <xdr:cNvPr id="7" name="6 Rectángulo redondeado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>
        <a:xfrm>
          <a:off x="485774" y="1419223"/>
          <a:ext cx="3762376" cy="18179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G1. GRÁFICO DE ELECTORADO POR SEXO Y EDAD </a:t>
          </a:r>
        </a:p>
      </xdr:txBody>
    </xdr:sp>
    <xdr:clientData fLocksWithSheet="0"/>
  </xdr:twoCellAnchor>
  <xdr:twoCellAnchor>
    <xdr:from>
      <xdr:col>1</xdr:col>
      <xdr:colOff>19049</xdr:colOff>
      <xdr:row>9</xdr:row>
      <xdr:rowOff>114300</xdr:rowOff>
    </xdr:from>
    <xdr:to>
      <xdr:col>2</xdr:col>
      <xdr:colOff>3552825</xdr:colOff>
      <xdr:row>10</xdr:row>
      <xdr:rowOff>57150</xdr:rowOff>
    </xdr:to>
    <xdr:sp macro="[0]!Macro_c5" textlink="">
      <xdr:nvSpPr>
        <xdr:cNvPr id="8" name="7 Rectángulo redondeado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485774" y="1790700"/>
          <a:ext cx="3771901" cy="133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C5.  ELECTORADO NATURALIZADOS POR PAÍS DE ORIGEN </a:t>
          </a:r>
        </a:p>
      </xdr:txBody>
    </xdr:sp>
    <xdr:clientData/>
  </xdr:twoCellAnchor>
  <xdr:twoCellAnchor>
    <xdr:from>
      <xdr:col>1</xdr:col>
      <xdr:colOff>9524</xdr:colOff>
      <xdr:row>10</xdr:row>
      <xdr:rowOff>104775</xdr:rowOff>
    </xdr:from>
    <xdr:to>
      <xdr:col>2</xdr:col>
      <xdr:colOff>3558540</xdr:colOff>
      <xdr:row>11</xdr:row>
      <xdr:rowOff>53340</xdr:rowOff>
    </xdr:to>
    <xdr:sp macro="[0]!Macro_g2" textlink="">
      <xdr:nvSpPr>
        <xdr:cNvPr id="9" name="8 Rectángulo redondeado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489584" y="1956435"/>
          <a:ext cx="3792856" cy="13906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G2.  GRÁFICO DE ELECTORADO POR PAÍS DE ORIGEN  </a:t>
          </a:r>
        </a:p>
      </xdr:txBody>
    </xdr:sp>
    <xdr:clientData/>
  </xdr:twoCellAnchor>
  <xdr:twoCellAnchor>
    <xdr:from>
      <xdr:col>1</xdr:col>
      <xdr:colOff>9524</xdr:colOff>
      <xdr:row>19</xdr:row>
      <xdr:rowOff>133351</xdr:rowOff>
    </xdr:from>
    <xdr:to>
      <xdr:col>2</xdr:col>
      <xdr:colOff>3552824</xdr:colOff>
      <xdr:row>20</xdr:row>
      <xdr:rowOff>95251</xdr:rowOff>
    </xdr:to>
    <xdr:sp macro="[0]!Macro_c11" textlink="">
      <xdr:nvSpPr>
        <xdr:cNvPr id="12" name="11 Rectángulo redondeado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476249" y="3714751"/>
          <a:ext cx="3781425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C11.  PRODUCTOS Y SERVICIOS DEL TSE</a:t>
          </a:r>
        </a:p>
      </xdr:txBody>
    </xdr:sp>
    <xdr:clientData/>
  </xdr:twoCellAnchor>
  <xdr:twoCellAnchor>
    <xdr:from>
      <xdr:col>4</xdr:col>
      <xdr:colOff>0</xdr:colOff>
      <xdr:row>12</xdr:row>
      <xdr:rowOff>0</xdr:rowOff>
    </xdr:from>
    <xdr:to>
      <xdr:col>4</xdr:col>
      <xdr:colOff>3562350</xdr:colOff>
      <xdr:row>12</xdr:row>
      <xdr:rowOff>161925</xdr:rowOff>
    </xdr:to>
    <xdr:sp macro="[0]!Macro_c17" textlink="">
      <xdr:nvSpPr>
        <xdr:cNvPr id="13" name="12 Rectángulo redondeado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4619625" y="2247900"/>
          <a:ext cx="3562350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C17.  CARTAS</a:t>
          </a:r>
          <a:r>
            <a:rPr lang="es-CR" sz="1100" baseline="0"/>
            <a:t> ENTREGADAS POR SEXO Y LEY</a:t>
          </a:r>
          <a:endParaRPr lang="es-CR" sz="1100"/>
        </a:p>
      </xdr:txBody>
    </xdr:sp>
    <xdr:clientData/>
  </xdr:twoCellAnchor>
  <xdr:twoCellAnchor>
    <xdr:from>
      <xdr:col>4</xdr:col>
      <xdr:colOff>0</xdr:colOff>
      <xdr:row>9</xdr:row>
      <xdr:rowOff>171450</xdr:rowOff>
    </xdr:from>
    <xdr:to>
      <xdr:col>4</xdr:col>
      <xdr:colOff>3562350</xdr:colOff>
      <xdr:row>10</xdr:row>
      <xdr:rowOff>133350</xdr:rowOff>
    </xdr:to>
    <xdr:sp macro="[0]!Macro_c16" textlink="">
      <xdr:nvSpPr>
        <xdr:cNvPr id="14" name="13 Rectángulo redondeado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4619625" y="1847850"/>
          <a:ext cx="3562350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C16.  MODIFICACIÓN</a:t>
          </a:r>
          <a:r>
            <a:rPr lang="es-CR" sz="1100" baseline="0"/>
            <a:t> DE ASIENTOS CIVILES</a:t>
          </a:r>
          <a:endParaRPr lang="es-CR" sz="1100"/>
        </a:p>
      </xdr:txBody>
    </xdr:sp>
    <xdr:clientData/>
  </xdr:twoCellAnchor>
  <xdr:twoCellAnchor>
    <xdr:from>
      <xdr:col>1</xdr:col>
      <xdr:colOff>9524</xdr:colOff>
      <xdr:row>20</xdr:row>
      <xdr:rowOff>133351</xdr:rowOff>
    </xdr:from>
    <xdr:to>
      <xdr:col>2</xdr:col>
      <xdr:colOff>3552825</xdr:colOff>
      <xdr:row>21</xdr:row>
      <xdr:rowOff>76201</xdr:rowOff>
    </xdr:to>
    <xdr:sp macro="[0]!Macro_c12" textlink="">
      <xdr:nvSpPr>
        <xdr:cNvPr id="15" name="14 Rectángulo redondeado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76249" y="3905251"/>
          <a:ext cx="3781426" cy="133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>
              <a:solidFill>
                <a:schemeClr val="bg1"/>
              </a:solidFill>
            </a:rPr>
            <a:t>C12. CERTIFICACIONES,</a:t>
          </a:r>
          <a:r>
            <a:rPr lang="es-CR" sz="1100" baseline="0">
              <a:solidFill>
                <a:schemeClr val="bg1"/>
              </a:solidFill>
            </a:rPr>
            <a:t> CONSTANCIAS Y TIM</a:t>
          </a:r>
          <a:endParaRPr lang="es-CR" sz="1100">
            <a:solidFill>
              <a:schemeClr val="bg1"/>
            </a:solidFill>
          </a:endParaRPr>
        </a:p>
      </xdr:txBody>
    </xdr:sp>
    <xdr:clientData/>
  </xdr:twoCellAnchor>
  <xdr:twoCellAnchor>
    <xdr:from>
      <xdr:col>4</xdr:col>
      <xdr:colOff>9524</xdr:colOff>
      <xdr:row>8</xdr:row>
      <xdr:rowOff>247650</xdr:rowOff>
    </xdr:from>
    <xdr:to>
      <xdr:col>4</xdr:col>
      <xdr:colOff>3562349</xdr:colOff>
      <xdr:row>9</xdr:row>
      <xdr:rowOff>133350</xdr:rowOff>
    </xdr:to>
    <xdr:sp macro="[0]!Macro_g7" textlink="">
      <xdr:nvSpPr>
        <xdr:cNvPr id="16" name="15 Rectángulo redondeado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4629149" y="1666875"/>
          <a:ext cx="3552825" cy="142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G7.  GRÁFICO DE NACIMIENTOS Y DEFUNCIONES</a:t>
          </a:r>
        </a:p>
      </xdr:txBody>
    </xdr:sp>
    <xdr:clientData/>
  </xdr:twoCellAnchor>
  <xdr:twoCellAnchor>
    <xdr:from>
      <xdr:col>3</xdr:col>
      <xdr:colOff>352424</xdr:colOff>
      <xdr:row>6</xdr:row>
      <xdr:rowOff>19050</xdr:rowOff>
    </xdr:from>
    <xdr:to>
      <xdr:col>4</xdr:col>
      <xdr:colOff>3566160</xdr:colOff>
      <xdr:row>7</xdr:row>
      <xdr:rowOff>22860</xdr:rowOff>
    </xdr:to>
    <xdr:sp macro="[0]!Macro_g6" textlink="">
      <xdr:nvSpPr>
        <xdr:cNvPr id="17" name="16 Rectángulo redondeado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741544" y="1047750"/>
          <a:ext cx="3579496" cy="19431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G6.  GRÁFICO DE MATRIMONIOS INSCRITOS</a:t>
          </a:r>
        </a:p>
      </xdr:txBody>
    </xdr:sp>
    <xdr:clientData/>
  </xdr:twoCellAnchor>
  <xdr:twoCellAnchor>
    <xdr:from>
      <xdr:col>4</xdr:col>
      <xdr:colOff>0</xdr:colOff>
      <xdr:row>10</xdr:row>
      <xdr:rowOff>171450</xdr:rowOff>
    </xdr:from>
    <xdr:to>
      <xdr:col>4</xdr:col>
      <xdr:colOff>3571875</xdr:colOff>
      <xdr:row>11</xdr:row>
      <xdr:rowOff>133350</xdr:rowOff>
    </xdr:to>
    <xdr:sp macro="[0]!Macro_g8" textlink="">
      <xdr:nvSpPr>
        <xdr:cNvPr id="18" name="17 Rectángulo redondeado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619625" y="2038350"/>
          <a:ext cx="3571875" cy="152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G8.  GRÁFICO DE MATRIMONIOS Y DIVORCIOS</a:t>
          </a:r>
        </a:p>
      </xdr:txBody>
    </xdr:sp>
    <xdr:clientData/>
  </xdr:twoCellAnchor>
  <xdr:twoCellAnchor>
    <xdr:from>
      <xdr:col>4</xdr:col>
      <xdr:colOff>9525</xdr:colOff>
      <xdr:row>8</xdr:row>
      <xdr:rowOff>41910</xdr:rowOff>
    </xdr:from>
    <xdr:to>
      <xdr:col>4</xdr:col>
      <xdr:colOff>3558540</xdr:colOff>
      <xdr:row>8</xdr:row>
      <xdr:rowOff>228600</xdr:rowOff>
    </xdr:to>
    <xdr:sp macro="[0]!Macro_c15" textlink="">
      <xdr:nvSpPr>
        <xdr:cNvPr id="19" name="18 Rectángulo redondeado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764405" y="1451610"/>
          <a:ext cx="3549015" cy="18669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marL="0" indent="0" algn="l"/>
          <a:r>
            <a:rPr lang="es-CR" sz="1100">
              <a:solidFill>
                <a:schemeClr val="lt1"/>
              </a:solidFill>
              <a:latin typeface="+mn-lt"/>
              <a:ea typeface="+mn-ea"/>
              <a:cs typeface="+mn-cs"/>
            </a:rPr>
            <a:t>C15. DEFUNCIONES INSCRITAS POR PROVINCIA</a:t>
          </a:r>
        </a:p>
      </xdr:txBody>
    </xdr:sp>
    <xdr:clientData/>
  </xdr:twoCellAnchor>
  <xdr:twoCellAnchor>
    <xdr:from>
      <xdr:col>1</xdr:col>
      <xdr:colOff>19050</xdr:colOff>
      <xdr:row>11</xdr:row>
      <xdr:rowOff>85726</xdr:rowOff>
    </xdr:from>
    <xdr:to>
      <xdr:col>2</xdr:col>
      <xdr:colOff>3552825</xdr:colOff>
      <xdr:row>12</xdr:row>
      <xdr:rowOff>76200</xdr:rowOff>
    </xdr:to>
    <xdr:sp macro="[0]!Macro_c7" textlink="">
      <xdr:nvSpPr>
        <xdr:cNvPr id="20" name="19 Rectángulo redondeado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485775" y="2143126"/>
          <a:ext cx="3771900" cy="180974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C6. MOVIMIENTO DEL PADRÓN</a:t>
          </a:r>
          <a:r>
            <a:rPr lang="es-CR" sz="1100" baseline="0"/>
            <a:t> ELECTORAL</a:t>
          </a:r>
          <a:endParaRPr lang="es-CR" sz="1100"/>
        </a:p>
      </xdr:txBody>
    </xdr:sp>
    <xdr:clientData/>
  </xdr:twoCellAnchor>
  <xdr:twoCellAnchor>
    <xdr:from>
      <xdr:col>1</xdr:col>
      <xdr:colOff>19050</xdr:colOff>
      <xdr:row>13</xdr:row>
      <xdr:rowOff>106986</xdr:rowOff>
    </xdr:from>
    <xdr:to>
      <xdr:col>2</xdr:col>
      <xdr:colOff>3535680</xdr:colOff>
      <xdr:row>14</xdr:row>
      <xdr:rowOff>28267</xdr:rowOff>
    </xdr:to>
    <xdr:sp macro="[0]!Macro_g3" textlink="">
      <xdr:nvSpPr>
        <xdr:cNvPr id="21" name="20 Rectángulo redondeado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485775" y="2545386"/>
          <a:ext cx="3754755" cy="111781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G3.  GRÁFICO</a:t>
          </a:r>
          <a:r>
            <a:rPr lang="es-CR" sz="1100" baseline="0"/>
            <a:t> </a:t>
          </a:r>
          <a:r>
            <a:rPr lang="es-CR" sz="1100"/>
            <a:t>PORCENTAJE DE SOLICITUDES DE CÉDULA</a:t>
          </a:r>
        </a:p>
      </xdr:txBody>
    </xdr:sp>
    <xdr:clientData/>
  </xdr:twoCellAnchor>
  <xdr:twoCellAnchor>
    <xdr:from>
      <xdr:col>1</xdr:col>
      <xdr:colOff>19050</xdr:colOff>
      <xdr:row>16</xdr:row>
      <xdr:rowOff>76193</xdr:rowOff>
    </xdr:from>
    <xdr:to>
      <xdr:col>2</xdr:col>
      <xdr:colOff>3560925</xdr:colOff>
      <xdr:row>17</xdr:row>
      <xdr:rowOff>68329</xdr:rowOff>
    </xdr:to>
    <xdr:sp macro="[0]!Macro_c9" textlink="">
      <xdr:nvSpPr>
        <xdr:cNvPr id="22" name="21 Rectángulo redondeado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>
        <a:xfrm>
          <a:off x="485775" y="3086093"/>
          <a:ext cx="3780000" cy="18263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00"/>
            <a:t>C9. </a:t>
          </a:r>
          <a:r>
            <a:rPr lang="es-CR" sz="1000">
              <a:solidFill>
                <a:schemeClr val="lt1"/>
              </a:solidFill>
              <a:latin typeface="+mn-lt"/>
              <a:ea typeface="+mn-ea"/>
              <a:cs typeface="+mn-cs"/>
            </a:rPr>
            <a:t>SOLICITUDES</a:t>
          </a:r>
          <a:r>
            <a:rPr lang="es-CR" sz="1000"/>
            <a:t> DE CÉDULA RECIBIDAS POR FUENTE DE INGRESO</a:t>
          </a:r>
        </a:p>
      </xdr:txBody>
    </xdr:sp>
    <xdr:clientData fLocksWithSheet="0"/>
  </xdr:twoCellAnchor>
  <xdr:twoCellAnchor>
    <xdr:from>
      <xdr:col>1</xdr:col>
      <xdr:colOff>9525</xdr:colOff>
      <xdr:row>17</xdr:row>
      <xdr:rowOff>104775</xdr:rowOff>
    </xdr:from>
    <xdr:to>
      <xdr:col>2</xdr:col>
      <xdr:colOff>3551400</xdr:colOff>
      <xdr:row>18</xdr:row>
      <xdr:rowOff>76275</xdr:rowOff>
    </xdr:to>
    <xdr:sp macro="[0]!Macro_g5" textlink="">
      <xdr:nvSpPr>
        <xdr:cNvPr id="23" name="22 Rectángulo redondeado">
          <a:hlinkClick xmlns:r="http://schemas.openxmlformats.org/officeDocument/2006/relationships" r:id="rId13"/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476250" y="3305175"/>
          <a:ext cx="3780000" cy="1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00"/>
            <a:t>G5.  GRÁFICO-SOLICIT. CÉDULA RECIBIDAS POR FUENTE DE INGRESO </a:t>
          </a:r>
        </a:p>
      </xdr:txBody>
    </xdr:sp>
    <xdr:clientData/>
  </xdr:twoCellAnchor>
  <xdr:twoCellAnchor>
    <xdr:from>
      <xdr:col>1</xdr:col>
      <xdr:colOff>9525</xdr:colOff>
      <xdr:row>14</xdr:row>
      <xdr:rowOff>57150</xdr:rowOff>
    </xdr:from>
    <xdr:to>
      <xdr:col>2</xdr:col>
      <xdr:colOff>3533776</xdr:colOff>
      <xdr:row>15</xdr:row>
      <xdr:rowOff>28575</xdr:rowOff>
    </xdr:to>
    <xdr:sp macro="[0]!Macro_c8" textlink="">
      <xdr:nvSpPr>
        <xdr:cNvPr id="24" name="23 Rectángulo redondeado">
          <a:hlinkClick xmlns:r="http://schemas.openxmlformats.org/officeDocument/2006/relationships" r:id="rId14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476250" y="2686050"/>
          <a:ext cx="3762376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C8. SOLICITUDES DE CÉDULA RECIBIDAS POR CLASE SEGÚN PROV.</a:t>
          </a:r>
        </a:p>
      </xdr:txBody>
    </xdr:sp>
    <xdr:clientData/>
  </xdr:twoCellAnchor>
  <xdr:twoCellAnchor>
    <xdr:from>
      <xdr:col>1</xdr:col>
      <xdr:colOff>19050</xdr:colOff>
      <xdr:row>15</xdr:row>
      <xdr:rowOff>66675</xdr:rowOff>
    </xdr:from>
    <xdr:to>
      <xdr:col>2</xdr:col>
      <xdr:colOff>3560925</xdr:colOff>
      <xdr:row>16</xdr:row>
      <xdr:rowOff>38175</xdr:rowOff>
    </xdr:to>
    <xdr:sp macro="[0]!Macro_g4" textlink="">
      <xdr:nvSpPr>
        <xdr:cNvPr id="25" name="24 Rectángulo redondeado">
          <a:hlinkClick xmlns:r="http://schemas.openxmlformats.org/officeDocument/2006/relationships" r:id="rId15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485775" y="2886075"/>
          <a:ext cx="3780000" cy="1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G4.  GRÁFICO</a:t>
          </a:r>
          <a:r>
            <a:rPr lang="es-CR" sz="1050" baseline="0"/>
            <a:t> </a:t>
          </a:r>
          <a:r>
            <a:rPr lang="es-CR" sz="1050"/>
            <a:t>SOLICIT. CÉDULA RECIB. POR CLASE SEGÚN PROV</a:t>
          </a:r>
          <a:r>
            <a:rPr lang="es-CR" sz="1100"/>
            <a:t>.</a:t>
          </a:r>
        </a:p>
      </xdr:txBody>
    </xdr:sp>
    <xdr:clientData/>
  </xdr:twoCellAnchor>
  <xdr:twoCellAnchor>
    <xdr:from>
      <xdr:col>4</xdr:col>
      <xdr:colOff>9525</xdr:colOff>
      <xdr:row>18</xdr:row>
      <xdr:rowOff>28574</xdr:rowOff>
    </xdr:from>
    <xdr:to>
      <xdr:col>4</xdr:col>
      <xdr:colOff>3581400</xdr:colOff>
      <xdr:row>19</xdr:row>
      <xdr:rowOff>68580</xdr:rowOff>
    </xdr:to>
    <xdr:sp macro="[0]!Macro_c23" textlink="">
      <xdr:nvSpPr>
        <xdr:cNvPr id="27" name="26 Rectángulo redondeado">
          <a:hlinkClick xmlns:r="http://schemas.openxmlformats.org/officeDocument/2006/relationships" r:id="rId16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4764405" y="3404234"/>
          <a:ext cx="3571875" cy="23050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C23. RESULTADOS</a:t>
          </a:r>
          <a:r>
            <a:rPr lang="es-CR" sz="1050" baseline="0"/>
            <a:t> PRUEBAS DE ADN</a:t>
          </a:r>
          <a:endParaRPr lang="es-CR" sz="1050"/>
        </a:p>
      </xdr:txBody>
    </xdr:sp>
    <xdr:clientData/>
  </xdr:twoCellAnchor>
  <xdr:twoCellAnchor>
    <xdr:from>
      <xdr:col>4</xdr:col>
      <xdr:colOff>9525</xdr:colOff>
      <xdr:row>14</xdr:row>
      <xdr:rowOff>19050</xdr:rowOff>
    </xdr:from>
    <xdr:to>
      <xdr:col>4</xdr:col>
      <xdr:colOff>3589020</xdr:colOff>
      <xdr:row>15</xdr:row>
      <xdr:rowOff>15240</xdr:rowOff>
    </xdr:to>
    <xdr:sp macro="[0]!Macro_c19" textlink="">
      <xdr:nvSpPr>
        <xdr:cNvPr id="29" name="28 Rectángulo redondeado">
          <a:hlinkClick xmlns:r="http://schemas.openxmlformats.org/officeDocument/2006/relationships" r:id="rId17"/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4764405" y="2632710"/>
          <a:ext cx="3579495" cy="186690"/>
        </a:xfrm>
        <a:prstGeom prst="roundRect">
          <a:avLst/>
        </a:prstGeom>
        <a:solidFill>
          <a:schemeClr val="accent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C19. TIM IMPRESAS</a:t>
          </a:r>
        </a:p>
      </xdr:txBody>
    </xdr:sp>
    <xdr:clientData/>
  </xdr:twoCellAnchor>
  <xdr:twoCellAnchor>
    <xdr:from>
      <xdr:col>4</xdr:col>
      <xdr:colOff>9525</xdr:colOff>
      <xdr:row>16</xdr:row>
      <xdr:rowOff>38100</xdr:rowOff>
    </xdr:from>
    <xdr:to>
      <xdr:col>4</xdr:col>
      <xdr:colOff>3604260</xdr:colOff>
      <xdr:row>17</xdr:row>
      <xdr:rowOff>38100</xdr:rowOff>
    </xdr:to>
    <xdr:sp macro="[0]!Macro_c21" textlink="">
      <xdr:nvSpPr>
        <xdr:cNvPr id="31" name="30 Rectángulo redondeado">
          <a:hlinkClick xmlns:r="http://schemas.openxmlformats.org/officeDocument/2006/relationships" r:id="rId18"/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4764405" y="3032760"/>
          <a:ext cx="3594735" cy="190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C21. SOLICITUDES DETERMINACIÓN</a:t>
          </a:r>
          <a:r>
            <a:rPr lang="es-CR" sz="1100" baseline="0"/>
            <a:t> DE PATERNIDAD</a:t>
          </a:r>
          <a:endParaRPr lang="es-CR" sz="1100"/>
        </a:p>
      </xdr:txBody>
    </xdr:sp>
    <xdr:clientData/>
  </xdr:twoCellAnchor>
  <xdr:twoCellAnchor>
    <xdr:from>
      <xdr:col>1</xdr:col>
      <xdr:colOff>19049</xdr:colOff>
      <xdr:row>8</xdr:row>
      <xdr:rowOff>200025</xdr:rowOff>
    </xdr:from>
    <xdr:to>
      <xdr:col>2</xdr:col>
      <xdr:colOff>3562349</xdr:colOff>
      <xdr:row>9</xdr:row>
      <xdr:rowOff>85726</xdr:rowOff>
    </xdr:to>
    <xdr:sp macro="[0]!Macro_c4" textlink="">
      <xdr:nvSpPr>
        <xdr:cNvPr id="33" name="32 Rectángulo redondeado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/>
      </xdr:nvSpPr>
      <xdr:spPr>
        <a:xfrm>
          <a:off x="485774" y="1619250"/>
          <a:ext cx="3781425" cy="142876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C4. ELECTORADO EMPADRONADO EN EL EXTRANJERO</a:t>
          </a:r>
        </a:p>
      </xdr:txBody>
    </xdr:sp>
    <xdr:clientData/>
  </xdr:twoCellAnchor>
  <xdr:twoCellAnchor>
    <xdr:from>
      <xdr:col>1</xdr:col>
      <xdr:colOff>19050</xdr:colOff>
      <xdr:row>18</xdr:row>
      <xdr:rowOff>123825</xdr:rowOff>
    </xdr:from>
    <xdr:to>
      <xdr:col>2</xdr:col>
      <xdr:colOff>3560925</xdr:colOff>
      <xdr:row>19</xdr:row>
      <xdr:rowOff>95325</xdr:rowOff>
    </xdr:to>
    <xdr:sp macro="[0]!Macro_c10" textlink="">
      <xdr:nvSpPr>
        <xdr:cNvPr id="35" name="34 Rectángulo redondeado">
          <a:hlinkClick xmlns:r="http://schemas.openxmlformats.org/officeDocument/2006/relationships" r:id="rId19"/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/>
      </xdr:nvSpPr>
      <xdr:spPr>
        <a:xfrm>
          <a:off x="485775" y="3514725"/>
          <a:ext cx="3780000" cy="1620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C10.  SOLICITUDES DE CÉDULA RECIBIDAS POR OFICINA REGIONAL</a:t>
          </a:r>
        </a:p>
      </xdr:txBody>
    </xdr:sp>
    <xdr:clientData/>
  </xdr:twoCellAnchor>
  <xdr:twoCellAnchor>
    <xdr:from>
      <xdr:col>4</xdr:col>
      <xdr:colOff>9525</xdr:colOff>
      <xdr:row>13</xdr:row>
      <xdr:rowOff>9525</xdr:rowOff>
    </xdr:from>
    <xdr:to>
      <xdr:col>4</xdr:col>
      <xdr:colOff>3571875</xdr:colOff>
      <xdr:row>13</xdr:row>
      <xdr:rowOff>171450</xdr:rowOff>
    </xdr:to>
    <xdr:sp macro="[0]!Macro_c18" textlink="">
      <xdr:nvSpPr>
        <xdr:cNvPr id="36" name="35 Rectángulo redondeado">
          <a:hlinkClick xmlns:r="http://schemas.openxmlformats.org/officeDocument/2006/relationships" r:id="rId20"/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/>
      </xdr:nvSpPr>
      <xdr:spPr>
        <a:xfrm>
          <a:off x="4629150" y="2447925"/>
          <a:ext cx="3562350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C18.  CARTAS ENTREGADAS POR PAÍS DE ORIGEN</a:t>
          </a:r>
        </a:p>
      </xdr:txBody>
    </xdr:sp>
    <xdr:clientData/>
  </xdr:twoCellAnchor>
  <xdr:twoCellAnchor>
    <xdr:from>
      <xdr:col>4</xdr:col>
      <xdr:colOff>9525</xdr:colOff>
      <xdr:row>15</xdr:row>
      <xdr:rowOff>28574</xdr:rowOff>
    </xdr:from>
    <xdr:to>
      <xdr:col>4</xdr:col>
      <xdr:colOff>3589020</xdr:colOff>
      <xdr:row>16</xdr:row>
      <xdr:rowOff>38099</xdr:rowOff>
    </xdr:to>
    <xdr:sp macro="[0]!Macro_c20" textlink="">
      <xdr:nvSpPr>
        <xdr:cNvPr id="37" name="36 Rectángulo redondeado">
          <a:hlinkClick xmlns:r="http://schemas.openxmlformats.org/officeDocument/2006/relationships" r:id="rId21"/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/>
      </xdr:nvSpPr>
      <xdr:spPr>
        <a:xfrm>
          <a:off x="4764405" y="2832734"/>
          <a:ext cx="3579495" cy="2000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C20. CERTIFICACIONES DIGITALES</a:t>
          </a:r>
        </a:p>
      </xdr:txBody>
    </xdr:sp>
    <xdr:clientData/>
  </xdr:twoCellAnchor>
  <xdr:twoCellAnchor>
    <xdr:from>
      <xdr:col>3</xdr:col>
      <xdr:colOff>342900</xdr:colOff>
      <xdr:row>5</xdr:row>
      <xdr:rowOff>9526</xdr:rowOff>
    </xdr:from>
    <xdr:to>
      <xdr:col>4</xdr:col>
      <xdr:colOff>3562351</xdr:colOff>
      <xdr:row>5</xdr:row>
      <xdr:rowOff>171450</xdr:rowOff>
    </xdr:to>
    <xdr:sp macro="[0]!Macro_c13" textlink="">
      <xdr:nvSpPr>
        <xdr:cNvPr id="40" name="39 Rectángulo redondeado">
          <a:hlinkClick xmlns:r="http://schemas.openxmlformats.org/officeDocument/2006/relationships" r:id="rId22"/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/>
      </xdr:nvSpPr>
      <xdr:spPr>
        <a:xfrm>
          <a:off x="4610100" y="857251"/>
          <a:ext cx="3571876" cy="16192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>
              <a:solidFill>
                <a:schemeClr val="bg1"/>
              </a:solidFill>
            </a:rPr>
            <a:t>C13. INSCRIPCIONES CIVILES </a:t>
          </a:r>
        </a:p>
      </xdr:txBody>
    </xdr:sp>
    <xdr:clientData/>
  </xdr:twoCellAnchor>
  <xdr:twoCellAnchor>
    <xdr:from>
      <xdr:col>4</xdr:col>
      <xdr:colOff>0</xdr:colOff>
      <xdr:row>19</xdr:row>
      <xdr:rowOff>57149</xdr:rowOff>
    </xdr:from>
    <xdr:to>
      <xdr:col>4</xdr:col>
      <xdr:colOff>3571875</xdr:colOff>
      <xdr:row>20</xdr:row>
      <xdr:rowOff>47624</xdr:rowOff>
    </xdr:to>
    <xdr:sp macro="[0]!Macro_c24" textlink="">
      <xdr:nvSpPr>
        <xdr:cNvPr id="34" name="26 Rectángulo redondeado">
          <a:hlinkClick xmlns:r="http://schemas.openxmlformats.org/officeDocument/2006/relationships" r:id="rId23"/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/>
      </xdr:nvSpPr>
      <xdr:spPr>
        <a:xfrm>
          <a:off x="4619625" y="3638549"/>
          <a:ext cx="3571875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C24. RESOLUCIONES POR TIPO</a:t>
          </a:r>
        </a:p>
      </xdr:txBody>
    </xdr:sp>
    <xdr:clientData/>
  </xdr:twoCellAnchor>
  <xdr:twoCellAnchor>
    <xdr:from>
      <xdr:col>4</xdr:col>
      <xdr:colOff>0</xdr:colOff>
      <xdr:row>17</xdr:row>
      <xdr:rowOff>38100</xdr:rowOff>
    </xdr:from>
    <xdr:to>
      <xdr:col>4</xdr:col>
      <xdr:colOff>3571875</xdr:colOff>
      <xdr:row>18</xdr:row>
      <xdr:rowOff>9525</xdr:rowOff>
    </xdr:to>
    <xdr:sp macro="[0]!Macro_c22" textlink="">
      <xdr:nvSpPr>
        <xdr:cNvPr id="38" name="30 Rectángulo redondeado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/>
      </xdr:nvSpPr>
      <xdr:spPr>
        <a:xfrm>
          <a:off x="4619625" y="3238500"/>
          <a:ext cx="3571875" cy="161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C22. </a:t>
          </a:r>
          <a:r>
            <a:rPr lang="es-CR" sz="1100" baseline="0"/>
            <a:t>PATERNIDAD NACIONALIDAD DE LOS PADRES</a:t>
          </a:r>
          <a:endParaRPr lang="es-CR" sz="1100"/>
        </a:p>
      </xdr:txBody>
    </xdr:sp>
    <xdr:clientData/>
  </xdr:twoCellAnchor>
  <xdr:twoCellAnchor>
    <xdr:from>
      <xdr:col>3</xdr:col>
      <xdr:colOff>342900</xdr:colOff>
      <xdr:row>20</xdr:row>
      <xdr:rowOff>76200</xdr:rowOff>
    </xdr:from>
    <xdr:to>
      <xdr:col>4</xdr:col>
      <xdr:colOff>3562350</xdr:colOff>
      <xdr:row>21</xdr:row>
      <xdr:rowOff>66675</xdr:rowOff>
    </xdr:to>
    <xdr:sp macro="[0]!Macro_c25" textlink="">
      <xdr:nvSpPr>
        <xdr:cNvPr id="41" name="26 Rectángulo redondeado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/>
      </xdr:nvSpPr>
      <xdr:spPr>
        <a:xfrm>
          <a:off x="4610100" y="3848100"/>
          <a:ext cx="3571875" cy="1809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050"/>
            <a:t>C25. DONACIONES REPORTADAS</a:t>
          </a:r>
          <a:r>
            <a:rPr lang="es-CR" sz="1050" baseline="0"/>
            <a:t> AL TSE</a:t>
          </a:r>
          <a:endParaRPr lang="es-CR" sz="1050"/>
        </a:p>
      </xdr:txBody>
    </xdr:sp>
    <xdr:clientData/>
  </xdr:twoCellAnchor>
  <xdr:twoCellAnchor>
    <xdr:from>
      <xdr:col>1</xdr:col>
      <xdr:colOff>9525</xdr:colOff>
      <xdr:row>12</xdr:row>
      <xdr:rowOff>76201</xdr:rowOff>
    </xdr:from>
    <xdr:to>
      <xdr:col>2</xdr:col>
      <xdr:colOff>3543300</xdr:colOff>
      <xdr:row>13</xdr:row>
      <xdr:rowOff>66675</xdr:rowOff>
    </xdr:to>
    <xdr:sp macro="[0]!Macro_c7" textlink="">
      <xdr:nvSpPr>
        <xdr:cNvPr id="42" name="19 Rectángulo redondeado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/>
      </xdr:nvSpPr>
      <xdr:spPr>
        <a:xfrm>
          <a:off x="476250" y="2324101"/>
          <a:ext cx="3771900" cy="18097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l"/>
          <a:r>
            <a:rPr lang="es-CR" sz="1100"/>
            <a:t>C7. SOLICITUDES DE CÉDULA RECIBIDAS POR CLASE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171450</xdr:colOff>
      <xdr:row>2</xdr:row>
      <xdr:rowOff>133350</xdr:rowOff>
    </xdr:from>
    <xdr:to>
      <xdr:col>5</xdr:col>
      <xdr:colOff>790575</xdr:colOff>
      <xdr:row>4</xdr:row>
      <xdr:rowOff>47414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CF2C7A8-40FE-4215-9098-80286BD0E5A6}"/>
            </a:ext>
          </a:extLst>
        </xdr:cNvPr>
        <xdr:cNvSpPr/>
      </xdr:nvSpPr>
      <xdr:spPr>
        <a:xfrm>
          <a:off x="5257800" y="523875"/>
          <a:ext cx="619125" cy="342689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561975</xdr:colOff>
      <xdr:row>2</xdr:row>
      <xdr:rowOff>142875</xdr:rowOff>
    </xdr:from>
    <xdr:to>
      <xdr:col>8</xdr:col>
      <xdr:colOff>333375</xdr:colOff>
      <xdr:row>4</xdr:row>
      <xdr:rowOff>25189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D2D24AE-739A-4FAC-B018-B5CF1DDD0D86}"/>
            </a:ext>
          </a:extLst>
        </xdr:cNvPr>
        <xdr:cNvSpPr/>
      </xdr:nvSpPr>
      <xdr:spPr>
        <a:xfrm>
          <a:off x="6505575" y="533400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257175</xdr:colOff>
      <xdr:row>1</xdr:row>
      <xdr:rowOff>161925</xdr:rowOff>
    </xdr:from>
    <xdr:to>
      <xdr:col>9</xdr:col>
      <xdr:colOff>876300</xdr:colOff>
      <xdr:row>3</xdr:row>
      <xdr:rowOff>54822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2301795-8181-4831-9EB1-405FA068E421}"/>
            </a:ext>
          </a:extLst>
        </xdr:cNvPr>
        <xdr:cNvSpPr/>
      </xdr:nvSpPr>
      <xdr:spPr>
        <a:xfrm>
          <a:off x="8401050" y="323850"/>
          <a:ext cx="619125" cy="34057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4</xdr:row>
      <xdr:rowOff>38100</xdr:rowOff>
    </xdr:from>
    <xdr:to>
      <xdr:col>14</xdr:col>
      <xdr:colOff>676275</xdr:colOff>
      <xdr:row>26</xdr:row>
      <xdr:rowOff>104775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F05CC138-E354-484B-80F6-0F377FDD81A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495300</xdr:colOff>
      <xdr:row>1</xdr:row>
      <xdr:rowOff>57150</xdr:rowOff>
    </xdr:from>
    <xdr:to>
      <xdr:col>16</xdr:col>
      <xdr:colOff>200025</xdr:colOff>
      <xdr:row>3</xdr:row>
      <xdr:rowOff>83397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ECEF1-BA57-4FF8-98E8-51C3B3DB527B}"/>
            </a:ext>
          </a:extLst>
        </xdr:cNvPr>
        <xdr:cNvSpPr/>
      </xdr:nvSpPr>
      <xdr:spPr>
        <a:xfrm>
          <a:off x="6000750" y="219075"/>
          <a:ext cx="704850" cy="35009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2</xdr:row>
      <xdr:rowOff>161925</xdr:rowOff>
    </xdr:from>
    <xdr:to>
      <xdr:col>7</xdr:col>
      <xdr:colOff>361950</xdr:colOff>
      <xdr:row>4</xdr:row>
      <xdr:rowOff>44239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8741B98-9FC6-41AF-A0E7-43B783A11E5A}"/>
            </a:ext>
          </a:extLst>
        </xdr:cNvPr>
        <xdr:cNvSpPr/>
      </xdr:nvSpPr>
      <xdr:spPr>
        <a:xfrm>
          <a:off x="5791200" y="552450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123825</xdr:colOff>
      <xdr:row>2</xdr:row>
      <xdr:rowOff>19050</xdr:rowOff>
    </xdr:from>
    <xdr:to>
      <xdr:col>7</xdr:col>
      <xdr:colOff>742950</xdr:colOff>
      <xdr:row>3</xdr:row>
      <xdr:rowOff>124672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8BE9C98-721B-42D0-8168-99B6363F5B93}"/>
            </a:ext>
          </a:extLst>
        </xdr:cNvPr>
        <xdr:cNvSpPr/>
      </xdr:nvSpPr>
      <xdr:spPr>
        <a:xfrm>
          <a:off x="6600825" y="352425"/>
          <a:ext cx="619125" cy="3342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4</xdr:row>
      <xdr:rowOff>76200</xdr:rowOff>
    </xdr:from>
    <xdr:to>
      <xdr:col>13</xdr:col>
      <xdr:colOff>9525</xdr:colOff>
      <xdr:row>27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A31601-22AC-4E35-B82E-B35D3BEDA0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76200</xdr:colOff>
      <xdr:row>1</xdr:row>
      <xdr:rowOff>28575</xdr:rowOff>
    </xdr:from>
    <xdr:to>
      <xdr:col>12</xdr:col>
      <xdr:colOff>695325</xdr:colOff>
      <xdr:row>3</xdr:row>
      <xdr:rowOff>30481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732399D-59E2-4EDF-A943-2E46A3CF8EA3}"/>
            </a:ext>
          </a:extLst>
        </xdr:cNvPr>
        <xdr:cNvSpPr/>
      </xdr:nvSpPr>
      <xdr:spPr>
        <a:xfrm>
          <a:off x="5467350" y="190500"/>
          <a:ext cx="619125" cy="344806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238125</xdr:colOff>
      <xdr:row>2</xdr:row>
      <xdr:rowOff>0</xdr:rowOff>
    </xdr:from>
    <xdr:to>
      <xdr:col>8</xdr:col>
      <xdr:colOff>857250</xdr:colOff>
      <xdr:row>3</xdr:row>
      <xdr:rowOff>163830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5AD6EF4-2B83-4ED0-8972-600485B75EA3}"/>
            </a:ext>
          </a:extLst>
        </xdr:cNvPr>
        <xdr:cNvSpPr/>
      </xdr:nvSpPr>
      <xdr:spPr>
        <a:xfrm>
          <a:off x="6096000" y="342900"/>
          <a:ext cx="619125" cy="344805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209550</xdr:colOff>
      <xdr:row>2</xdr:row>
      <xdr:rowOff>123825</xdr:rowOff>
    </xdr:from>
    <xdr:to>
      <xdr:col>8</xdr:col>
      <xdr:colOff>828675</xdr:colOff>
      <xdr:row>4</xdr:row>
      <xdr:rowOff>6139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2965F3-03D7-432D-A13A-A2CC296BAF01}"/>
            </a:ext>
          </a:extLst>
        </xdr:cNvPr>
        <xdr:cNvSpPr/>
      </xdr:nvSpPr>
      <xdr:spPr>
        <a:xfrm>
          <a:off x="6858000" y="514350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4</xdr:row>
      <xdr:rowOff>104775</xdr:rowOff>
    </xdr:from>
    <xdr:to>
      <xdr:col>7</xdr:col>
      <xdr:colOff>342900</xdr:colOff>
      <xdr:row>28</xdr:row>
      <xdr:rowOff>38100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D01A7945-99EC-40A6-A318-8165025AD0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742950</xdr:colOff>
      <xdr:row>1</xdr:row>
      <xdr:rowOff>47625</xdr:rowOff>
    </xdr:from>
    <xdr:to>
      <xdr:col>7</xdr:col>
      <xdr:colOff>600075</xdr:colOff>
      <xdr:row>3</xdr:row>
      <xdr:rowOff>73872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93ECF6-20CB-4697-A947-66453EA6E993}"/>
            </a:ext>
          </a:extLst>
        </xdr:cNvPr>
        <xdr:cNvSpPr/>
      </xdr:nvSpPr>
      <xdr:spPr>
        <a:xfrm>
          <a:off x="5314950" y="209550"/>
          <a:ext cx="619125" cy="35009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3</xdr:row>
      <xdr:rowOff>0</xdr:rowOff>
    </xdr:from>
    <xdr:to>
      <xdr:col>8</xdr:col>
      <xdr:colOff>685800</xdr:colOff>
      <xdr:row>4</xdr:row>
      <xdr:rowOff>110913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E0270F-DE19-4F92-A404-BD661E17533E}"/>
            </a:ext>
          </a:extLst>
        </xdr:cNvPr>
        <xdr:cNvSpPr/>
      </xdr:nvSpPr>
      <xdr:spPr>
        <a:xfrm>
          <a:off x="7381875" y="609600"/>
          <a:ext cx="619125" cy="33951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4</xdr:row>
      <xdr:rowOff>76200</xdr:rowOff>
    </xdr:from>
    <xdr:to>
      <xdr:col>8</xdr:col>
      <xdr:colOff>476250</xdr:colOff>
      <xdr:row>27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5E2B30B-B09F-4A64-9163-DACCC972109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752475</xdr:colOff>
      <xdr:row>1</xdr:row>
      <xdr:rowOff>104775</xdr:rowOff>
    </xdr:from>
    <xdr:to>
      <xdr:col>8</xdr:col>
      <xdr:colOff>609600</xdr:colOff>
      <xdr:row>3</xdr:row>
      <xdr:rowOff>120439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60168D9-051D-4D81-8A0C-D23DB309204A}"/>
            </a:ext>
          </a:extLst>
        </xdr:cNvPr>
        <xdr:cNvSpPr/>
      </xdr:nvSpPr>
      <xdr:spPr>
        <a:xfrm>
          <a:off x="6086475" y="266700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428625</xdr:colOff>
      <xdr:row>1</xdr:row>
      <xdr:rowOff>200025</xdr:rowOff>
    </xdr:from>
    <xdr:to>
      <xdr:col>7</xdr:col>
      <xdr:colOff>1047750</xdr:colOff>
      <xdr:row>3</xdr:row>
      <xdr:rowOff>82339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0C60F8-5CAC-4577-9D69-4CBAB19A2486}"/>
            </a:ext>
          </a:extLst>
        </xdr:cNvPr>
        <xdr:cNvSpPr/>
      </xdr:nvSpPr>
      <xdr:spPr>
        <a:xfrm>
          <a:off x="6496050" y="361950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4</xdr:row>
      <xdr:rowOff>76200</xdr:rowOff>
    </xdr:from>
    <xdr:to>
      <xdr:col>7</xdr:col>
      <xdr:colOff>609600</xdr:colOff>
      <xdr:row>27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8B4867-A887-402E-A9ED-AEF8DB37AD4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9525</xdr:colOff>
      <xdr:row>1</xdr:row>
      <xdr:rowOff>66675</xdr:rowOff>
    </xdr:from>
    <xdr:to>
      <xdr:col>7</xdr:col>
      <xdr:colOff>628650</xdr:colOff>
      <xdr:row>3</xdr:row>
      <xdr:rowOff>89747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BFF1A26-04AC-44F9-9ECE-E41B53695783}"/>
            </a:ext>
          </a:extLst>
        </xdr:cNvPr>
        <xdr:cNvSpPr/>
      </xdr:nvSpPr>
      <xdr:spPr>
        <a:xfrm>
          <a:off x="5343525" y="228600"/>
          <a:ext cx="619125" cy="3469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733425</xdr:colOff>
      <xdr:row>2</xdr:row>
      <xdr:rowOff>19050</xdr:rowOff>
    </xdr:from>
    <xdr:to>
      <xdr:col>13</xdr:col>
      <xdr:colOff>590550</xdr:colOff>
      <xdr:row>3</xdr:row>
      <xdr:rowOff>172297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AAC368E-F24C-4EE3-B8F7-9547352BA2C4}"/>
            </a:ext>
          </a:extLst>
        </xdr:cNvPr>
        <xdr:cNvSpPr/>
      </xdr:nvSpPr>
      <xdr:spPr>
        <a:xfrm>
          <a:off x="9810750" y="352425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1</xdr:row>
      <xdr:rowOff>161925</xdr:rowOff>
    </xdr:from>
    <xdr:to>
      <xdr:col>6</xdr:col>
      <xdr:colOff>1104900</xdr:colOff>
      <xdr:row>3</xdr:row>
      <xdr:rowOff>44239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43F250D-2D22-45D9-9849-EDD7B004CDB4}"/>
            </a:ext>
          </a:extLst>
        </xdr:cNvPr>
        <xdr:cNvSpPr/>
      </xdr:nvSpPr>
      <xdr:spPr>
        <a:xfrm>
          <a:off x="6896100" y="323850"/>
          <a:ext cx="619125" cy="339514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</xdr:row>
      <xdr:rowOff>105834</xdr:rowOff>
    </xdr:from>
    <xdr:to>
      <xdr:col>13</xdr:col>
      <xdr:colOff>619125</xdr:colOff>
      <xdr:row>3</xdr:row>
      <xdr:rowOff>89748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B350534-8839-4A3C-9D2A-6F5D4016CDE5}"/>
            </a:ext>
          </a:extLst>
        </xdr:cNvPr>
        <xdr:cNvSpPr/>
      </xdr:nvSpPr>
      <xdr:spPr>
        <a:xfrm>
          <a:off x="11303000" y="264584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600075</xdr:colOff>
      <xdr:row>1</xdr:row>
      <xdr:rowOff>152400</xdr:rowOff>
    </xdr:from>
    <xdr:to>
      <xdr:col>13</xdr:col>
      <xdr:colOff>455083</xdr:colOff>
      <xdr:row>3</xdr:row>
      <xdr:rowOff>83397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9F596F0-A155-4BEC-9278-FB54FC170A45}"/>
            </a:ext>
          </a:extLst>
        </xdr:cNvPr>
        <xdr:cNvSpPr/>
      </xdr:nvSpPr>
      <xdr:spPr>
        <a:xfrm>
          <a:off x="9372600" y="361950"/>
          <a:ext cx="617008" cy="34057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4</xdr:row>
      <xdr:rowOff>104775</xdr:rowOff>
    </xdr:from>
    <xdr:to>
      <xdr:col>7</xdr:col>
      <xdr:colOff>571500</xdr:colOff>
      <xdr:row>26</xdr:row>
      <xdr:rowOff>133350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1335B11-22D0-4D4F-A593-43779F8684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133350</xdr:colOff>
      <xdr:row>1</xdr:row>
      <xdr:rowOff>85725</xdr:rowOff>
    </xdr:from>
    <xdr:to>
      <xdr:col>7</xdr:col>
      <xdr:colOff>752475</xdr:colOff>
      <xdr:row>3</xdr:row>
      <xdr:rowOff>111972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DEFC4F6-DB9A-4428-9AA5-824C12E22BEB}"/>
            </a:ext>
          </a:extLst>
        </xdr:cNvPr>
        <xdr:cNvSpPr/>
      </xdr:nvSpPr>
      <xdr:spPr>
        <a:xfrm>
          <a:off x="5467350" y="247650"/>
          <a:ext cx="619125" cy="35009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28575</xdr:colOff>
      <xdr:row>1</xdr:row>
      <xdr:rowOff>142875</xdr:rowOff>
    </xdr:from>
    <xdr:to>
      <xdr:col>9</xdr:col>
      <xdr:colOff>647700</xdr:colOff>
      <xdr:row>3</xdr:row>
      <xdr:rowOff>24130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8D68500-7D3B-4FDF-8C0A-74B338E95ABC}"/>
            </a:ext>
          </a:extLst>
        </xdr:cNvPr>
        <xdr:cNvSpPr/>
      </xdr:nvSpPr>
      <xdr:spPr>
        <a:xfrm>
          <a:off x="7239000" y="295275"/>
          <a:ext cx="619125" cy="338455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66675</xdr:colOff>
      <xdr:row>1</xdr:row>
      <xdr:rowOff>152400</xdr:rowOff>
    </xdr:from>
    <xdr:to>
      <xdr:col>8</xdr:col>
      <xdr:colOff>685800</xdr:colOff>
      <xdr:row>3</xdr:row>
      <xdr:rowOff>29422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4F17F2E-7E05-4315-8B13-905B2B67EDCB}"/>
            </a:ext>
          </a:extLst>
        </xdr:cNvPr>
        <xdr:cNvSpPr/>
      </xdr:nvSpPr>
      <xdr:spPr>
        <a:xfrm>
          <a:off x="6553200" y="304800"/>
          <a:ext cx="619125" cy="334222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4</xdr:row>
      <xdr:rowOff>66675</xdr:rowOff>
    </xdr:from>
    <xdr:to>
      <xdr:col>7</xdr:col>
      <xdr:colOff>695325</xdr:colOff>
      <xdr:row>24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82AA9C5-0005-436A-87FF-80E7B283BB6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31750</xdr:colOff>
      <xdr:row>1</xdr:row>
      <xdr:rowOff>42333</xdr:rowOff>
    </xdr:from>
    <xdr:to>
      <xdr:col>7</xdr:col>
      <xdr:colOff>650875</xdr:colOff>
      <xdr:row>3</xdr:row>
      <xdr:rowOff>68580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A69148-1C2D-4307-A64B-6322E868FF90}"/>
            </a:ext>
          </a:extLst>
        </xdr:cNvPr>
        <xdr:cNvSpPr/>
      </xdr:nvSpPr>
      <xdr:spPr>
        <a:xfrm>
          <a:off x="5365750" y="201083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740833</xdr:colOff>
      <xdr:row>2</xdr:row>
      <xdr:rowOff>42334</xdr:rowOff>
    </xdr:from>
    <xdr:to>
      <xdr:col>13</xdr:col>
      <xdr:colOff>597958</xdr:colOff>
      <xdr:row>3</xdr:row>
      <xdr:rowOff>153247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2F507D4-FF27-47C9-9881-23E1C17968EB}"/>
            </a:ext>
          </a:extLst>
        </xdr:cNvPr>
        <xdr:cNvSpPr/>
      </xdr:nvSpPr>
      <xdr:spPr>
        <a:xfrm>
          <a:off x="11631083" y="433917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95250</xdr:colOff>
      <xdr:row>5</xdr:row>
      <xdr:rowOff>28575</xdr:rowOff>
    </xdr:from>
    <xdr:to>
      <xdr:col>7</xdr:col>
      <xdr:colOff>619125</xdr:colOff>
      <xdr:row>27</xdr:row>
      <xdr:rowOff>104775</xdr:rowOff>
    </xdr:to>
    <xdr:graphicFrame macro="">
      <xdr:nvGraphicFramePr>
        <xdr:cNvPr id="2" name="Chart 2">
          <a:extLst>
            <a:ext uri="{FF2B5EF4-FFF2-40B4-BE49-F238E27FC236}">
              <a16:creationId xmlns:a16="http://schemas.microsoft.com/office/drawing/2014/main" id="{348BA436-E206-475C-B886-23DE5FAB3AE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677334</xdr:colOff>
      <xdr:row>1</xdr:row>
      <xdr:rowOff>95250</xdr:rowOff>
    </xdr:from>
    <xdr:to>
      <xdr:col>7</xdr:col>
      <xdr:colOff>534459</xdr:colOff>
      <xdr:row>3</xdr:row>
      <xdr:rowOff>121497</xdr:rowOff>
    </xdr:to>
    <xdr:sp macro="" textlink="">
      <xdr:nvSpPr>
        <xdr:cNvPr id="3" name="1 Flecha izquierda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C4B93F-9214-4DD3-BED0-200B91EE3A7A}"/>
            </a:ext>
          </a:extLst>
        </xdr:cNvPr>
        <xdr:cNvSpPr/>
      </xdr:nvSpPr>
      <xdr:spPr>
        <a:xfrm>
          <a:off x="5249334" y="254000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677333</xdr:colOff>
      <xdr:row>1</xdr:row>
      <xdr:rowOff>201084</xdr:rowOff>
    </xdr:from>
    <xdr:to>
      <xdr:col>13</xdr:col>
      <xdr:colOff>534458</xdr:colOff>
      <xdr:row>3</xdr:row>
      <xdr:rowOff>79164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1F4B63D-FE9D-4EDC-A7CB-3741F9F22B1B}"/>
            </a:ext>
          </a:extLst>
        </xdr:cNvPr>
        <xdr:cNvSpPr/>
      </xdr:nvSpPr>
      <xdr:spPr>
        <a:xfrm>
          <a:off x="10826750" y="359834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666750</xdr:colOff>
      <xdr:row>1</xdr:row>
      <xdr:rowOff>127000</xdr:rowOff>
    </xdr:from>
    <xdr:to>
      <xdr:col>13</xdr:col>
      <xdr:colOff>523875</xdr:colOff>
      <xdr:row>3</xdr:row>
      <xdr:rowOff>89747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FD8E2A4-F4A1-4A19-8469-A8B947FE2504}"/>
            </a:ext>
          </a:extLst>
        </xdr:cNvPr>
        <xdr:cNvSpPr/>
      </xdr:nvSpPr>
      <xdr:spPr>
        <a:xfrm>
          <a:off x="8741833" y="275167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52917</xdr:colOff>
      <xdr:row>2</xdr:row>
      <xdr:rowOff>42334</xdr:rowOff>
    </xdr:from>
    <xdr:to>
      <xdr:col>8</xdr:col>
      <xdr:colOff>672042</xdr:colOff>
      <xdr:row>3</xdr:row>
      <xdr:rowOff>153247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0070A90-4397-4242-8FF4-6D568D8AD7AF}"/>
            </a:ext>
          </a:extLst>
        </xdr:cNvPr>
        <xdr:cNvSpPr/>
      </xdr:nvSpPr>
      <xdr:spPr>
        <a:xfrm>
          <a:off x="6762750" y="433917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412750</xdr:colOff>
      <xdr:row>3</xdr:row>
      <xdr:rowOff>0</xdr:rowOff>
    </xdr:from>
    <xdr:to>
      <xdr:col>6</xdr:col>
      <xdr:colOff>185208</xdr:colOff>
      <xdr:row>4</xdr:row>
      <xdr:rowOff>110914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CF283E3-5779-4AD2-A70B-03D354767688}"/>
            </a:ext>
          </a:extLst>
        </xdr:cNvPr>
        <xdr:cNvSpPr/>
      </xdr:nvSpPr>
      <xdr:spPr>
        <a:xfrm>
          <a:off x="4265083" y="624417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</xdr:row>
      <xdr:rowOff>74084</xdr:rowOff>
    </xdr:from>
    <xdr:to>
      <xdr:col>10</xdr:col>
      <xdr:colOff>619125</xdr:colOff>
      <xdr:row>3</xdr:row>
      <xdr:rowOff>184997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BBD9074-0D42-4ABF-8943-7B2982F73F01}"/>
            </a:ext>
          </a:extLst>
        </xdr:cNvPr>
        <xdr:cNvSpPr/>
      </xdr:nvSpPr>
      <xdr:spPr>
        <a:xfrm>
          <a:off x="9017000" y="465667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666751</xdr:colOff>
      <xdr:row>1</xdr:row>
      <xdr:rowOff>169333</xdr:rowOff>
    </xdr:from>
    <xdr:to>
      <xdr:col>13</xdr:col>
      <xdr:colOff>470959</xdr:colOff>
      <xdr:row>3</xdr:row>
      <xdr:rowOff>142664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4400AB9-C6C5-4E75-A560-FE4E84A84DDB}"/>
            </a:ext>
          </a:extLst>
        </xdr:cNvPr>
        <xdr:cNvSpPr/>
      </xdr:nvSpPr>
      <xdr:spPr>
        <a:xfrm>
          <a:off x="10646834" y="317500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116417</xdr:colOff>
      <xdr:row>2</xdr:row>
      <xdr:rowOff>148167</xdr:rowOff>
    </xdr:from>
    <xdr:to>
      <xdr:col>11</xdr:col>
      <xdr:colOff>68792</xdr:colOff>
      <xdr:row>4</xdr:row>
      <xdr:rowOff>26247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65B7989E-29FA-4A41-92F0-69EEAF3B4EA3}"/>
            </a:ext>
          </a:extLst>
        </xdr:cNvPr>
        <xdr:cNvSpPr/>
      </xdr:nvSpPr>
      <xdr:spPr>
        <a:xfrm>
          <a:off x="4667250" y="539750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458258</xdr:colOff>
      <xdr:row>1</xdr:row>
      <xdr:rowOff>171450</xdr:rowOff>
    </xdr:from>
    <xdr:to>
      <xdr:col>7</xdr:col>
      <xdr:colOff>1077383</xdr:colOff>
      <xdr:row>3</xdr:row>
      <xdr:rowOff>53763</xdr:rowOff>
    </xdr:to>
    <xdr:sp macro="" textlink="">
      <xdr:nvSpPr>
        <xdr:cNvPr id="3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5F20CE-9A38-4AB0-B240-E61AF77A8588}"/>
            </a:ext>
          </a:extLst>
        </xdr:cNvPr>
        <xdr:cNvSpPr/>
      </xdr:nvSpPr>
      <xdr:spPr>
        <a:xfrm>
          <a:off x="7249583" y="333375"/>
          <a:ext cx="619125" cy="339513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1123950</xdr:colOff>
      <xdr:row>2</xdr:row>
      <xdr:rowOff>123825</xdr:rowOff>
    </xdr:from>
    <xdr:to>
      <xdr:col>5</xdr:col>
      <xdr:colOff>600075</xdr:colOff>
      <xdr:row>4</xdr:row>
      <xdr:rowOff>86572</xdr:rowOff>
    </xdr:to>
    <xdr:sp macro="" textlink="">
      <xdr:nvSpPr>
        <xdr:cNvPr id="2" name="1 Flecha izquierda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552FBE-EBBA-4385-93D8-7C3F9A1365AB}"/>
            </a:ext>
          </a:extLst>
        </xdr:cNvPr>
        <xdr:cNvSpPr/>
      </xdr:nvSpPr>
      <xdr:spPr>
        <a:xfrm>
          <a:off x="8420100" y="466725"/>
          <a:ext cx="619125" cy="343747"/>
        </a:xfrm>
        <a:prstGeom prst="leftArrow">
          <a:avLst>
            <a:gd name="adj1" fmla="val 50000"/>
            <a:gd name="adj2" fmla="val 3611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es-CR" sz="1100"/>
            <a:t>Menu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rtlCol="0" anchor="ctr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ejecutiva@tse.go.c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E34"/>
  <sheetViews>
    <sheetView topLeftCell="A2" workbookViewId="0">
      <selection activeCell="H9" sqref="H9"/>
    </sheetView>
  </sheetViews>
  <sheetFormatPr baseColWidth="10" defaultColWidth="11.42578125" defaultRowHeight="12.75"/>
  <cols>
    <col min="1" max="1" width="7" style="1" customWidth="1"/>
    <col min="2" max="2" width="3.5703125" style="1" customWidth="1"/>
    <col min="3" max="3" width="53.42578125" style="1" customWidth="1"/>
    <col min="4" max="4" width="5.28515625" style="1" customWidth="1"/>
    <col min="5" max="5" width="53.7109375" style="1" customWidth="1"/>
    <col min="6" max="6" width="4.7109375" style="1" customWidth="1"/>
    <col min="7" max="7" width="11.42578125" style="1"/>
    <col min="8" max="8" width="17.140625" style="1" customWidth="1"/>
    <col min="9" max="9" width="5.5703125" style="1" customWidth="1"/>
    <col min="10" max="16384" width="11.42578125" style="1"/>
  </cols>
  <sheetData>
    <row r="1" spans="1:3" hidden="1">
      <c r="A1" s="1" t="s">
        <v>2</v>
      </c>
    </row>
    <row r="2" spans="1:3" ht="1.5" customHeight="1"/>
    <row r="3" spans="1:3" ht="14.25" customHeight="1"/>
    <row r="4" spans="1:3" ht="39" customHeight="1"/>
    <row r="5" spans="1:3" ht="12" customHeight="1"/>
    <row r="6" spans="1:3" ht="15" customHeight="1">
      <c r="A6" s="2" t="s">
        <v>0</v>
      </c>
      <c r="B6" s="2"/>
    </row>
    <row r="7" spans="1:3" ht="15" customHeight="1">
      <c r="A7" s="2" t="str">
        <f t="shared" ref="A7:A22" si="0">LEFT(C7,4)</f>
        <v/>
      </c>
      <c r="B7" s="2"/>
    </row>
    <row r="8" spans="1:3" ht="15" customHeight="1">
      <c r="A8" s="2" t="str">
        <f t="shared" si="0"/>
        <v/>
      </c>
      <c r="B8" s="2"/>
    </row>
    <row r="9" spans="1:3" ht="20.25" customHeight="1">
      <c r="A9" s="2" t="str">
        <f t="shared" si="0"/>
        <v/>
      </c>
      <c r="B9" s="2"/>
    </row>
    <row r="10" spans="1:3" ht="15" customHeight="1">
      <c r="A10" s="2" t="str">
        <f t="shared" si="0"/>
        <v xml:space="preserve">C5. </v>
      </c>
      <c r="B10" s="2"/>
      <c r="C10" s="5" t="s">
        <v>1</v>
      </c>
    </row>
    <row r="11" spans="1:3" ht="15" customHeight="1">
      <c r="A11" s="2" t="str">
        <f t="shared" si="0"/>
        <v/>
      </c>
      <c r="B11" s="2"/>
    </row>
    <row r="12" spans="1:3" ht="15" customHeight="1">
      <c r="A12" s="2" t="str">
        <f t="shared" si="0"/>
        <v/>
      </c>
      <c r="B12" s="2"/>
    </row>
    <row r="13" spans="1:3" ht="15" customHeight="1">
      <c r="A13" s="2" t="str">
        <f t="shared" si="0"/>
        <v/>
      </c>
      <c r="B13" s="2"/>
    </row>
    <row r="14" spans="1:3" ht="15" customHeight="1">
      <c r="A14" s="2" t="str">
        <f t="shared" si="0"/>
        <v/>
      </c>
      <c r="B14" s="2"/>
    </row>
    <row r="15" spans="1:3" ht="15" customHeight="1">
      <c r="A15" s="2" t="str">
        <f t="shared" si="0"/>
        <v/>
      </c>
      <c r="B15" s="2"/>
    </row>
    <row r="16" spans="1:3" ht="15" customHeight="1">
      <c r="A16" s="2" t="str">
        <f t="shared" si="0"/>
        <v/>
      </c>
      <c r="B16" s="2"/>
    </row>
    <row r="17" spans="1:3" ht="15" customHeight="1">
      <c r="A17" s="2" t="str">
        <f t="shared" si="0"/>
        <v/>
      </c>
      <c r="B17" s="2"/>
    </row>
    <row r="18" spans="1:3" ht="15" customHeight="1">
      <c r="A18" s="2" t="str">
        <f t="shared" si="0"/>
        <v/>
      </c>
      <c r="B18" s="2"/>
    </row>
    <row r="19" spans="1:3" ht="15" customHeight="1">
      <c r="A19" s="2" t="str">
        <f t="shared" si="0"/>
        <v/>
      </c>
      <c r="B19" s="2"/>
    </row>
    <row r="20" spans="1:3" ht="15" customHeight="1">
      <c r="A20" s="2" t="str">
        <f t="shared" si="0"/>
        <v/>
      </c>
      <c r="B20" s="2"/>
    </row>
    <row r="21" spans="1:3" ht="15" customHeight="1">
      <c r="A21" s="2" t="str">
        <f t="shared" si="0"/>
        <v/>
      </c>
      <c r="B21" s="2"/>
    </row>
    <row r="22" spans="1:3" ht="15" customHeight="1">
      <c r="A22" s="2" t="str">
        <f t="shared" si="0"/>
        <v/>
      </c>
      <c r="B22" s="2"/>
    </row>
    <row r="23" spans="1:3" ht="15" customHeight="1">
      <c r="A23" s="2"/>
      <c r="B23" s="2"/>
      <c r="C23" s="1" t="s">
        <v>3</v>
      </c>
    </row>
    <row r="24" spans="1:3" ht="15" customHeight="1">
      <c r="A24" s="2"/>
      <c r="B24" s="2"/>
      <c r="C24" s="6" t="s">
        <v>4</v>
      </c>
    </row>
    <row r="25" spans="1:3" ht="15" customHeight="1">
      <c r="A25" s="2" t="str">
        <f>LEFT(C25,4)</f>
        <v/>
      </c>
      <c r="B25" s="2"/>
      <c r="C25" s="3"/>
    </row>
    <row r="34" spans="5:5">
      <c r="E34" s="4"/>
    </row>
  </sheetData>
  <sheetProtection selectLockedCells="1" selectUnlockedCells="1"/>
  <hyperlinks>
    <hyperlink ref="C24" r:id="rId1" xr:uid="{00000000-0004-0000-0000-000000000000}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149" scale="81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3CAA-74C0-4A59-AB70-8215E3BDB749}">
  <dimension ref="A2:H48"/>
  <sheetViews>
    <sheetView showGridLines="0" zoomScaleNormal="100" zoomScaleSheetLayoutView="90" workbookViewId="0">
      <selection activeCell="C29" sqref="C29"/>
    </sheetView>
  </sheetViews>
  <sheetFormatPr baseColWidth="10" defaultRowHeight="12.75"/>
  <cols>
    <col min="1" max="1" width="20.7109375" style="8" customWidth="1"/>
    <col min="2" max="3" width="18.7109375" style="8" customWidth="1"/>
    <col min="4" max="4" width="2.7109375" style="8" customWidth="1"/>
    <col min="5" max="5" width="15.42578125" style="8" bestFit="1" customWidth="1"/>
    <col min="6" max="6" width="14.7109375" style="8" customWidth="1"/>
    <col min="7" max="256" width="11.42578125" style="8"/>
    <col min="257" max="257" width="20.7109375" style="8" customWidth="1"/>
    <col min="258" max="259" width="18.7109375" style="8" customWidth="1"/>
    <col min="260" max="260" width="2.7109375" style="8" customWidth="1"/>
    <col min="261" max="261" width="15.42578125" style="8" bestFit="1" customWidth="1"/>
    <col min="262" max="262" width="14.7109375" style="8" customWidth="1"/>
    <col min="263" max="512" width="11.42578125" style="8"/>
    <col min="513" max="513" width="20.7109375" style="8" customWidth="1"/>
    <col min="514" max="515" width="18.7109375" style="8" customWidth="1"/>
    <col min="516" max="516" width="2.7109375" style="8" customWidth="1"/>
    <col min="517" max="517" width="15.42578125" style="8" bestFit="1" customWidth="1"/>
    <col min="518" max="518" width="14.7109375" style="8" customWidth="1"/>
    <col min="519" max="768" width="11.42578125" style="8"/>
    <col min="769" max="769" width="20.7109375" style="8" customWidth="1"/>
    <col min="770" max="771" width="18.7109375" style="8" customWidth="1"/>
    <col min="772" max="772" width="2.7109375" style="8" customWidth="1"/>
    <col min="773" max="773" width="15.42578125" style="8" bestFit="1" customWidth="1"/>
    <col min="774" max="774" width="14.7109375" style="8" customWidth="1"/>
    <col min="775" max="1024" width="11.42578125" style="8"/>
    <col min="1025" max="1025" width="20.7109375" style="8" customWidth="1"/>
    <col min="1026" max="1027" width="18.7109375" style="8" customWidth="1"/>
    <col min="1028" max="1028" width="2.7109375" style="8" customWidth="1"/>
    <col min="1029" max="1029" width="15.42578125" style="8" bestFit="1" customWidth="1"/>
    <col min="1030" max="1030" width="14.7109375" style="8" customWidth="1"/>
    <col min="1031" max="1280" width="11.42578125" style="8"/>
    <col min="1281" max="1281" width="20.7109375" style="8" customWidth="1"/>
    <col min="1282" max="1283" width="18.7109375" style="8" customWidth="1"/>
    <col min="1284" max="1284" width="2.7109375" style="8" customWidth="1"/>
    <col min="1285" max="1285" width="15.42578125" style="8" bestFit="1" customWidth="1"/>
    <col min="1286" max="1286" width="14.7109375" style="8" customWidth="1"/>
    <col min="1287" max="1536" width="11.42578125" style="8"/>
    <col min="1537" max="1537" width="20.7109375" style="8" customWidth="1"/>
    <col min="1538" max="1539" width="18.7109375" style="8" customWidth="1"/>
    <col min="1540" max="1540" width="2.7109375" style="8" customWidth="1"/>
    <col min="1541" max="1541" width="15.42578125" style="8" bestFit="1" customWidth="1"/>
    <col min="1542" max="1542" width="14.7109375" style="8" customWidth="1"/>
    <col min="1543" max="1792" width="11.42578125" style="8"/>
    <col min="1793" max="1793" width="20.7109375" style="8" customWidth="1"/>
    <col min="1794" max="1795" width="18.7109375" style="8" customWidth="1"/>
    <col min="1796" max="1796" width="2.7109375" style="8" customWidth="1"/>
    <col min="1797" max="1797" width="15.42578125" style="8" bestFit="1" customWidth="1"/>
    <col min="1798" max="1798" width="14.7109375" style="8" customWidth="1"/>
    <col min="1799" max="2048" width="11.42578125" style="8"/>
    <col min="2049" max="2049" width="20.7109375" style="8" customWidth="1"/>
    <col min="2050" max="2051" width="18.7109375" style="8" customWidth="1"/>
    <col min="2052" max="2052" width="2.7109375" style="8" customWidth="1"/>
    <col min="2053" max="2053" width="15.42578125" style="8" bestFit="1" customWidth="1"/>
    <col min="2054" max="2054" width="14.7109375" style="8" customWidth="1"/>
    <col min="2055" max="2304" width="11.42578125" style="8"/>
    <col min="2305" max="2305" width="20.7109375" style="8" customWidth="1"/>
    <col min="2306" max="2307" width="18.7109375" style="8" customWidth="1"/>
    <col min="2308" max="2308" width="2.7109375" style="8" customWidth="1"/>
    <col min="2309" max="2309" width="15.42578125" style="8" bestFit="1" customWidth="1"/>
    <col min="2310" max="2310" width="14.7109375" style="8" customWidth="1"/>
    <col min="2311" max="2560" width="11.42578125" style="8"/>
    <col min="2561" max="2561" width="20.7109375" style="8" customWidth="1"/>
    <col min="2562" max="2563" width="18.7109375" style="8" customWidth="1"/>
    <col min="2564" max="2564" width="2.7109375" style="8" customWidth="1"/>
    <col min="2565" max="2565" width="15.42578125" style="8" bestFit="1" customWidth="1"/>
    <col min="2566" max="2566" width="14.7109375" style="8" customWidth="1"/>
    <col min="2567" max="2816" width="11.42578125" style="8"/>
    <col min="2817" max="2817" width="20.7109375" style="8" customWidth="1"/>
    <col min="2818" max="2819" width="18.7109375" style="8" customWidth="1"/>
    <col min="2820" max="2820" width="2.7109375" style="8" customWidth="1"/>
    <col min="2821" max="2821" width="15.42578125" style="8" bestFit="1" customWidth="1"/>
    <col min="2822" max="2822" width="14.7109375" style="8" customWidth="1"/>
    <col min="2823" max="3072" width="11.42578125" style="8"/>
    <col min="3073" max="3073" width="20.7109375" style="8" customWidth="1"/>
    <col min="3074" max="3075" width="18.7109375" style="8" customWidth="1"/>
    <col min="3076" max="3076" width="2.7109375" style="8" customWidth="1"/>
    <col min="3077" max="3077" width="15.42578125" style="8" bestFit="1" customWidth="1"/>
    <col min="3078" max="3078" width="14.7109375" style="8" customWidth="1"/>
    <col min="3079" max="3328" width="11.42578125" style="8"/>
    <col min="3329" max="3329" width="20.7109375" style="8" customWidth="1"/>
    <col min="3330" max="3331" width="18.7109375" style="8" customWidth="1"/>
    <col min="3332" max="3332" width="2.7109375" style="8" customWidth="1"/>
    <col min="3333" max="3333" width="15.42578125" style="8" bestFit="1" customWidth="1"/>
    <col min="3334" max="3334" width="14.7109375" style="8" customWidth="1"/>
    <col min="3335" max="3584" width="11.42578125" style="8"/>
    <col min="3585" max="3585" width="20.7109375" style="8" customWidth="1"/>
    <col min="3586" max="3587" width="18.7109375" style="8" customWidth="1"/>
    <col min="3588" max="3588" width="2.7109375" style="8" customWidth="1"/>
    <col min="3589" max="3589" width="15.42578125" style="8" bestFit="1" customWidth="1"/>
    <col min="3590" max="3590" width="14.7109375" style="8" customWidth="1"/>
    <col min="3591" max="3840" width="11.42578125" style="8"/>
    <col min="3841" max="3841" width="20.7109375" style="8" customWidth="1"/>
    <col min="3842" max="3843" width="18.7109375" style="8" customWidth="1"/>
    <col min="3844" max="3844" width="2.7109375" style="8" customWidth="1"/>
    <col min="3845" max="3845" width="15.42578125" style="8" bestFit="1" customWidth="1"/>
    <col min="3846" max="3846" width="14.7109375" style="8" customWidth="1"/>
    <col min="3847" max="4096" width="11.42578125" style="8"/>
    <col min="4097" max="4097" width="20.7109375" style="8" customWidth="1"/>
    <col min="4098" max="4099" width="18.7109375" style="8" customWidth="1"/>
    <col min="4100" max="4100" width="2.7109375" style="8" customWidth="1"/>
    <col min="4101" max="4101" width="15.42578125" style="8" bestFit="1" customWidth="1"/>
    <col min="4102" max="4102" width="14.7109375" style="8" customWidth="1"/>
    <col min="4103" max="4352" width="11.42578125" style="8"/>
    <col min="4353" max="4353" width="20.7109375" style="8" customWidth="1"/>
    <col min="4354" max="4355" width="18.7109375" style="8" customWidth="1"/>
    <col min="4356" max="4356" width="2.7109375" style="8" customWidth="1"/>
    <col min="4357" max="4357" width="15.42578125" style="8" bestFit="1" customWidth="1"/>
    <col min="4358" max="4358" width="14.7109375" style="8" customWidth="1"/>
    <col min="4359" max="4608" width="11.42578125" style="8"/>
    <col min="4609" max="4609" width="20.7109375" style="8" customWidth="1"/>
    <col min="4610" max="4611" width="18.7109375" style="8" customWidth="1"/>
    <col min="4612" max="4612" width="2.7109375" style="8" customWidth="1"/>
    <col min="4613" max="4613" width="15.42578125" style="8" bestFit="1" customWidth="1"/>
    <col min="4614" max="4614" width="14.7109375" style="8" customWidth="1"/>
    <col min="4615" max="4864" width="11.42578125" style="8"/>
    <col min="4865" max="4865" width="20.7109375" style="8" customWidth="1"/>
    <col min="4866" max="4867" width="18.7109375" style="8" customWidth="1"/>
    <col min="4868" max="4868" width="2.7109375" style="8" customWidth="1"/>
    <col min="4869" max="4869" width="15.42578125" style="8" bestFit="1" customWidth="1"/>
    <col min="4870" max="4870" width="14.7109375" style="8" customWidth="1"/>
    <col min="4871" max="5120" width="11.42578125" style="8"/>
    <col min="5121" max="5121" width="20.7109375" style="8" customWidth="1"/>
    <col min="5122" max="5123" width="18.7109375" style="8" customWidth="1"/>
    <col min="5124" max="5124" width="2.7109375" style="8" customWidth="1"/>
    <col min="5125" max="5125" width="15.42578125" style="8" bestFit="1" customWidth="1"/>
    <col min="5126" max="5126" width="14.7109375" style="8" customWidth="1"/>
    <col min="5127" max="5376" width="11.42578125" style="8"/>
    <col min="5377" max="5377" width="20.7109375" style="8" customWidth="1"/>
    <col min="5378" max="5379" width="18.7109375" style="8" customWidth="1"/>
    <col min="5380" max="5380" width="2.7109375" style="8" customWidth="1"/>
    <col min="5381" max="5381" width="15.42578125" style="8" bestFit="1" customWidth="1"/>
    <col min="5382" max="5382" width="14.7109375" style="8" customWidth="1"/>
    <col min="5383" max="5632" width="11.42578125" style="8"/>
    <col min="5633" max="5633" width="20.7109375" style="8" customWidth="1"/>
    <col min="5634" max="5635" width="18.7109375" style="8" customWidth="1"/>
    <col min="5636" max="5636" width="2.7109375" style="8" customWidth="1"/>
    <col min="5637" max="5637" width="15.42578125" style="8" bestFit="1" customWidth="1"/>
    <col min="5638" max="5638" width="14.7109375" style="8" customWidth="1"/>
    <col min="5639" max="5888" width="11.42578125" style="8"/>
    <col min="5889" max="5889" width="20.7109375" style="8" customWidth="1"/>
    <col min="5890" max="5891" width="18.7109375" style="8" customWidth="1"/>
    <col min="5892" max="5892" width="2.7109375" style="8" customWidth="1"/>
    <col min="5893" max="5893" width="15.42578125" style="8" bestFit="1" customWidth="1"/>
    <col min="5894" max="5894" width="14.7109375" style="8" customWidth="1"/>
    <col min="5895" max="6144" width="11.42578125" style="8"/>
    <col min="6145" max="6145" width="20.7109375" style="8" customWidth="1"/>
    <col min="6146" max="6147" width="18.7109375" style="8" customWidth="1"/>
    <col min="6148" max="6148" width="2.7109375" style="8" customWidth="1"/>
    <col min="6149" max="6149" width="15.42578125" style="8" bestFit="1" customWidth="1"/>
    <col min="6150" max="6150" width="14.7109375" style="8" customWidth="1"/>
    <col min="6151" max="6400" width="11.42578125" style="8"/>
    <col min="6401" max="6401" width="20.7109375" style="8" customWidth="1"/>
    <col min="6402" max="6403" width="18.7109375" style="8" customWidth="1"/>
    <col min="6404" max="6404" width="2.7109375" style="8" customWidth="1"/>
    <col min="6405" max="6405" width="15.42578125" style="8" bestFit="1" customWidth="1"/>
    <col min="6406" max="6406" width="14.7109375" style="8" customWidth="1"/>
    <col min="6407" max="6656" width="11.42578125" style="8"/>
    <col min="6657" max="6657" width="20.7109375" style="8" customWidth="1"/>
    <col min="6658" max="6659" width="18.7109375" style="8" customWidth="1"/>
    <col min="6660" max="6660" width="2.7109375" style="8" customWidth="1"/>
    <col min="6661" max="6661" width="15.42578125" style="8" bestFit="1" customWidth="1"/>
    <col min="6662" max="6662" width="14.7109375" style="8" customWidth="1"/>
    <col min="6663" max="6912" width="11.42578125" style="8"/>
    <col min="6913" max="6913" width="20.7109375" style="8" customWidth="1"/>
    <col min="6914" max="6915" width="18.7109375" style="8" customWidth="1"/>
    <col min="6916" max="6916" width="2.7109375" style="8" customWidth="1"/>
    <col min="6917" max="6917" width="15.42578125" style="8" bestFit="1" customWidth="1"/>
    <col min="6918" max="6918" width="14.7109375" style="8" customWidth="1"/>
    <col min="6919" max="7168" width="11.42578125" style="8"/>
    <col min="7169" max="7169" width="20.7109375" style="8" customWidth="1"/>
    <col min="7170" max="7171" width="18.7109375" style="8" customWidth="1"/>
    <col min="7172" max="7172" width="2.7109375" style="8" customWidth="1"/>
    <col min="7173" max="7173" width="15.42578125" style="8" bestFit="1" customWidth="1"/>
    <col min="7174" max="7174" width="14.7109375" style="8" customWidth="1"/>
    <col min="7175" max="7424" width="11.42578125" style="8"/>
    <col min="7425" max="7425" width="20.7109375" style="8" customWidth="1"/>
    <col min="7426" max="7427" width="18.7109375" style="8" customWidth="1"/>
    <col min="7428" max="7428" width="2.7109375" style="8" customWidth="1"/>
    <col min="7429" max="7429" width="15.42578125" style="8" bestFit="1" customWidth="1"/>
    <col min="7430" max="7430" width="14.7109375" style="8" customWidth="1"/>
    <col min="7431" max="7680" width="11.42578125" style="8"/>
    <col min="7681" max="7681" width="20.7109375" style="8" customWidth="1"/>
    <col min="7682" max="7683" width="18.7109375" style="8" customWidth="1"/>
    <col min="7684" max="7684" width="2.7109375" style="8" customWidth="1"/>
    <col min="7685" max="7685" width="15.42578125" style="8" bestFit="1" customWidth="1"/>
    <col min="7686" max="7686" width="14.7109375" style="8" customWidth="1"/>
    <col min="7687" max="7936" width="11.42578125" style="8"/>
    <col min="7937" max="7937" width="20.7109375" style="8" customWidth="1"/>
    <col min="7938" max="7939" width="18.7109375" style="8" customWidth="1"/>
    <col min="7940" max="7940" width="2.7109375" style="8" customWidth="1"/>
    <col min="7941" max="7941" width="15.42578125" style="8" bestFit="1" customWidth="1"/>
    <col min="7942" max="7942" width="14.7109375" style="8" customWidth="1"/>
    <col min="7943" max="8192" width="11.42578125" style="8"/>
    <col min="8193" max="8193" width="20.7109375" style="8" customWidth="1"/>
    <col min="8194" max="8195" width="18.7109375" style="8" customWidth="1"/>
    <col min="8196" max="8196" width="2.7109375" style="8" customWidth="1"/>
    <col min="8197" max="8197" width="15.42578125" style="8" bestFit="1" customWidth="1"/>
    <col min="8198" max="8198" width="14.7109375" style="8" customWidth="1"/>
    <col min="8199" max="8448" width="11.42578125" style="8"/>
    <col min="8449" max="8449" width="20.7109375" style="8" customWidth="1"/>
    <col min="8450" max="8451" width="18.7109375" style="8" customWidth="1"/>
    <col min="8452" max="8452" width="2.7109375" style="8" customWidth="1"/>
    <col min="8453" max="8453" width="15.42578125" style="8" bestFit="1" customWidth="1"/>
    <col min="8454" max="8454" width="14.7109375" style="8" customWidth="1"/>
    <col min="8455" max="8704" width="11.42578125" style="8"/>
    <col min="8705" max="8705" width="20.7109375" style="8" customWidth="1"/>
    <col min="8706" max="8707" width="18.7109375" style="8" customWidth="1"/>
    <col min="8708" max="8708" width="2.7109375" style="8" customWidth="1"/>
    <col min="8709" max="8709" width="15.42578125" style="8" bestFit="1" customWidth="1"/>
    <col min="8710" max="8710" width="14.7109375" style="8" customWidth="1"/>
    <col min="8711" max="8960" width="11.42578125" style="8"/>
    <col min="8961" max="8961" width="20.7109375" style="8" customWidth="1"/>
    <col min="8962" max="8963" width="18.7109375" style="8" customWidth="1"/>
    <col min="8964" max="8964" width="2.7109375" style="8" customWidth="1"/>
    <col min="8965" max="8965" width="15.42578125" style="8" bestFit="1" customWidth="1"/>
    <col min="8966" max="8966" width="14.7109375" style="8" customWidth="1"/>
    <col min="8967" max="9216" width="11.42578125" style="8"/>
    <col min="9217" max="9217" width="20.7109375" style="8" customWidth="1"/>
    <col min="9218" max="9219" width="18.7109375" style="8" customWidth="1"/>
    <col min="9220" max="9220" width="2.7109375" style="8" customWidth="1"/>
    <col min="9221" max="9221" width="15.42578125" style="8" bestFit="1" customWidth="1"/>
    <col min="9222" max="9222" width="14.7109375" style="8" customWidth="1"/>
    <col min="9223" max="9472" width="11.42578125" style="8"/>
    <col min="9473" max="9473" width="20.7109375" style="8" customWidth="1"/>
    <col min="9474" max="9475" width="18.7109375" style="8" customWidth="1"/>
    <col min="9476" max="9476" width="2.7109375" style="8" customWidth="1"/>
    <col min="9477" max="9477" width="15.42578125" style="8" bestFit="1" customWidth="1"/>
    <col min="9478" max="9478" width="14.7109375" style="8" customWidth="1"/>
    <col min="9479" max="9728" width="11.42578125" style="8"/>
    <col min="9729" max="9729" width="20.7109375" style="8" customWidth="1"/>
    <col min="9730" max="9731" width="18.7109375" style="8" customWidth="1"/>
    <col min="9732" max="9732" width="2.7109375" style="8" customWidth="1"/>
    <col min="9733" max="9733" width="15.42578125" style="8" bestFit="1" customWidth="1"/>
    <col min="9734" max="9734" width="14.7109375" style="8" customWidth="1"/>
    <col min="9735" max="9984" width="11.42578125" style="8"/>
    <col min="9985" max="9985" width="20.7109375" style="8" customWidth="1"/>
    <col min="9986" max="9987" width="18.7109375" style="8" customWidth="1"/>
    <col min="9988" max="9988" width="2.7109375" style="8" customWidth="1"/>
    <col min="9989" max="9989" width="15.42578125" style="8" bestFit="1" customWidth="1"/>
    <col min="9990" max="9990" width="14.7109375" style="8" customWidth="1"/>
    <col min="9991" max="10240" width="11.42578125" style="8"/>
    <col min="10241" max="10241" width="20.7109375" style="8" customWidth="1"/>
    <col min="10242" max="10243" width="18.7109375" style="8" customWidth="1"/>
    <col min="10244" max="10244" width="2.7109375" style="8" customWidth="1"/>
    <col min="10245" max="10245" width="15.42578125" style="8" bestFit="1" customWidth="1"/>
    <col min="10246" max="10246" width="14.7109375" style="8" customWidth="1"/>
    <col min="10247" max="10496" width="11.42578125" style="8"/>
    <col min="10497" max="10497" width="20.7109375" style="8" customWidth="1"/>
    <col min="10498" max="10499" width="18.7109375" style="8" customWidth="1"/>
    <col min="10500" max="10500" width="2.7109375" style="8" customWidth="1"/>
    <col min="10501" max="10501" width="15.42578125" style="8" bestFit="1" customWidth="1"/>
    <col min="10502" max="10502" width="14.7109375" style="8" customWidth="1"/>
    <col min="10503" max="10752" width="11.42578125" style="8"/>
    <col min="10753" max="10753" width="20.7109375" style="8" customWidth="1"/>
    <col min="10754" max="10755" width="18.7109375" style="8" customWidth="1"/>
    <col min="10756" max="10756" width="2.7109375" style="8" customWidth="1"/>
    <col min="10757" max="10757" width="15.42578125" style="8" bestFit="1" customWidth="1"/>
    <col min="10758" max="10758" width="14.7109375" style="8" customWidth="1"/>
    <col min="10759" max="11008" width="11.42578125" style="8"/>
    <col min="11009" max="11009" width="20.7109375" style="8" customWidth="1"/>
    <col min="11010" max="11011" width="18.7109375" style="8" customWidth="1"/>
    <col min="11012" max="11012" width="2.7109375" style="8" customWidth="1"/>
    <col min="11013" max="11013" width="15.42578125" style="8" bestFit="1" customWidth="1"/>
    <col min="11014" max="11014" width="14.7109375" style="8" customWidth="1"/>
    <col min="11015" max="11264" width="11.42578125" style="8"/>
    <col min="11265" max="11265" width="20.7109375" style="8" customWidth="1"/>
    <col min="11266" max="11267" width="18.7109375" style="8" customWidth="1"/>
    <col min="11268" max="11268" width="2.7109375" style="8" customWidth="1"/>
    <col min="11269" max="11269" width="15.42578125" style="8" bestFit="1" customWidth="1"/>
    <col min="11270" max="11270" width="14.7109375" style="8" customWidth="1"/>
    <col min="11271" max="11520" width="11.42578125" style="8"/>
    <col min="11521" max="11521" width="20.7109375" style="8" customWidth="1"/>
    <col min="11522" max="11523" width="18.7109375" style="8" customWidth="1"/>
    <col min="11524" max="11524" width="2.7109375" style="8" customWidth="1"/>
    <col min="11525" max="11525" width="15.42578125" style="8" bestFit="1" customWidth="1"/>
    <col min="11526" max="11526" width="14.7109375" style="8" customWidth="1"/>
    <col min="11527" max="11776" width="11.42578125" style="8"/>
    <col min="11777" max="11777" width="20.7109375" style="8" customWidth="1"/>
    <col min="11778" max="11779" width="18.7109375" style="8" customWidth="1"/>
    <col min="11780" max="11780" width="2.7109375" style="8" customWidth="1"/>
    <col min="11781" max="11781" width="15.42578125" style="8" bestFit="1" customWidth="1"/>
    <col min="11782" max="11782" width="14.7109375" style="8" customWidth="1"/>
    <col min="11783" max="12032" width="11.42578125" style="8"/>
    <col min="12033" max="12033" width="20.7109375" style="8" customWidth="1"/>
    <col min="12034" max="12035" width="18.7109375" style="8" customWidth="1"/>
    <col min="12036" max="12036" width="2.7109375" style="8" customWidth="1"/>
    <col min="12037" max="12037" width="15.42578125" style="8" bestFit="1" customWidth="1"/>
    <col min="12038" max="12038" width="14.7109375" style="8" customWidth="1"/>
    <col min="12039" max="12288" width="11.42578125" style="8"/>
    <col min="12289" max="12289" width="20.7109375" style="8" customWidth="1"/>
    <col min="12290" max="12291" width="18.7109375" style="8" customWidth="1"/>
    <col min="12292" max="12292" width="2.7109375" style="8" customWidth="1"/>
    <col min="12293" max="12293" width="15.42578125" style="8" bestFit="1" customWidth="1"/>
    <col min="12294" max="12294" width="14.7109375" style="8" customWidth="1"/>
    <col min="12295" max="12544" width="11.42578125" style="8"/>
    <col min="12545" max="12545" width="20.7109375" style="8" customWidth="1"/>
    <col min="12546" max="12547" width="18.7109375" style="8" customWidth="1"/>
    <col min="12548" max="12548" width="2.7109375" style="8" customWidth="1"/>
    <col min="12549" max="12549" width="15.42578125" style="8" bestFit="1" customWidth="1"/>
    <col min="12550" max="12550" width="14.7109375" style="8" customWidth="1"/>
    <col min="12551" max="12800" width="11.42578125" style="8"/>
    <col min="12801" max="12801" width="20.7109375" style="8" customWidth="1"/>
    <col min="12802" max="12803" width="18.7109375" style="8" customWidth="1"/>
    <col min="12804" max="12804" width="2.7109375" style="8" customWidth="1"/>
    <col min="12805" max="12805" width="15.42578125" style="8" bestFit="1" customWidth="1"/>
    <col min="12806" max="12806" width="14.7109375" style="8" customWidth="1"/>
    <col min="12807" max="13056" width="11.42578125" style="8"/>
    <col min="13057" max="13057" width="20.7109375" style="8" customWidth="1"/>
    <col min="13058" max="13059" width="18.7109375" style="8" customWidth="1"/>
    <col min="13060" max="13060" width="2.7109375" style="8" customWidth="1"/>
    <col min="13061" max="13061" width="15.42578125" style="8" bestFit="1" customWidth="1"/>
    <col min="13062" max="13062" width="14.7109375" style="8" customWidth="1"/>
    <col min="13063" max="13312" width="11.42578125" style="8"/>
    <col min="13313" max="13313" width="20.7109375" style="8" customWidth="1"/>
    <col min="13314" max="13315" width="18.7109375" style="8" customWidth="1"/>
    <col min="13316" max="13316" width="2.7109375" style="8" customWidth="1"/>
    <col min="13317" max="13317" width="15.42578125" style="8" bestFit="1" customWidth="1"/>
    <col min="13318" max="13318" width="14.7109375" style="8" customWidth="1"/>
    <col min="13319" max="13568" width="11.42578125" style="8"/>
    <col min="13569" max="13569" width="20.7109375" style="8" customWidth="1"/>
    <col min="13570" max="13571" width="18.7109375" style="8" customWidth="1"/>
    <col min="13572" max="13572" width="2.7109375" style="8" customWidth="1"/>
    <col min="13573" max="13573" width="15.42578125" style="8" bestFit="1" customWidth="1"/>
    <col min="13574" max="13574" width="14.7109375" style="8" customWidth="1"/>
    <col min="13575" max="13824" width="11.42578125" style="8"/>
    <col min="13825" max="13825" width="20.7109375" style="8" customWidth="1"/>
    <col min="13826" max="13827" width="18.7109375" style="8" customWidth="1"/>
    <col min="13828" max="13828" width="2.7109375" style="8" customWidth="1"/>
    <col min="13829" max="13829" width="15.42578125" style="8" bestFit="1" customWidth="1"/>
    <col min="13830" max="13830" width="14.7109375" style="8" customWidth="1"/>
    <col min="13831" max="14080" width="11.42578125" style="8"/>
    <col min="14081" max="14081" width="20.7109375" style="8" customWidth="1"/>
    <col min="14082" max="14083" width="18.7109375" style="8" customWidth="1"/>
    <col min="14084" max="14084" width="2.7109375" style="8" customWidth="1"/>
    <col min="14085" max="14085" width="15.42578125" style="8" bestFit="1" customWidth="1"/>
    <col min="14086" max="14086" width="14.7109375" style="8" customWidth="1"/>
    <col min="14087" max="14336" width="11.42578125" style="8"/>
    <col min="14337" max="14337" width="20.7109375" style="8" customWidth="1"/>
    <col min="14338" max="14339" width="18.7109375" style="8" customWidth="1"/>
    <col min="14340" max="14340" width="2.7109375" style="8" customWidth="1"/>
    <col min="14341" max="14341" width="15.42578125" style="8" bestFit="1" customWidth="1"/>
    <col min="14342" max="14342" width="14.7109375" style="8" customWidth="1"/>
    <col min="14343" max="14592" width="11.42578125" style="8"/>
    <col min="14593" max="14593" width="20.7109375" style="8" customWidth="1"/>
    <col min="14594" max="14595" width="18.7109375" style="8" customWidth="1"/>
    <col min="14596" max="14596" width="2.7109375" style="8" customWidth="1"/>
    <col min="14597" max="14597" width="15.42578125" style="8" bestFit="1" customWidth="1"/>
    <col min="14598" max="14598" width="14.7109375" style="8" customWidth="1"/>
    <col min="14599" max="14848" width="11.42578125" style="8"/>
    <col min="14849" max="14849" width="20.7109375" style="8" customWidth="1"/>
    <col min="14850" max="14851" width="18.7109375" style="8" customWidth="1"/>
    <col min="14852" max="14852" width="2.7109375" style="8" customWidth="1"/>
    <col min="14853" max="14853" width="15.42578125" style="8" bestFit="1" customWidth="1"/>
    <col min="14854" max="14854" width="14.7109375" style="8" customWidth="1"/>
    <col min="14855" max="15104" width="11.42578125" style="8"/>
    <col min="15105" max="15105" width="20.7109375" style="8" customWidth="1"/>
    <col min="15106" max="15107" width="18.7109375" style="8" customWidth="1"/>
    <col min="15108" max="15108" width="2.7109375" style="8" customWidth="1"/>
    <col min="15109" max="15109" width="15.42578125" style="8" bestFit="1" customWidth="1"/>
    <col min="15110" max="15110" width="14.7109375" style="8" customWidth="1"/>
    <col min="15111" max="15360" width="11.42578125" style="8"/>
    <col min="15361" max="15361" width="20.7109375" style="8" customWidth="1"/>
    <col min="15362" max="15363" width="18.7109375" style="8" customWidth="1"/>
    <col min="15364" max="15364" width="2.7109375" style="8" customWidth="1"/>
    <col min="15365" max="15365" width="15.42578125" style="8" bestFit="1" customWidth="1"/>
    <col min="15366" max="15366" width="14.7109375" style="8" customWidth="1"/>
    <col min="15367" max="15616" width="11.42578125" style="8"/>
    <col min="15617" max="15617" width="20.7109375" style="8" customWidth="1"/>
    <col min="15618" max="15619" width="18.7109375" style="8" customWidth="1"/>
    <col min="15620" max="15620" width="2.7109375" style="8" customWidth="1"/>
    <col min="15621" max="15621" width="15.42578125" style="8" bestFit="1" customWidth="1"/>
    <col min="15622" max="15622" width="14.7109375" style="8" customWidth="1"/>
    <col min="15623" max="15872" width="11.42578125" style="8"/>
    <col min="15873" max="15873" width="20.7109375" style="8" customWidth="1"/>
    <col min="15874" max="15875" width="18.7109375" style="8" customWidth="1"/>
    <col min="15876" max="15876" width="2.7109375" style="8" customWidth="1"/>
    <col min="15877" max="15877" width="15.42578125" style="8" bestFit="1" customWidth="1"/>
    <col min="15878" max="15878" width="14.7109375" style="8" customWidth="1"/>
    <col min="15879" max="16128" width="11.42578125" style="8"/>
    <col min="16129" max="16129" width="20.7109375" style="8" customWidth="1"/>
    <col min="16130" max="16131" width="18.7109375" style="8" customWidth="1"/>
    <col min="16132" max="16132" width="2.7109375" style="8" customWidth="1"/>
    <col min="16133" max="16133" width="15.42578125" style="8" bestFit="1" customWidth="1"/>
    <col min="16134" max="16134" width="14.7109375" style="8" customWidth="1"/>
    <col min="16135" max="16384" width="11.42578125" style="8"/>
  </cols>
  <sheetData>
    <row r="2" spans="1:8" ht="18" customHeight="1">
      <c r="A2" s="7" t="s">
        <v>5</v>
      </c>
      <c r="B2" s="7"/>
      <c r="C2" s="7"/>
      <c r="D2" s="7"/>
      <c r="E2" s="7"/>
      <c r="F2" s="7"/>
    </row>
    <row r="3" spans="1:8" ht="18" customHeight="1">
      <c r="A3" s="7" t="s">
        <v>6</v>
      </c>
      <c r="B3" s="7"/>
      <c r="C3" s="7"/>
      <c r="D3" s="7"/>
      <c r="E3" s="7"/>
      <c r="F3" s="7"/>
      <c r="H3" s="9"/>
    </row>
    <row r="4" spans="1:8" ht="15.75" customHeight="1">
      <c r="A4" s="7" t="s">
        <v>7</v>
      </c>
      <c r="B4" s="7"/>
      <c r="C4" s="7"/>
      <c r="D4" s="7"/>
      <c r="E4" s="7"/>
      <c r="F4" s="7"/>
    </row>
    <row r="5" spans="1:8" ht="18" customHeight="1">
      <c r="A5" s="7" t="s">
        <v>8</v>
      </c>
      <c r="B5" s="7"/>
      <c r="C5" s="7"/>
      <c r="D5" s="7"/>
      <c r="E5" s="7"/>
      <c r="F5" s="7"/>
    </row>
    <row r="6" spans="1:8" ht="6" customHeight="1">
      <c r="A6" s="7"/>
      <c r="B6" s="7"/>
      <c r="C6" s="7"/>
      <c r="D6" s="7"/>
      <c r="E6" s="7"/>
      <c r="F6" s="7"/>
    </row>
    <row r="7" spans="1:8" s="11" customFormat="1" ht="18.75" customHeight="1">
      <c r="A7" s="486" t="s">
        <v>9</v>
      </c>
      <c r="B7" s="488" t="s">
        <v>10</v>
      </c>
      <c r="C7" s="488"/>
      <c r="D7" s="10"/>
      <c r="E7" s="488" t="s">
        <v>11</v>
      </c>
      <c r="F7" s="488"/>
    </row>
    <row r="8" spans="1:8" s="11" customFormat="1" ht="27" customHeight="1">
      <c r="A8" s="487"/>
      <c r="B8" s="12" t="s">
        <v>12</v>
      </c>
      <c r="C8" s="12" t="s">
        <v>13</v>
      </c>
      <c r="D8" s="13"/>
      <c r="E8" s="14" t="s">
        <v>14</v>
      </c>
      <c r="F8" s="15" t="s">
        <v>15</v>
      </c>
    </row>
    <row r="9" spans="1:8" ht="8.25" customHeight="1"/>
    <row r="10" spans="1:8" s="16" customFormat="1" ht="14.25" customHeight="1">
      <c r="A10" s="16" t="s">
        <v>16</v>
      </c>
      <c r="B10" s="17">
        <f>B14+B18+B22+B26+B30+B34+B38+B42</f>
        <v>3572987</v>
      </c>
      <c r="C10" s="17">
        <f>C14+C18+C22+C26+C30+C34+C38+C42</f>
        <v>3628644</v>
      </c>
      <c r="D10" s="17"/>
      <c r="E10" s="17">
        <f>C10-B10</f>
        <v>55657</v>
      </c>
      <c r="F10" s="18">
        <f>E10/B10*100</f>
        <v>1.5577162749262732</v>
      </c>
    </row>
    <row r="11" spans="1:8" s="16" customFormat="1" ht="14.25" customHeight="1">
      <c r="A11" s="19" t="s">
        <v>17</v>
      </c>
      <c r="B11" s="20">
        <v>1760469</v>
      </c>
      <c r="C11" s="20">
        <f>C15+C19+C23+C27+C31+C35+C39+C43</f>
        <v>1801956</v>
      </c>
      <c r="D11" s="20"/>
      <c r="E11" s="20">
        <f>C11-B11</f>
        <v>41487</v>
      </c>
      <c r="F11" s="21">
        <f>E11/B11*100</f>
        <v>2.3565879319658567</v>
      </c>
      <c r="G11" s="22"/>
    </row>
    <row r="12" spans="1:8" s="16" customFormat="1" ht="14.25" customHeight="1">
      <c r="A12" s="19" t="s">
        <v>18</v>
      </c>
      <c r="B12" s="20">
        <v>1781439</v>
      </c>
      <c r="C12" s="20">
        <f>C16+C20+C24+C28+C32+C36+C40+C44</f>
        <v>1826688</v>
      </c>
      <c r="D12" s="20"/>
      <c r="E12" s="20">
        <f>C12-B12</f>
        <v>45249</v>
      </c>
      <c r="F12" s="21">
        <f>E12/B12*100</f>
        <v>2.5400252267969883</v>
      </c>
    </row>
    <row r="13" spans="1:8" ht="11.25" customHeight="1">
      <c r="B13" s="23"/>
      <c r="C13" s="23"/>
      <c r="D13" s="23"/>
      <c r="E13" s="20"/>
      <c r="F13" s="21"/>
    </row>
    <row r="14" spans="1:8" s="16" customFormat="1" ht="14.25" customHeight="1">
      <c r="A14" s="16" t="s">
        <v>19</v>
      </c>
      <c r="B14" s="17">
        <f>SUM(B15:B16)</f>
        <v>1158209</v>
      </c>
      <c r="C14" s="17">
        <f>+C15+C16</f>
        <v>1170818</v>
      </c>
      <c r="D14" s="17"/>
      <c r="E14" s="17">
        <f>C14-B14</f>
        <v>12609</v>
      </c>
      <c r="F14" s="18">
        <f>E14/B14*100</f>
        <v>1.0886636177063034</v>
      </c>
    </row>
    <row r="15" spans="1:8" ht="14.25" customHeight="1">
      <c r="A15" s="19" t="s">
        <v>17</v>
      </c>
      <c r="B15" s="24">
        <v>563354</v>
      </c>
      <c r="C15" s="24">
        <v>569124</v>
      </c>
      <c r="D15" s="24"/>
      <c r="E15" s="20">
        <f>C15-B15</f>
        <v>5770</v>
      </c>
      <c r="F15" s="21">
        <f>E15/B15*100</f>
        <v>1.0242227799926868</v>
      </c>
      <c r="G15" s="25"/>
    </row>
    <row r="16" spans="1:8" ht="14.25" customHeight="1">
      <c r="A16" s="19" t="s">
        <v>18</v>
      </c>
      <c r="B16" s="24">
        <v>594855</v>
      </c>
      <c r="C16" s="24">
        <v>601694</v>
      </c>
      <c r="D16" s="24"/>
      <c r="E16" s="20">
        <f>C16-B16</f>
        <v>6839</v>
      </c>
      <c r="F16" s="21">
        <f>E16/B16*100</f>
        <v>1.1496919417336997</v>
      </c>
    </row>
    <row r="17" spans="1:8" ht="11.25" customHeight="1">
      <c r="B17" s="23"/>
      <c r="C17" s="23"/>
      <c r="D17" s="23"/>
      <c r="E17" s="20"/>
      <c r="F17" s="21"/>
    </row>
    <row r="18" spans="1:8" s="16" customFormat="1" ht="14.25" customHeight="1">
      <c r="A18" s="16" t="s">
        <v>20</v>
      </c>
      <c r="B18" s="17">
        <f>+B19+B20</f>
        <v>688634</v>
      </c>
      <c r="C18" s="17">
        <f>+C19+C20</f>
        <v>700531</v>
      </c>
      <c r="D18" s="17"/>
      <c r="E18" s="17">
        <f>C18-B18</f>
        <v>11897</v>
      </c>
      <c r="F18" s="18">
        <f>E18/B18*100</f>
        <v>1.7276230915116011</v>
      </c>
    </row>
    <row r="19" spans="1:8" ht="14.25" customHeight="1">
      <c r="A19" s="19" t="s">
        <v>17</v>
      </c>
      <c r="B19" s="24">
        <v>346723</v>
      </c>
      <c r="C19" s="24">
        <v>352544</v>
      </c>
      <c r="D19" s="24"/>
      <c r="E19" s="20">
        <f>C19-B19</f>
        <v>5821</v>
      </c>
      <c r="F19" s="21">
        <f>E19/B19*100</f>
        <v>1.6788618003420599</v>
      </c>
    </row>
    <row r="20" spans="1:8" ht="14.25" customHeight="1">
      <c r="A20" s="19" t="s">
        <v>18</v>
      </c>
      <c r="B20" s="23">
        <v>341911</v>
      </c>
      <c r="C20" s="23">
        <v>347987</v>
      </c>
      <c r="D20" s="24"/>
      <c r="E20" s="20">
        <f>C20-B20</f>
        <v>6076</v>
      </c>
      <c r="F20" s="21">
        <f>E20/B20*100</f>
        <v>1.7770706411902513</v>
      </c>
    </row>
    <row r="21" spans="1:8" ht="11.25" customHeight="1">
      <c r="B21" s="23"/>
      <c r="C21" s="23"/>
      <c r="D21" s="23"/>
      <c r="E21" s="20"/>
      <c r="F21" s="21"/>
    </row>
    <row r="22" spans="1:8" s="16" customFormat="1" ht="14.25" customHeight="1">
      <c r="A22" s="16" t="s">
        <v>21</v>
      </c>
      <c r="B22" s="17">
        <f>+B23+B24</f>
        <v>412758</v>
      </c>
      <c r="C22" s="17">
        <f>+C23+C24</f>
        <v>418485</v>
      </c>
      <c r="D22" s="17"/>
      <c r="E22" s="17">
        <f>C22-B22</f>
        <v>5727</v>
      </c>
      <c r="F22" s="18">
        <f>E22/B22*100</f>
        <v>1.3874958207957204</v>
      </c>
    </row>
    <row r="23" spans="1:8" ht="14.25" customHeight="1">
      <c r="A23" s="19" t="s">
        <v>17</v>
      </c>
      <c r="B23" s="24">
        <v>204416</v>
      </c>
      <c r="C23" s="24">
        <v>207171</v>
      </c>
      <c r="D23" s="24"/>
      <c r="E23" s="20">
        <f>C23-B23</f>
        <v>2755</v>
      </c>
      <c r="F23" s="21">
        <f>E23/B23*100</f>
        <v>1.3477418597370068</v>
      </c>
    </row>
    <row r="24" spans="1:8" ht="14.25" customHeight="1">
      <c r="A24" s="19" t="s">
        <v>18</v>
      </c>
      <c r="B24" s="24">
        <v>208342</v>
      </c>
      <c r="C24" s="24">
        <v>211314</v>
      </c>
      <c r="D24" s="24"/>
      <c r="E24" s="20">
        <f>C24-B24</f>
        <v>2972</v>
      </c>
      <c r="F24" s="21">
        <f>E24/B24*100</f>
        <v>1.4265006575726449</v>
      </c>
    </row>
    <row r="25" spans="1:8" ht="11.25" customHeight="1">
      <c r="B25" s="23"/>
      <c r="C25" s="23"/>
      <c r="D25" s="23"/>
      <c r="E25" s="20"/>
      <c r="F25" s="21"/>
    </row>
    <row r="26" spans="1:8" s="16" customFormat="1" ht="14.25" customHeight="1">
      <c r="A26" s="16" t="s">
        <v>22</v>
      </c>
      <c r="B26" s="17">
        <f>+B27+B28</f>
        <v>359657</v>
      </c>
      <c r="C26" s="17">
        <f>+C27+C28</f>
        <v>365583</v>
      </c>
      <c r="D26" s="17"/>
      <c r="E26" s="17">
        <f>C26-B26</f>
        <v>5926</v>
      </c>
      <c r="F26" s="18">
        <f>E26/B26*100</f>
        <v>1.6476809849384273</v>
      </c>
      <c r="H26" s="26"/>
    </row>
    <row r="27" spans="1:8" ht="14.25" customHeight="1">
      <c r="A27" s="19" t="s">
        <v>17</v>
      </c>
      <c r="B27" s="24">
        <v>176358</v>
      </c>
      <c r="C27" s="24">
        <v>179076</v>
      </c>
      <c r="D27" s="24"/>
      <c r="E27" s="20">
        <f>C27-B27</f>
        <v>2718</v>
      </c>
      <c r="F27" s="21">
        <f>E27/B27*100</f>
        <v>1.541183274929405</v>
      </c>
      <c r="H27" s="26"/>
    </row>
    <row r="28" spans="1:8" ht="14.25" customHeight="1">
      <c r="A28" s="19" t="s">
        <v>18</v>
      </c>
      <c r="B28" s="24">
        <v>183299</v>
      </c>
      <c r="C28" s="24">
        <v>186507</v>
      </c>
      <c r="D28" s="24"/>
      <c r="E28" s="20">
        <f>C28-B28</f>
        <v>3208</v>
      </c>
      <c r="F28" s="21">
        <f>E28/B28*100</f>
        <v>1.7501459364208205</v>
      </c>
      <c r="H28" s="26"/>
    </row>
    <row r="29" spans="1:8" ht="11.25" customHeight="1">
      <c r="B29" s="23"/>
      <c r="C29" s="23"/>
      <c r="D29" s="23"/>
      <c r="E29" s="20"/>
      <c r="F29" s="21"/>
      <c r="H29" s="26"/>
    </row>
    <row r="30" spans="1:8" s="16" customFormat="1" ht="14.25" customHeight="1">
      <c r="A30" s="16" t="s">
        <v>23</v>
      </c>
      <c r="B30" s="17">
        <f>+B31+B32</f>
        <v>263433</v>
      </c>
      <c r="C30" s="17">
        <f>+C31+C32</f>
        <v>268431</v>
      </c>
      <c r="D30" s="17"/>
      <c r="E30" s="17">
        <f>C30-B30</f>
        <v>4998</v>
      </c>
      <c r="F30" s="18">
        <f>E30/B30*100</f>
        <v>1.8972566079420574</v>
      </c>
      <c r="H30" s="26"/>
    </row>
    <row r="31" spans="1:8" ht="14.25" customHeight="1">
      <c r="A31" s="19" t="s">
        <v>17</v>
      </c>
      <c r="B31" s="24">
        <v>132583</v>
      </c>
      <c r="C31" s="24">
        <v>134987</v>
      </c>
      <c r="D31" s="24"/>
      <c r="E31" s="20">
        <f>C31-B31</f>
        <v>2404</v>
      </c>
      <c r="F31" s="21">
        <f>E31/B31*100</f>
        <v>1.8132038044093135</v>
      </c>
      <c r="H31" s="26"/>
    </row>
    <row r="32" spans="1:8" ht="14.25" customHeight="1">
      <c r="A32" s="19" t="s">
        <v>18</v>
      </c>
      <c r="B32" s="24">
        <v>130850</v>
      </c>
      <c r="C32" s="24">
        <v>133444</v>
      </c>
      <c r="D32" s="24"/>
      <c r="E32" s="20">
        <f>C32-B32</f>
        <v>2594</v>
      </c>
      <c r="F32" s="21">
        <f>E32/B32*100</f>
        <v>1.9824226213221245</v>
      </c>
      <c r="H32" s="26"/>
    </row>
    <row r="33" spans="1:8" ht="11.25" customHeight="1">
      <c r="B33" s="23"/>
      <c r="C33" s="23"/>
      <c r="D33" s="23"/>
      <c r="E33" s="20"/>
      <c r="F33" s="21"/>
      <c r="H33" s="26"/>
    </row>
    <row r="34" spans="1:8" s="16" customFormat="1" ht="14.25" customHeight="1">
      <c r="A34" s="16" t="s">
        <v>24</v>
      </c>
      <c r="B34" s="17">
        <f>+B35+B36</f>
        <v>336550</v>
      </c>
      <c r="C34" s="17">
        <f>+C35+C36</f>
        <v>342368</v>
      </c>
      <c r="D34" s="17"/>
      <c r="E34" s="17">
        <f>C34-B34</f>
        <v>5818</v>
      </c>
      <c r="F34" s="18">
        <f>E34/B34*100</f>
        <v>1.7287178725300847</v>
      </c>
    </row>
    <row r="35" spans="1:8" ht="14.25" customHeight="1">
      <c r="A35" s="19" t="s">
        <v>17</v>
      </c>
      <c r="B35" s="24">
        <v>171359</v>
      </c>
      <c r="C35" s="24">
        <v>174257</v>
      </c>
      <c r="D35" s="24"/>
      <c r="E35" s="20">
        <f>C35-B35</f>
        <v>2898</v>
      </c>
      <c r="F35" s="21">
        <f>E35/B35*100</f>
        <v>1.6911863397895646</v>
      </c>
    </row>
    <row r="36" spans="1:8" ht="14.25" customHeight="1">
      <c r="A36" s="19" t="s">
        <v>18</v>
      </c>
      <c r="B36" s="24">
        <v>165191</v>
      </c>
      <c r="C36" s="24">
        <v>168111</v>
      </c>
      <c r="D36" s="24"/>
      <c r="E36" s="20">
        <f>C36-B36</f>
        <v>2920</v>
      </c>
      <c r="F36" s="21">
        <f>E36/B36*100</f>
        <v>1.7676507800061747</v>
      </c>
    </row>
    <row r="37" spans="1:8" ht="11.25" customHeight="1">
      <c r="B37" s="23"/>
      <c r="C37" s="23"/>
      <c r="D37" s="23"/>
      <c r="E37" s="20"/>
      <c r="F37" s="21"/>
    </row>
    <row r="38" spans="1:8" s="16" customFormat="1" ht="14.25" customHeight="1">
      <c r="A38" s="16" t="s">
        <v>25</v>
      </c>
      <c r="B38" s="17">
        <f>+B39+B40</f>
        <v>299916</v>
      </c>
      <c r="C38" s="17">
        <f>+C39+C40</f>
        <v>304591</v>
      </c>
      <c r="D38" s="17"/>
      <c r="E38" s="17">
        <f>C38-B38</f>
        <v>4675</v>
      </c>
      <c r="F38" s="18">
        <f>E38/B38*100</f>
        <v>1.5587697888742182</v>
      </c>
    </row>
    <row r="39" spans="1:8" ht="14.25" customHeight="1">
      <c r="A39" s="19" t="s">
        <v>17</v>
      </c>
      <c r="B39" s="24">
        <v>153421</v>
      </c>
      <c r="C39" s="24">
        <v>155488</v>
      </c>
      <c r="D39" s="24"/>
      <c r="E39" s="20">
        <f>C39-B39</f>
        <v>2067</v>
      </c>
      <c r="F39" s="21">
        <f>E39/B39*100</f>
        <v>1.3472731894590702</v>
      </c>
    </row>
    <row r="40" spans="1:8" ht="14.25" customHeight="1">
      <c r="A40" s="19" t="s">
        <v>18</v>
      </c>
      <c r="B40" s="24">
        <v>146495</v>
      </c>
      <c r="C40" s="24">
        <v>149103</v>
      </c>
      <c r="D40" s="24"/>
      <c r="E40" s="20">
        <f>C40-B40</f>
        <v>2608</v>
      </c>
      <c r="F40" s="21">
        <f>E40/B40*100</f>
        <v>1.7802655380729719</v>
      </c>
    </row>
    <row r="41" spans="1:8" ht="14.25" customHeight="1">
      <c r="A41" s="19"/>
      <c r="B41" s="24"/>
      <c r="C41" s="24"/>
      <c r="D41" s="24"/>
      <c r="E41" s="20"/>
      <c r="F41" s="21"/>
    </row>
    <row r="42" spans="1:8" ht="14.25" customHeight="1">
      <c r="A42" s="16" t="s">
        <v>26</v>
      </c>
      <c r="B42" s="17">
        <f>+B43+B44</f>
        <v>53830</v>
      </c>
      <c r="C42" s="17">
        <f>+C43+C44</f>
        <v>57837</v>
      </c>
      <c r="D42" s="17"/>
      <c r="E42" s="17">
        <f>C42-B42</f>
        <v>4007</v>
      </c>
      <c r="F42" s="18">
        <f>E42/B42*100</f>
        <v>7.4438045699424107</v>
      </c>
      <c r="G42" s="22"/>
    </row>
    <row r="43" spans="1:8" ht="14.25" customHeight="1">
      <c r="A43" s="19" t="s">
        <v>17</v>
      </c>
      <c r="B43" s="27">
        <v>27393</v>
      </c>
      <c r="C43" s="27">
        <v>29309</v>
      </c>
      <c r="D43" s="24"/>
      <c r="E43" s="20">
        <f>C43-B43</f>
        <v>1916</v>
      </c>
      <c r="F43" s="21">
        <f>E43/B43*100</f>
        <v>6.9944876428284593</v>
      </c>
    </row>
    <row r="44" spans="1:8" ht="14.25" customHeight="1">
      <c r="A44" s="19" t="s">
        <v>18</v>
      </c>
      <c r="B44" s="27">
        <v>26437</v>
      </c>
      <c r="C44" s="27">
        <v>28528</v>
      </c>
      <c r="D44" s="24"/>
      <c r="E44" s="20">
        <f>C44-B44</f>
        <v>2091</v>
      </c>
      <c r="F44" s="21">
        <f>E44/B44*100</f>
        <v>7.9093694443393732</v>
      </c>
    </row>
    <row r="45" spans="1:8" ht="8.25" customHeight="1">
      <c r="A45" s="28"/>
      <c r="B45" s="28"/>
      <c r="C45" s="29"/>
      <c r="D45" s="29"/>
      <c r="E45" s="28"/>
      <c r="F45" s="28"/>
    </row>
    <row r="46" spans="1:8" ht="8.25" customHeight="1">
      <c r="C46" s="30"/>
      <c r="D46" s="30"/>
    </row>
    <row r="47" spans="1:8" s="31" customFormat="1" ht="26.25" customHeight="1">
      <c r="A47" s="489" t="s">
        <v>27</v>
      </c>
      <c r="B47" s="490"/>
      <c r="C47" s="490"/>
      <c r="D47" s="490"/>
      <c r="E47" s="490"/>
      <c r="F47" s="490"/>
    </row>
    <row r="48" spans="1:8" ht="12" customHeight="1">
      <c r="A48" s="32" t="s">
        <v>28</v>
      </c>
      <c r="B48" s="32"/>
      <c r="C48" s="32"/>
      <c r="D48" s="32"/>
      <c r="E48" s="32"/>
      <c r="F48" s="32"/>
    </row>
  </sheetData>
  <mergeCells count="4">
    <mergeCell ref="A7:A8"/>
    <mergeCell ref="B7:C7"/>
    <mergeCell ref="E7:F7"/>
    <mergeCell ref="A47:F47"/>
  </mergeCells>
  <pageMargins left="0.7" right="0.7" top="0.75" bottom="0.75" header="0.3" footer="0.3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F7E1C-E850-4861-B774-F9ACF5B65878}">
  <dimension ref="A2:U352"/>
  <sheetViews>
    <sheetView showGridLines="0" zoomScaleNormal="100" zoomScaleSheetLayoutView="90" workbookViewId="0">
      <selection activeCell="G30" sqref="G30"/>
    </sheetView>
  </sheetViews>
  <sheetFormatPr baseColWidth="10" defaultColWidth="11" defaultRowHeight="12.75"/>
  <cols>
    <col min="1" max="1" width="23" style="8" customWidth="1"/>
    <col min="2" max="4" width="12.7109375" style="8" customWidth="1"/>
    <col min="5" max="5" width="1.5703125" style="8" customWidth="1"/>
    <col min="6" max="6" width="13.7109375" style="8" customWidth="1"/>
    <col min="7" max="8" width="12.7109375" style="8" customWidth="1"/>
    <col min="9" max="9" width="11.85546875" style="8" bestFit="1" customWidth="1"/>
    <col min="10" max="256" width="11" style="8"/>
    <col min="257" max="257" width="23" style="8" customWidth="1"/>
    <col min="258" max="260" width="12.7109375" style="8" customWidth="1"/>
    <col min="261" max="261" width="1" style="8" customWidth="1"/>
    <col min="262" max="262" width="13.7109375" style="8" customWidth="1"/>
    <col min="263" max="264" width="12.7109375" style="8" customWidth="1"/>
    <col min="265" max="265" width="11.85546875" style="8" bestFit="1" customWidth="1"/>
    <col min="266" max="512" width="11" style="8"/>
    <col min="513" max="513" width="23" style="8" customWidth="1"/>
    <col min="514" max="516" width="12.7109375" style="8" customWidth="1"/>
    <col min="517" max="517" width="1" style="8" customWidth="1"/>
    <col min="518" max="518" width="13.7109375" style="8" customWidth="1"/>
    <col min="519" max="520" width="12.7109375" style="8" customWidth="1"/>
    <col min="521" max="521" width="11.85546875" style="8" bestFit="1" customWidth="1"/>
    <col min="522" max="768" width="11" style="8"/>
    <col min="769" max="769" width="23" style="8" customWidth="1"/>
    <col min="770" max="772" width="12.7109375" style="8" customWidth="1"/>
    <col min="773" max="773" width="1" style="8" customWidth="1"/>
    <col min="774" max="774" width="13.7109375" style="8" customWidth="1"/>
    <col min="775" max="776" width="12.7109375" style="8" customWidth="1"/>
    <col min="777" max="777" width="11.85546875" style="8" bestFit="1" customWidth="1"/>
    <col min="778" max="1024" width="11" style="8"/>
    <col min="1025" max="1025" width="23" style="8" customWidth="1"/>
    <col min="1026" max="1028" width="12.7109375" style="8" customWidth="1"/>
    <col min="1029" max="1029" width="1" style="8" customWidth="1"/>
    <col min="1030" max="1030" width="13.7109375" style="8" customWidth="1"/>
    <col min="1031" max="1032" width="12.7109375" style="8" customWidth="1"/>
    <col min="1033" max="1033" width="11.85546875" style="8" bestFit="1" customWidth="1"/>
    <col min="1034" max="1280" width="11" style="8"/>
    <col min="1281" max="1281" width="23" style="8" customWidth="1"/>
    <col min="1282" max="1284" width="12.7109375" style="8" customWidth="1"/>
    <col min="1285" max="1285" width="1" style="8" customWidth="1"/>
    <col min="1286" max="1286" width="13.7109375" style="8" customWidth="1"/>
    <col min="1287" max="1288" width="12.7109375" style="8" customWidth="1"/>
    <col min="1289" max="1289" width="11.85546875" style="8" bestFit="1" customWidth="1"/>
    <col min="1290" max="1536" width="11" style="8"/>
    <col min="1537" max="1537" width="23" style="8" customWidth="1"/>
    <col min="1538" max="1540" width="12.7109375" style="8" customWidth="1"/>
    <col min="1541" max="1541" width="1" style="8" customWidth="1"/>
    <col min="1542" max="1542" width="13.7109375" style="8" customWidth="1"/>
    <col min="1543" max="1544" width="12.7109375" style="8" customWidth="1"/>
    <col min="1545" max="1545" width="11.85546875" style="8" bestFit="1" customWidth="1"/>
    <col min="1546" max="1792" width="11" style="8"/>
    <col min="1793" max="1793" width="23" style="8" customWidth="1"/>
    <col min="1794" max="1796" width="12.7109375" style="8" customWidth="1"/>
    <col min="1797" max="1797" width="1" style="8" customWidth="1"/>
    <col min="1798" max="1798" width="13.7109375" style="8" customWidth="1"/>
    <col min="1799" max="1800" width="12.7109375" style="8" customWidth="1"/>
    <col min="1801" max="1801" width="11.85546875" style="8" bestFit="1" customWidth="1"/>
    <col min="1802" max="2048" width="11" style="8"/>
    <col min="2049" max="2049" width="23" style="8" customWidth="1"/>
    <col min="2050" max="2052" width="12.7109375" style="8" customWidth="1"/>
    <col min="2053" max="2053" width="1" style="8" customWidth="1"/>
    <col min="2054" max="2054" width="13.7109375" style="8" customWidth="1"/>
    <col min="2055" max="2056" width="12.7109375" style="8" customWidth="1"/>
    <col min="2057" max="2057" width="11.85546875" style="8" bestFit="1" customWidth="1"/>
    <col min="2058" max="2304" width="11" style="8"/>
    <col min="2305" max="2305" width="23" style="8" customWidth="1"/>
    <col min="2306" max="2308" width="12.7109375" style="8" customWidth="1"/>
    <col min="2309" max="2309" width="1" style="8" customWidth="1"/>
    <col min="2310" max="2310" width="13.7109375" style="8" customWidth="1"/>
    <col min="2311" max="2312" width="12.7109375" style="8" customWidth="1"/>
    <col min="2313" max="2313" width="11.85546875" style="8" bestFit="1" customWidth="1"/>
    <col min="2314" max="2560" width="11" style="8"/>
    <col min="2561" max="2561" width="23" style="8" customWidth="1"/>
    <col min="2562" max="2564" width="12.7109375" style="8" customWidth="1"/>
    <col min="2565" max="2565" width="1" style="8" customWidth="1"/>
    <col min="2566" max="2566" width="13.7109375" style="8" customWidth="1"/>
    <col min="2567" max="2568" width="12.7109375" style="8" customWidth="1"/>
    <col min="2569" max="2569" width="11.85546875" style="8" bestFit="1" customWidth="1"/>
    <col min="2570" max="2816" width="11" style="8"/>
    <col min="2817" max="2817" width="23" style="8" customWidth="1"/>
    <col min="2818" max="2820" width="12.7109375" style="8" customWidth="1"/>
    <col min="2821" max="2821" width="1" style="8" customWidth="1"/>
    <col min="2822" max="2822" width="13.7109375" style="8" customWidth="1"/>
    <col min="2823" max="2824" width="12.7109375" style="8" customWidth="1"/>
    <col min="2825" max="2825" width="11.85546875" style="8" bestFit="1" customWidth="1"/>
    <col min="2826" max="3072" width="11" style="8"/>
    <col min="3073" max="3073" width="23" style="8" customWidth="1"/>
    <col min="3074" max="3076" width="12.7109375" style="8" customWidth="1"/>
    <col min="3077" max="3077" width="1" style="8" customWidth="1"/>
    <col min="3078" max="3078" width="13.7109375" style="8" customWidth="1"/>
    <col min="3079" max="3080" width="12.7109375" style="8" customWidth="1"/>
    <col min="3081" max="3081" width="11.85546875" style="8" bestFit="1" customWidth="1"/>
    <col min="3082" max="3328" width="11" style="8"/>
    <col min="3329" max="3329" width="23" style="8" customWidth="1"/>
    <col min="3330" max="3332" width="12.7109375" style="8" customWidth="1"/>
    <col min="3333" max="3333" width="1" style="8" customWidth="1"/>
    <col min="3334" max="3334" width="13.7109375" style="8" customWidth="1"/>
    <col min="3335" max="3336" width="12.7109375" style="8" customWidth="1"/>
    <col min="3337" max="3337" width="11.85546875" style="8" bestFit="1" customWidth="1"/>
    <col min="3338" max="3584" width="11" style="8"/>
    <col min="3585" max="3585" width="23" style="8" customWidth="1"/>
    <col min="3586" max="3588" width="12.7109375" style="8" customWidth="1"/>
    <col min="3589" max="3589" width="1" style="8" customWidth="1"/>
    <col min="3590" max="3590" width="13.7109375" style="8" customWidth="1"/>
    <col min="3591" max="3592" width="12.7109375" style="8" customWidth="1"/>
    <col min="3593" max="3593" width="11.85546875" style="8" bestFit="1" customWidth="1"/>
    <col min="3594" max="3840" width="11" style="8"/>
    <col min="3841" max="3841" width="23" style="8" customWidth="1"/>
    <col min="3842" max="3844" width="12.7109375" style="8" customWidth="1"/>
    <col min="3845" max="3845" width="1" style="8" customWidth="1"/>
    <col min="3846" max="3846" width="13.7109375" style="8" customWidth="1"/>
    <col min="3847" max="3848" width="12.7109375" style="8" customWidth="1"/>
    <col min="3849" max="3849" width="11.85546875" style="8" bestFit="1" customWidth="1"/>
    <col min="3850" max="4096" width="11" style="8"/>
    <col min="4097" max="4097" width="23" style="8" customWidth="1"/>
    <col min="4098" max="4100" width="12.7109375" style="8" customWidth="1"/>
    <col min="4101" max="4101" width="1" style="8" customWidth="1"/>
    <col min="4102" max="4102" width="13.7109375" style="8" customWidth="1"/>
    <col min="4103" max="4104" width="12.7109375" style="8" customWidth="1"/>
    <col min="4105" max="4105" width="11.85546875" style="8" bestFit="1" customWidth="1"/>
    <col min="4106" max="4352" width="11" style="8"/>
    <col min="4353" max="4353" width="23" style="8" customWidth="1"/>
    <col min="4354" max="4356" width="12.7109375" style="8" customWidth="1"/>
    <col min="4357" max="4357" width="1" style="8" customWidth="1"/>
    <col min="4358" max="4358" width="13.7109375" style="8" customWidth="1"/>
    <col min="4359" max="4360" width="12.7109375" style="8" customWidth="1"/>
    <col min="4361" max="4361" width="11.85546875" style="8" bestFit="1" customWidth="1"/>
    <col min="4362" max="4608" width="11" style="8"/>
    <col min="4609" max="4609" width="23" style="8" customWidth="1"/>
    <col min="4610" max="4612" width="12.7109375" style="8" customWidth="1"/>
    <col min="4613" max="4613" width="1" style="8" customWidth="1"/>
    <col min="4614" max="4614" width="13.7109375" style="8" customWidth="1"/>
    <col min="4615" max="4616" width="12.7109375" style="8" customWidth="1"/>
    <col min="4617" max="4617" width="11.85546875" style="8" bestFit="1" customWidth="1"/>
    <col min="4618" max="4864" width="11" style="8"/>
    <col min="4865" max="4865" width="23" style="8" customWidth="1"/>
    <col min="4866" max="4868" width="12.7109375" style="8" customWidth="1"/>
    <col min="4869" max="4869" width="1" style="8" customWidth="1"/>
    <col min="4870" max="4870" width="13.7109375" style="8" customWidth="1"/>
    <col min="4871" max="4872" width="12.7109375" style="8" customWidth="1"/>
    <col min="4873" max="4873" width="11.85546875" style="8" bestFit="1" customWidth="1"/>
    <col min="4874" max="5120" width="11" style="8"/>
    <col min="5121" max="5121" width="23" style="8" customWidth="1"/>
    <col min="5122" max="5124" width="12.7109375" style="8" customWidth="1"/>
    <col min="5125" max="5125" width="1" style="8" customWidth="1"/>
    <col min="5126" max="5126" width="13.7109375" style="8" customWidth="1"/>
    <col min="5127" max="5128" width="12.7109375" style="8" customWidth="1"/>
    <col min="5129" max="5129" width="11.85546875" style="8" bestFit="1" customWidth="1"/>
    <col min="5130" max="5376" width="11" style="8"/>
    <col min="5377" max="5377" width="23" style="8" customWidth="1"/>
    <col min="5378" max="5380" width="12.7109375" style="8" customWidth="1"/>
    <col min="5381" max="5381" width="1" style="8" customWidth="1"/>
    <col min="5382" max="5382" width="13.7109375" style="8" customWidth="1"/>
    <col min="5383" max="5384" width="12.7109375" style="8" customWidth="1"/>
    <col min="5385" max="5385" width="11.85546875" style="8" bestFit="1" customWidth="1"/>
    <col min="5386" max="5632" width="11" style="8"/>
    <col min="5633" max="5633" width="23" style="8" customWidth="1"/>
    <col min="5634" max="5636" width="12.7109375" style="8" customWidth="1"/>
    <col min="5637" max="5637" width="1" style="8" customWidth="1"/>
    <col min="5638" max="5638" width="13.7109375" style="8" customWidth="1"/>
    <col min="5639" max="5640" width="12.7109375" style="8" customWidth="1"/>
    <col min="5641" max="5641" width="11.85546875" style="8" bestFit="1" customWidth="1"/>
    <col min="5642" max="5888" width="11" style="8"/>
    <col min="5889" max="5889" width="23" style="8" customWidth="1"/>
    <col min="5890" max="5892" width="12.7109375" style="8" customWidth="1"/>
    <col min="5893" max="5893" width="1" style="8" customWidth="1"/>
    <col min="5894" max="5894" width="13.7109375" style="8" customWidth="1"/>
    <col min="5895" max="5896" width="12.7109375" style="8" customWidth="1"/>
    <col min="5897" max="5897" width="11.85546875" style="8" bestFit="1" customWidth="1"/>
    <col min="5898" max="6144" width="11" style="8"/>
    <col min="6145" max="6145" width="23" style="8" customWidth="1"/>
    <col min="6146" max="6148" width="12.7109375" style="8" customWidth="1"/>
    <col min="6149" max="6149" width="1" style="8" customWidth="1"/>
    <col min="6150" max="6150" width="13.7109375" style="8" customWidth="1"/>
    <col min="6151" max="6152" width="12.7109375" style="8" customWidth="1"/>
    <col min="6153" max="6153" width="11.85546875" style="8" bestFit="1" customWidth="1"/>
    <col min="6154" max="6400" width="11" style="8"/>
    <col min="6401" max="6401" width="23" style="8" customWidth="1"/>
    <col min="6402" max="6404" width="12.7109375" style="8" customWidth="1"/>
    <col min="6405" max="6405" width="1" style="8" customWidth="1"/>
    <col min="6406" max="6406" width="13.7109375" style="8" customWidth="1"/>
    <col min="6407" max="6408" width="12.7109375" style="8" customWidth="1"/>
    <col min="6409" max="6409" width="11.85546875" style="8" bestFit="1" customWidth="1"/>
    <col min="6410" max="6656" width="11" style="8"/>
    <col min="6657" max="6657" width="23" style="8" customWidth="1"/>
    <col min="6658" max="6660" width="12.7109375" style="8" customWidth="1"/>
    <col min="6661" max="6661" width="1" style="8" customWidth="1"/>
    <col min="6662" max="6662" width="13.7109375" style="8" customWidth="1"/>
    <col min="6663" max="6664" width="12.7109375" style="8" customWidth="1"/>
    <col min="6665" max="6665" width="11.85546875" style="8" bestFit="1" customWidth="1"/>
    <col min="6666" max="6912" width="11" style="8"/>
    <col min="6913" max="6913" width="23" style="8" customWidth="1"/>
    <col min="6914" max="6916" width="12.7109375" style="8" customWidth="1"/>
    <col min="6917" max="6917" width="1" style="8" customWidth="1"/>
    <col min="6918" max="6918" width="13.7109375" style="8" customWidth="1"/>
    <col min="6919" max="6920" width="12.7109375" style="8" customWidth="1"/>
    <col min="6921" max="6921" width="11.85546875" style="8" bestFit="1" customWidth="1"/>
    <col min="6922" max="7168" width="11" style="8"/>
    <col min="7169" max="7169" width="23" style="8" customWidth="1"/>
    <col min="7170" max="7172" width="12.7109375" style="8" customWidth="1"/>
    <col min="7173" max="7173" width="1" style="8" customWidth="1"/>
    <col min="7174" max="7174" width="13.7109375" style="8" customWidth="1"/>
    <col min="7175" max="7176" width="12.7109375" style="8" customWidth="1"/>
    <col min="7177" max="7177" width="11.85546875" style="8" bestFit="1" customWidth="1"/>
    <col min="7178" max="7424" width="11" style="8"/>
    <col min="7425" max="7425" width="23" style="8" customWidth="1"/>
    <col min="7426" max="7428" width="12.7109375" style="8" customWidth="1"/>
    <col min="7429" max="7429" width="1" style="8" customWidth="1"/>
    <col min="7430" max="7430" width="13.7109375" style="8" customWidth="1"/>
    <col min="7431" max="7432" width="12.7109375" style="8" customWidth="1"/>
    <col min="7433" max="7433" width="11.85546875" style="8" bestFit="1" customWidth="1"/>
    <col min="7434" max="7680" width="11" style="8"/>
    <col min="7681" max="7681" width="23" style="8" customWidth="1"/>
    <col min="7682" max="7684" width="12.7109375" style="8" customWidth="1"/>
    <col min="7685" max="7685" width="1" style="8" customWidth="1"/>
    <col min="7686" max="7686" width="13.7109375" style="8" customWidth="1"/>
    <col min="7687" max="7688" width="12.7109375" style="8" customWidth="1"/>
    <col min="7689" max="7689" width="11.85546875" style="8" bestFit="1" customWidth="1"/>
    <col min="7690" max="7936" width="11" style="8"/>
    <col min="7937" max="7937" width="23" style="8" customWidth="1"/>
    <col min="7938" max="7940" width="12.7109375" style="8" customWidth="1"/>
    <col min="7941" max="7941" width="1" style="8" customWidth="1"/>
    <col min="7942" max="7942" width="13.7109375" style="8" customWidth="1"/>
    <col min="7943" max="7944" width="12.7109375" style="8" customWidth="1"/>
    <col min="7945" max="7945" width="11.85546875" style="8" bestFit="1" customWidth="1"/>
    <col min="7946" max="8192" width="11" style="8"/>
    <col min="8193" max="8193" width="23" style="8" customWidth="1"/>
    <col min="8194" max="8196" width="12.7109375" style="8" customWidth="1"/>
    <col min="8197" max="8197" width="1" style="8" customWidth="1"/>
    <col min="8198" max="8198" width="13.7109375" style="8" customWidth="1"/>
    <col min="8199" max="8200" width="12.7109375" style="8" customWidth="1"/>
    <col min="8201" max="8201" width="11.85546875" style="8" bestFit="1" customWidth="1"/>
    <col min="8202" max="8448" width="11" style="8"/>
    <col min="8449" max="8449" width="23" style="8" customWidth="1"/>
    <col min="8450" max="8452" width="12.7109375" style="8" customWidth="1"/>
    <col min="8453" max="8453" width="1" style="8" customWidth="1"/>
    <col min="8454" max="8454" width="13.7109375" style="8" customWidth="1"/>
    <col min="8455" max="8456" width="12.7109375" style="8" customWidth="1"/>
    <col min="8457" max="8457" width="11.85546875" style="8" bestFit="1" customWidth="1"/>
    <col min="8458" max="8704" width="11" style="8"/>
    <col min="8705" max="8705" width="23" style="8" customWidth="1"/>
    <col min="8706" max="8708" width="12.7109375" style="8" customWidth="1"/>
    <col min="8709" max="8709" width="1" style="8" customWidth="1"/>
    <col min="8710" max="8710" width="13.7109375" style="8" customWidth="1"/>
    <col min="8711" max="8712" width="12.7109375" style="8" customWidth="1"/>
    <col min="8713" max="8713" width="11.85546875" style="8" bestFit="1" customWidth="1"/>
    <col min="8714" max="8960" width="11" style="8"/>
    <col min="8961" max="8961" width="23" style="8" customWidth="1"/>
    <col min="8962" max="8964" width="12.7109375" style="8" customWidth="1"/>
    <col min="8965" max="8965" width="1" style="8" customWidth="1"/>
    <col min="8966" max="8966" width="13.7109375" style="8" customWidth="1"/>
    <col min="8967" max="8968" width="12.7109375" style="8" customWidth="1"/>
    <col min="8969" max="8969" width="11.85546875" style="8" bestFit="1" customWidth="1"/>
    <col min="8970" max="9216" width="11" style="8"/>
    <col min="9217" max="9217" width="23" style="8" customWidth="1"/>
    <col min="9218" max="9220" width="12.7109375" style="8" customWidth="1"/>
    <col min="9221" max="9221" width="1" style="8" customWidth="1"/>
    <col min="9222" max="9222" width="13.7109375" style="8" customWidth="1"/>
    <col min="9223" max="9224" width="12.7109375" style="8" customWidth="1"/>
    <col min="9225" max="9225" width="11.85546875" style="8" bestFit="1" customWidth="1"/>
    <col min="9226" max="9472" width="11" style="8"/>
    <col min="9473" max="9473" width="23" style="8" customWidth="1"/>
    <col min="9474" max="9476" width="12.7109375" style="8" customWidth="1"/>
    <col min="9477" max="9477" width="1" style="8" customWidth="1"/>
    <col min="9478" max="9478" width="13.7109375" style="8" customWidth="1"/>
    <col min="9479" max="9480" width="12.7109375" style="8" customWidth="1"/>
    <col min="9481" max="9481" width="11.85546875" style="8" bestFit="1" customWidth="1"/>
    <col min="9482" max="9728" width="11" style="8"/>
    <col min="9729" max="9729" width="23" style="8" customWidth="1"/>
    <col min="9730" max="9732" width="12.7109375" style="8" customWidth="1"/>
    <col min="9733" max="9733" width="1" style="8" customWidth="1"/>
    <col min="9734" max="9734" width="13.7109375" style="8" customWidth="1"/>
    <col min="9735" max="9736" width="12.7109375" style="8" customWidth="1"/>
    <col min="9737" max="9737" width="11.85546875" style="8" bestFit="1" customWidth="1"/>
    <col min="9738" max="9984" width="11" style="8"/>
    <col min="9985" max="9985" width="23" style="8" customWidth="1"/>
    <col min="9986" max="9988" width="12.7109375" style="8" customWidth="1"/>
    <col min="9989" max="9989" width="1" style="8" customWidth="1"/>
    <col min="9990" max="9990" width="13.7109375" style="8" customWidth="1"/>
    <col min="9991" max="9992" width="12.7109375" style="8" customWidth="1"/>
    <col min="9993" max="9993" width="11.85546875" style="8" bestFit="1" customWidth="1"/>
    <col min="9994" max="10240" width="11" style="8"/>
    <col min="10241" max="10241" width="23" style="8" customWidth="1"/>
    <col min="10242" max="10244" width="12.7109375" style="8" customWidth="1"/>
    <col min="10245" max="10245" width="1" style="8" customWidth="1"/>
    <col min="10246" max="10246" width="13.7109375" style="8" customWidth="1"/>
    <col min="10247" max="10248" width="12.7109375" style="8" customWidth="1"/>
    <col min="10249" max="10249" width="11.85546875" style="8" bestFit="1" customWidth="1"/>
    <col min="10250" max="10496" width="11" style="8"/>
    <col min="10497" max="10497" width="23" style="8" customWidth="1"/>
    <col min="10498" max="10500" width="12.7109375" style="8" customWidth="1"/>
    <col min="10501" max="10501" width="1" style="8" customWidth="1"/>
    <col min="10502" max="10502" width="13.7109375" style="8" customWidth="1"/>
    <col min="10503" max="10504" width="12.7109375" style="8" customWidth="1"/>
    <col min="10505" max="10505" width="11.85546875" style="8" bestFit="1" customWidth="1"/>
    <col min="10506" max="10752" width="11" style="8"/>
    <col min="10753" max="10753" width="23" style="8" customWidth="1"/>
    <col min="10754" max="10756" width="12.7109375" style="8" customWidth="1"/>
    <col min="10757" max="10757" width="1" style="8" customWidth="1"/>
    <col min="10758" max="10758" width="13.7109375" style="8" customWidth="1"/>
    <col min="10759" max="10760" width="12.7109375" style="8" customWidth="1"/>
    <col min="10761" max="10761" width="11.85546875" style="8" bestFit="1" customWidth="1"/>
    <col min="10762" max="11008" width="11" style="8"/>
    <col min="11009" max="11009" width="23" style="8" customWidth="1"/>
    <col min="11010" max="11012" width="12.7109375" style="8" customWidth="1"/>
    <col min="11013" max="11013" width="1" style="8" customWidth="1"/>
    <col min="11014" max="11014" width="13.7109375" style="8" customWidth="1"/>
    <col min="11015" max="11016" width="12.7109375" style="8" customWidth="1"/>
    <col min="11017" max="11017" width="11.85546875" style="8" bestFit="1" customWidth="1"/>
    <col min="11018" max="11264" width="11" style="8"/>
    <col min="11265" max="11265" width="23" style="8" customWidth="1"/>
    <col min="11266" max="11268" width="12.7109375" style="8" customWidth="1"/>
    <col min="11269" max="11269" width="1" style="8" customWidth="1"/>
    <col min="11270" max="11270" width="13.7109375" style="8" customWidth="1"/>
    <col min="11271" max="11272" width="12.7109375" style="8" customWidth="1"/>
    <col min="11273" max="11273" width="11.85546875" style="8" bestFit="1" customWidth="1"/>
    <col min="11274" max="11520" width="11" style="8"/>
    <col min="11521" max="11521" width="23" style="8" customWidth="1"/>
    <col min="11522" max="11524" width="12.7109375" style="8" customWidth="1"/>
    <col min="11525" max="11525" width="1" style="8" customWidth="1"/>
    <col min="11526" max="11526" width="13.7109375" style="8" customWidth="1"/>
    <col min="11527" max="11528" width="12.7109375" style="8" customWidth="1"/>
    <col min="11529" max="11529" width="11.85546875" style="8" bestFit="1" customWidth="1"/>
    <col min="11530" max="11776" width="11" style="8"/>
    <col min="11777" max="11777" width="23" style="8" customWidth="1"/>
    <col min="11778" max="11780" width="12.7109375" style="8" customWidth="1"/>
    <col min="11781" max="11781" width="1" style="8" customWidth="1"/>
    <col min="11782" max="11782" width="13.7109375" style="8" customWidth="1"/>
    <col min="11783" max="11784" width="12.7109375" style="8" customWidth="1"/>
    <col min="11785" max="11785" width="11.85546875" style="8" bestFit="1" customWidth="1"/>
    <col min="11786" max="12032" width="11" style="8"/>
    <col min="12033" max="12033" width="23" style="8" customWidth="1"/>
    <col min="12034" max="12036" width="12.7109375" style="8" customWidth="1"/>
    <col min="12037" max="12037" width="1" style="8" customWidth="1"/>
    <col min="12038" max="12038" width="13.7109375" style="8" customWidth="1"/>
    <col min="12039" max="12040" width="12.7109375" style="8" customWidth="1"/>
    <col min="12041" max="12041" width="11.85546875" style="8" bestFit="1" customWidth="1"/>
    <col min="12042" max="12288" width="11" style="8"/>
    <col min="12289" max="12289" width="23" style="8" customWidth="1"/>
    <col min="12290" max="12292" width="12.7109375" style="8" customWidth="1"/>
    <col min="12293" max="12293" width="1" style="8" customWidth="1"/>
    <col min="12294" max="12294" width="13.7109375" style="8" customWidth="1"/>
    <col min="12295" max="12296" width="12.7109375" style="8" customWidth="1"/>
    <col min="12297" max="12297" width="11.85546875" style="8" bestFit="1" customWidth="1"/>
    <col min="12298" max="12544" width="11" style="8"/>
    <col min="12545" max="12545" width="23" style="8" customWidth="1"/>
    <col min="12546" max="12548" width="12.7109375" style="8" customWidth="1"/>
    <col min="12549" max="12549" width="1" style="8" customWidth="1"/>
    <col min="12550" max="12550" width="13.7109375" style="8" customWidth="1"/>
    <col min="12551" max="12552" width="12.7109375" style="8" customWidth="1"/>
    <col min="12553" max="12553" width="11.85546875" style="8" bestFit="1" customWidth="1"/>
    <col min="12554" max="12800" width="11" style="8"/>
    <col min="12801" max="12801" width="23" style="8" customWidth="1"/>
    <col min="12802" max="12804" width="12.7109375" style="8" customWidth="1"/>
    <col min="12805" max="12805" width="1" style="8" customWidth="1"/>
    <col min="12806" max="12806" width="13.7109375" style="8" customWidth="1"/>
    <col min="12807" max="12808" width="12.7109375" style="8" customWidth="1"/>
    <col min="12809" max="12809" width="11.85546875" style="8" bestFit="1" customWidth="1"/>
    <col min="12810" max="13056" width="11" style="8"/>
    <col min="13057" max="13057" width="23" style="8" customWidth="1"/>
    <col min="13058" max="13060" width="12.7109375" style="8" customWidth="1"/>
    <col min="13061" max="13061" width="1" style="8" customWidth="1"/>
    <col min="13062" max="13062" width="13.7109375" style="8" customWidth="1"/>
    <col min="13063" max="13064" width="12.7109375" style="8" customWidth="1"/>
    <col min="13065" max="13065" width="11.85546875" style="8" bestFit="1" customWidth="1"/>
    <col min="13066" max="13312" width="11" style="8"/>
    <col min="13313" max="13313" width="23" style="8" customWidth="1"/>
    <col min="13314" max="13316" width="12.7109375" style="8" customWidth="1"/>
    <col min="13317" max="13317" width="1" style="8" customWidth="1"/>
    <col min="13318" max="13318" width="13.7109375" style="8" customWidth="1"/>
    <col min="13319" max="13320" width="12.7109375" style="8" customWidth="1"/>
    <col min="13321" max="13321" width="11.85546875" style="8" bestFit="1" customWidth="1"/>
    <col min="13322" max="13568" width="11" style="8"/>
    <col min="13569" max="13569" width="23" style="8" customWidth="1"/>
    <col min="13570" max="13572" width="12.7109375" style="8" customWidth="1"/>
    <col min="13573" max="13573" width="1" style="8" customWidth="1"/>
    <col min="13574" max="13574" width="13.7109375" style="8" customWidth="1"/>
    <col min="13575" max="13576" width="12.7109375" style="8" customWidth="1"/>
    <col min="13577" max="13577" width="11.85546875" style="8" bestFit="1" customWidth="1"/>
    <col min="13578" max="13824" width="11" style="8"/>
    <col min="13825" max="13825" width="23" style="8" customWidth="1"/>
    <col min="13826" max="13828" width="12.7109375" style="8" customWidth="1"/>
    <col min="13829" max="13829" width="1" style="8" customWidth="1"/>
    <col min="13830" max="13830" width="13.7109375" style="8" customWidth="1"/>
    <col min="13831" max="13832" width="12.7109375" style="8" customWidth="1"/>
    <col min="13833" max="13833" width="11.85546875" style="8" bestFit="1" customWidth="1"/>
    <col min="13834" max="14080" width="11" style="8"/>
    <col min="14081" max="14081" width="23" style="8" customWidth="1"/>
    <col min="14082" max="14084" width="12.7109375" style="8" customWidth="1"/>
    <col min="14085" max="14085" width="1" style="8" customWidth="1"/>
    <col min="14086" max="14086" width="13.7109375" style="8" customWidth="1"/>
    <col min="14087" max="14088" width="12.7109375" style="8" customWidth="1"/>
    <col min="14089" max="14089" width="11.85546875" style="8" bestFit="1" customWidth="1"/>
    <col min="14090" max="14336" width="11" style="8"/>
    <col min="14337" max="14337" width="23" style="8" customWidth="1"/>
    <col min="14338" max="14340" width="12.7109375" style="8" customWidth="1"/>
    <col min="14341" max="14341" width="1" style="8" customWidth="1"/>
    <col min="14342" max="14342" width="13.7109375" style="8" customWidth="1"/>
    <col min="14343" max="14344" width="12.7109375" style="8" customWidth="1"/>
    <col min="14345" max="14345" width="11.85546875" style="8" bestFit="1" customWidth="1"/>
    <col min="14346" max="14592" width="11" style="8"/>
    <col min="14593" max="14593" width="23" style="8" customWidth="1"/>
    <col min="14594" max="14596" width="12.7109375" style="8" customWidth="1"/>
    <col min="14597" max="14597" width="1" style="8" customWidth="1"/>
    <col min="14598" max="14598" width="13.7109375" style="8" customWidth="1"/>
    <col min="14599" max="14600" width="12.7109375" style="8" customWidth="1"/>
    <col min="14601" max="14601" width="11.85546875" style="8" bestFit="1" customWidth="1"/>
    <col min="14602" max="14848" width="11" style="8"/>
    <col min="14849" max="14849" width="23" style="8" customWidth="1"/>
    <col min="14850" max="14852" width="12.7109375" style="8" customWidth="1"/>
    <col min="14853" max="14853" width="1" style="8" customWidth="1"/>
    <col min="14854" max="14854" width="13.7109375" style="8" customWidth="1"/>
    <col min="14855" max="14856" width="12.7109375" style="8" customWidth="1"/>
    <col min="14857" max="14857" width="11.85546875" style="8" bestFit="1" customWidth="1"/>
    <col min="14858" max="15104" width="11" style="8"/>
    <col min="15105" max="15105" width="23" style="8" customWidth="1"/>
    <col min="15106" max="15108" width="12.7109375" style="8" customWidth="1"/>
    <col min="15109" max="15109" width="1" style="8" customWidth="1"/>
    <col min="15110" max="15110" width="13.7109375" style="8" customWidth="1"/>
    <col min="15111" max="15112" width="12.7109375" style="8" customWidth="1"/>
    <col min="15113" max="15113" width="11.85546875" style="8" bestFit="1" customWidth="1"/>
    <col min="15114" max="15360" width="11" style="8"/>
    <col min="15361" max="15361" width="23" style="8" customWidth="1"/>
    <col min="15362" max="15364" width="12.7109375" style="8" customWidth="1"/>
    <col min="15365" max="15365" width="1" style="8" customWidth="1"/>
    <col min="15366" max="15366" width="13.7109375" style="8" customWidth="1"/>
    <col min="15367" max="15368" width="12.7109375" style="8" customWidth="1"/>
    <col min="15369" max="15369" width="11.85546875" style="8" bestFit="1" customWidth="1"/>
    <col min="15370" max="15616" width="11" style="8"/>
    <col min="15617" max="15617" width="23" style="8" customWidth="1"/>
    <col min="15618" max="15620" width="12.7109375" style="8" customWidth="1"/>
    <col min="15621" max="15621" width="1" style="8" customWidth="1"/>
    <col min="15622" max="15622" width="13.7109375" style="8" customWidth="1"/>
    <col min="15623" max="15624" width="12.7109375" style="8" customWidth="1"/>
    <col min="15625" max="15625" width="11.85546875" style="8" bestFit="1" customWidth="1"/>
    <col min="15626" max="15872" width="11" style="8"/>
    <col min="15873" max="15873" width="23" style="8" customWidth="1"/>
    <col min="15874" max="15876" width="12.7109375" style="8" customWidth="1"/>
    <col min="15877" max="15877" width="1" style="8" customWidth="1"/>
    <col min="15878" max="15878" width="13.7109375" style="8" customWidth="1"/>
    <col min="15879" max="15880" width="12.7109375" style="8" customWidth="1"/>
    <col min="15881" max="15881" width="11.85546875" style="8" bestFit="1" customWidth="1"/>
    <col min="15882" max="16128" width="11" style="8"/>
    <col min="16129" max="16129" width="23" style="8" customWidth="1"/>
    <col min="16130" max="16132" width="12.7109375" style="8" customWidth="1"/>
    <col min="16133" max="16133" width="1" style="8" customWidth="1"/>
    <col min="16134" max="16134" width="13.7109375" style="8" customWidth="1"/>
    <col min="16135" max="16136" width="12.7109375" style="8" customWidth="1"/>
    <col min="16137" max="16137" width="11.85546875" style="8" bestFit="1" customWidth="1"/>
    <col min="16138" max="16384" width="11" style="8"/>
  </cols>
  <sheetData>
    <row r="2" spans="1:21" ht="18" customHeight="1">
      <c r="A2" s="7" t="s">
        <v>29</v>
      </c>
      <c r="B2" s="7"/>
      <c r="C2" s="7"/>
      <c r="D2" s="7"/>
      <c r="E2" s="7"/>
      <c r="F2" s="7"/>
      <c r="G2" s="7"/>
      <c r="H2" s="7"/>
    </row>
    <row r="3" spans="1:21" ht="18" customHeight="1">
      <c r="A3" s="33" t="s">
        <v>30</v>
      </c>
      <c r="B3" s="33"/>
      <c r="C3" s="33"/>
      <c r="D3" s="33"/>
      <c r="E3" s="33"/>
      <c r="F3" s="33"/>
      <c r="G3" s="33"/>
      <c r="H3" s="33"/>
    </row>
    <row r="4" spans="1:21" s="34" customFormat="1" ht="18" customHeight="1">
      <c r="A4" s="33" t="s">
        <v>31</v>
      </c>
      <c r="B4" s="33"/>
      <c r="C4" s="33"/>
      <c r="D4" s="33"/>
      <c r="E4" s="33"/>
      <c r="F4" s="33"/>
      <c r="G4" s="33"/>
      <c r="H4" s="33"/>
    </row>
    <row r="5" spans="1:21" s="34" customFormat="1" ht="18" customHeight="1">
      <c r="A5" s="33" t="s">
        <v>32</v>
      </c>
      <c r="B5" s="33"/>
      <c r="C5" s="33"/>
      <c r="D5" s="33"/>
      <c r="E5" s="33"/>
      <c r="F5" s="33"/>
      <c r="G5" s="33"/>
      <c r="H5" s="33"/>
    </row>
    <row r="6" spans="1:21" s="36" customFormat="1" ht="20.25" customHeight="1">
      <c r="A6" s="492" t="s">
        <v>33</v>
      </c>
      <c r="B6" s="495" t="s">
        <v>10</v>
      </c>
      <c r="C6" s="495"/>
      <c r="D6" s="495"/>
      <c r="E6" s="495"/>
      <c r="F6" s="495"/>
      <c r="G6" s="495"/>
      <c r="H6" s="495"/>
    </row>
    <row r="7" spans="1:21" s="36" customFormat="1" ht="16.5" customHeight="1">
      <c r="A7" s="493"/>
      <c r="B7" s="496" t="s">
        <v>12</v>
      </c>
      <c r="C7" s="496"/>
      <c r="D7" s="496"/>
      <c r="E7" s="496"/>
      <c r="F7" s="496" t="s">
        <v>13</v>
      </c>
      <c r="G7" s="496"/>
      <c r="H7" s="496"/>
    </row>
    <row r="8" spans="1:21" s="36" customFormat="1" ht="20.25" customHeight="1">
      <c r="A8" s="494"/>
      <c r="B8" s="35" t="s">
        <v>34</v>
      </c>
      <c r="C8" s="35" t="s">
        <v>17</v>
      </c>
      <c r="D8" s="495" t="s">
        <v>18</v>
      </c>
      <c r="E8" s="495"/>
      <c r="F8" s="35" t="s">
        <v>34</v>
      </c>
      <c r="G8" s="35" t="s">
        <v>17</v>
      </c>
      <c r="H8" s="35" t="s">
        <v>18</v>
      </c>
    </row>
    <row r="9" spans="1:21" s="16" customFormat="1" ht="24.95" customHeight="1">
      <c r="A9" s="51" t="s">
        <v>16</v>
      </c>
      <c r="B9" s="459">
        <f>B18+B39+B56+B65+B76+B88+B102+B109</f>
        <v>3572987</v>
      </c>
      <c r="C9" s="459">
        <f>C18+C39+C56+C65+C76+C88+C102+C109</f>
        <v>1775607</v>
      </c>
      <c r="D9" s="459">
        <f>D18+D39+D56+D65+D76+D88+D102+D109</f>
        <v>1797380</v>
      </c>
      <c r="E9" s="459"/>
      <c r="F9" s="459">
        <f>F18+F39+F56+F65+F76+F88+F102+F109</f>
        <v>3628644</v>
      </c>
      <c r="G9" s="459">
        <f>G18+G39+G56+G65+G76+G88+G102+G109</f>
        <v>1801956</v>
      </c>
      <c r="H9" s="459">
        <f>H18+H39+H56+H65+H76+H88+H102+H109</f>
        <v>1826688</v>
      </c>
      <c r="I9" s="37"/>
      <c r="M9" s="37"/>
      <c r="N9" s="37"/>
      <c r="O9" s="37"/>
      <c r="P9" s="37"/>
      <c r="Q9" s="37"/>
      <c r="R9" s="37"/>
      <c r="S9" s="37"/>
      <c r="T9" s="37"/>
      <c r="U9" s="37"/>
    </row>
    <row r="10" spans="1:21" ht="15.95" customHeight="1">
      <c r="A10" s="19" t="s">
        <v>19</v>
      </c>
      <c r="B10" s="460">
        <f t="shared" ref="B10:H10" si="0">B18</f>
        <v>1158209</v>
      </c>
      <c r="C10" s="460">
        <f t="shared" si="0"/>
        <v>563354</v>
      </c>
      <c r="D10" s="460">
        <f t="shared" si="0"/>
        <v>594855</v>
      </c>
      <c r="E10" s="460"/>
      <c r="F10" s="460">
        <f t="shared" si="0"/>
        <v>1170818</v>
      </c>
      <c r="G10" s="460">
        <f>G18</f>
        <v>569124</v>
      </c>
      <c r="H10" s="460">
        <f t="shared" si="0"/>
        <v>601694</v>
      </c>
      <c r="I10" s="37"/>
    </row>
    <row r="11" spans="1:21" ht="15.95" customHeight="1">
      <c r="A11" s="19" t="s">
        <v>20</v>
      </c>
      <c r="B11" s="460">
        <f t="shared" ref="B11:H11" si="1">B39</f>
        <v>688634</v>
      </c>
      <c r="C11" s="460">
        <f t="shared" si="1"/>
        <v>346723</v>
      </c>
      <c r="D11" s="460">
        <f t="shared" si="1"/>
        <v>341911</v>
      </c>
      <c r="E11" s="460"/>
      <c r="F11" s="460">
        <f t="shared" si="1"/>
        <v>700531</v>
      </c>
      <c r="G11" s="460">
        <f t="shared" si="1"/>
        <v>352544</v>
      </c>
      <c r="H11" s="460">
        <f t="shared" si="1"/>
        <v>347987</v>
      </c>
      <c r="I11" s="37"/>
    </row>
    <row r="12" spans="1:21" ht="15.95" customHeight="1">
      <c r="A12" s="19" t="s">
        <v>21</v>
      </c>
      <c r="B12" s="460">
        <f t="shared" ref="B12:H12" si="2">B56</f>
        <v>412758</v>
      </c>
      <c r="C12" s="460">
        <f t="shared" si="2"/>
        <v>204416</v>
      </c>
      <c r="D12" s="460">
        <f t="shared" si="2"/>
        <v>208342</v>
      </c>
      <c r="E12" s="460"/>
      <c r="F12" s="460">
        <f t="shared" si="2"/>
        <v>418485</v>
      </c>
      <c r="G12" s="460">
        <f t="shared" si="2"/>
        <v>207171</v>
      </c>
      <c r="H12" s="460">
        <f t="shared" si="2"/>
        <v>211314</v>
      </c>
      <c r="I12" s="37"/>
    </row>
    <row r="13" spans="1:21" ht="15.95" customHeight="1">
      <c r="A13" s="19" t="s">
        <v>22</v>
      </c>
      <c r="B13" s="460">
        <f t="shared" ref="B13:H13" si="3">B65</f>
        <v>359657</v>
      </c>
      <c r="C13" s="460">
        <f t="shared" si="3"/>
        <v>176358</v>
      </c>
      <c r="D13" s="460">
        <f t="shared" si="3"/>
        <v>183299</v>
      </c>
      <c r="E13" s="460"/>
      <c r="F13" s="460">
        <f t="shared" si="3"/>
        <v>365583</v>
      </c>
      <c r="G13" s="460">
        <f t="shared" si="3"/>
        <v>179076</v>
      </c>
      <c r="H13" s="460">
        <f t="shared" si="3"/>
        <v>186507</v>
      </c>
      <c r="I13" s="37"/>
    </row>
    <row r="14" spans="1:21" ht="15.95" customHeight="1">
      <c r="A14" s="19" t="s">
        <v>23</v>
      </c>
      <c r="B14" s="460">
        <f t="shared" ref="B14:H14" si="4">B76</f>
        <v>263433</v>
      </c>
      <c r="C14" s="460">
        <f t="shared" si="4"/>
        <v>132583</v>
      </c>
      <c r="D14" s="460">
        <f t="shared" si="4"/>
        <v>130850</v>
      </c>
      <c r="E14" s="460"/>
      <c r="F14" s="460">
        <f t="shared" si="4"/>
        <v>268431</v>
      </c>
      <c r="G14" s="460">
        <f t="shared" si="4"/>
        <v>134987</v>
      </c>
      <c r="H14" s="460">
        <f t="shared" si="4"/>
        <v>133444</v>
      </c>
      <c r="I14" s="37"/>
    </row>
    <row r="15" spans="1:21" ht="15.95" customHeight="1">
      <c r="A15" s="19" t="s">
        <v>24</v>
      </c>
      <c r="B15" s="460">
        <f t="shared" ref="B15:H15" si="5">B88</f>
        <v>336550</v>
      </c>
      <c r="C15" s="460">
        <f t="shared" si="5"/>
        <v>171359</v>
      </c>
      <c r="D15" s="460">
        <f t="shared" si="5"/>
        <v>165191</v>
      </c>
      <c r="E15" s="460"/>
      <c r="F15" s="460">
        <f t="shared" si="5"/>
        <v>342368</v>
      </c>
      <c r="G15" s="460">
        <f t="shared" si="5"/>
        <v>174257</v>
      </c>
      <c r="H15" s="460">
        <f t="shared" si="5"/>
        <v>168111</v>
      </c>
      <c r="I15" s="37"/>
    </row>
    <row r="16" spans="1:21" ht="15.95" customHeight="1">
      <c r="A16" s="19" t="s">
        <v>25</v>
      </c>
      <c r="B16" s="460">
        <f t="shared" ref="B16:H16" si="6">B102</f>
        <v>299916</v>
      </c>
      <c r="C16" s="460">
        <f t="shared" si="6"/>
        <v>153421</v>
      </c>
      <c r="D16" s="460">
        <f t="shared" si="6"/>
        <v>146495</v>
      </c>
      <c r="E16" s="460"/>
      <c r="F16" s="460">
        <f t="shared" si="6"/>
        <v>304591</v>
      </c>
      <c r="G16" s="460">
        <f t="shared" si="6"/>
        <v>155488</v>
      </c>
      <c r="H16" s="460">
        <f t="shared" si="6"/>
        <v>149103</v>
      </c>
      <c r="I16" s="37"/>
    </row>
    <row r="17" spans="1:9" ht="15.95" customHeight="1">
      <c r="A17" s="19" t="s">
        <v>656</v>
      </c>
      <c r="B17" s="460">
        <f>B109</f>
        <v>53830</v>
      </c>
      <c r="C17" s="460">
        <f>C109</f>
        <v>27393</v>
      </c>
      <c r="D17" s="460">
        <f>D109</f>
        <v>26437</v>
      </c>
      <c r="E17" s="460"/>
      <c r="F17" s="460">
        <f>F109</f>
        <v>57837</v>
      </c>
      <c r="G17" s="460">
        <f>G109</f>
        <v>29309</v>
      </c>
      <c r="H17" s="460">
        <f>H109</f>
        <v>28528</v>
      </c>
      <c r="I17" s="37"/>
    </row>
    <row r="18" spans="1:9" s="16" customFormat="1" ht="24.95" customHeight="1">
      <c r="A18" s="51" t="s">
        <v>19</v>
      </c>
      <c r="B18" s="459">
        <f>SUM(B19:B38)</f>
        <v>1158209</v>
      </c>
      <c r="C18" s="459">
        <f>SUM(C19:C38)</f>
        <v>563354</v>
      </c>
      <c r="D18" s="459">
        <f>SUM(D19:D38)</f>
        <v>594855</v>
      </c>
      <c r="E18" s="459"/>
      <c r="F18" s="459">
        <f>SUM(F19:F38)</f>
        <v>1170818</v>
      </c>
      <c r="G18" s="459">
        <f>SUM(G19:G38)</f>
        <v>569124</v>
      </c>
      <c r="H18" s="459">
        <f>SUM(H19:H38)</f>
        <v>601694</v>
      </c>
    </row>
    <row r="19" spans="1:9" ht="15.95" customHeight="1">
      <c r="A19" s="19" t="s">
        <v>19</v>
      </c>
      <c r="B19" s="22">
        <f t="shared" ref="B19:B82" si="7">SUM(C19:D19)</f>
        <v>235988</v>
      </c>
      <c r="C19" s="460">
        <v>114280</v>
      </c>
      <c r="D19" s="460">
        <v>121708</v>
      </c>
      <c r="E19" s="461"/>
      <c r="F19" s="22">
        <f>SUM(G19:H19)</f>
        <v>237400</v>
      </c>
      <c r="G19" s="460">
        <v>115038</v>
      </c>
      <c r="H19" s="460">
        <v>122362</v>
      </c>
      <c r="I19" s="462"/>
    </row>
    <row r="20" spans="1:9" ht="15.95" customHeight="1">
      <c r="A20" s="19" t="s">
        <v>35</v>
      </c>
      <c r="B20" s="22">
        <f t="shared" si="7"/>
        <v>50807</v>
      </c>
      <c r="C20" s="460">
        <v>24760</v>
      </c>
      <c r="D20" s="460">
        <v>26047</v>
      </c>
      <c r="E20" s="461"/>
      <c r="F20" s="22">
        <f t="shared" ref="F20:F82" si="8">SUM(G20:H20)</f>
        <v>51903</v>
      </c>
      <c r="G20" s="460">
        <v>25243</v>
      </c>
      <c r="H20" s="460">
        <v>26660</v>
      </c>
      <c r="I20" s="462"/>
    </row>
    <row r="21" spans="1:9" ht="15.95" customHeight="1">
      <c r="A21" s="19" t="s">
        <v>36</v>
      </c>
      <c r="B21" s="22">
        <f t="shared" si="7"/>
        <v>165935</v>
      </c>
      <c r="C21" s="460">
        <v>81093</v>
      </c>
      <c r="D21" s="460">
        <v>84842</v>
      </c>
      <c r="E21" s="461"/>
      <c r="F21" s="22">
        <f t="shared" si="8"/>
        <v>167424</v>
      </c>
      <c r="G21" s="460">
        <v>81682</v>
      </c>
      <c r="H21" s="460">
        <v>85742</v>
      </c>
      <c r="I21" s="462"/>
    </row>
    <row r="22" spans="1:9" ht="15.95" customHeight="1">
      <c r="A22" s="19" t="s">
        <v>37</v>
      </c>
      <c r="B22" s="22">
        <f t="shared" si="7"/>
        <v>29994</v>
      </c>
      <c r="C22" s="460">
        <v>15042</v>
      </c>
      <c r="D22" s="460">
        <v>14952</v>
      </c>
      <c r="E22" s="461"/>
      <c r="F22" s="22">
        <f t="shared" si="8"/>
        <v>30295</v>
      </c>
      <c r="G22" s="460">
        <v>15178</v>
      </c>
      <c r="H22" s="460">
        <v>15117</v>
      </c>
      <c r="I22" s="462"/>
    </row>
    <row r="23" spans="1:9" ht="15.95" customHeight="1">
      <c r="A23" s="19" t="s">
        <v>38</v>
      </c>
      <c r="B23" s="22">
        <f t="shared" si="7"/>
        <v>12710</v>
      </c>
      <c r="C23" s="460">
        <v>6325</v>
      </c>
      <c r="D23" s="460">
        <v>6385</v>
      </c>
      <c r="E23" s="461"/>
      <c r="F23" s="22">
        <f t="shared" si="8"/>
        <v>12866</v>
      </c>
      <c r="G23" s="460">
        <v>6404</v>
      </c>
      <c r="H23" s="460">
        <v>6462</v>
      </c>
      <c r="I23" s="462"/>
    </row>
    <row r="24" spans="1:9" ht="15.95" customHeight="1">
      <c r="A24" s="19" t="s">
        <v>39</v>
      </c>
      <c r="B24" s="22">
        <f t="shared" si="7"/>
        <v>45211</v>
      </c>
      <c r="C24" s="460">
        <v>22535</v>
      </c>
      <c r="D24" s="460">
        <v>22676</v>
      </c>
      <c r="E24" s="461"/>
      <c r="F24" s="22">
        <f t="shared" si="8"/>
        <v>45743</v>
      </c>
      <c r="G24" s="460">
        <v>22797</v>
      </c>
      <c r="H24" s="460">
        <v>22946</v>
      </c>
      <c r="I24" s="462"/>
    </row>
    <row r="25" spans="1:9" ht="15.95" customHeight="1">
      <c r="A25" s="19" t="s">
        <v>40</v>
      </c>
      <c r="B25" s="22">
        <f t="shared" si="7"/>
        <v>23588</v>
      </c>
      <c r="C25" s="460">
        <v>11605</v>
      </c>
      <c r="D25" s="460">
        <v>11983</v>
      </c>
      <c r="E25" s="461"/>
      <c r="F25" s="22">
        <f t="shared" si="8"/>
        <v>24119</v>
      </c>
      <c r="G25" s="460">
        <v>11862</v>
      </c>
      <c r="H25" s="460">
        <v>12257</v>
      </c>
      <c r="I25" s="462"/>
    </row>
    <row r="26" spans="1:9" ht="15.95" customHeight="1">
      <c r="A26" s="19" t="s">
        <v>41</v>
      </c>
      <c r="B26" s="22">
        <f t="shared" si="7"/>
        <v>91752</v>
      </c>
      <c r="C26" s="460">
        <v>43798</v>
      </c>
      <c r="D26" s="460">
        <v>47954</v>
      </c>
      <c r="E26" s="461"/>
      <c r="F26" s="22">
        <f t="shared" si="8"/>
        <v>92408</v>
      </c>
      <c r="G26" s="460">
        <v>44146</v>
      </c>
      <c r="H26" s="460">
        <v>48262</v>
      </c>
      <c r="I26" s="462"/>
    </row>
    <row r="27" spans="1:9" ht="15.95" customHeight="1">
      <c r="A27" s="19" t="s">
        <v>42</v>
      </c>
      <c r="B27" s="22">
        <f t="shared" si="7"/>
        <v>39997</v>
      </c>
      <c r="C27" s="460">
        <v>19372</v>
      </c>
      <c r="D27" s="460">
        <v>20625</v>
      </c>
      <c r="E27" s="461"/>
      <c r="F27" s="22">
        <f t="shared" si="8"/>
        <v>41005</v>
      </c>
      <c r="G27" s="460">
        <v>19817</v>
      </c>
      <c r="H27" s="460">
        <v>21188</v>
      </c>
      <c r="I27" s="462"/>
    </row>
    <row r="28" spans="1:9" ht="15.95" customHeight="1">
      <c r="A28" s="19" t="s">
        <v>43</v>
      </c>
      <c r="B28" s="22">
        <f t="shared" si="7"/>
        <v>53650</v>
      </c>
      <c r="C28" s="460">
        <v>26562</v>
      </c>
      <c r="D28" s="460">
        <v>27088</v>
      </c>
      <c r="E28" s="461"/>
      <c r="F28" s="22">
        <f t="shared" si="8"/>
        <v>54367</v>
      </c>
      <c r="G28" s="460">
        <v>26866</v>
      </c>
      <c r="H28" s="460">
        <v>27501</v>
      </c>
      <c r="I28" s="462"/>
    </row>
    <row r="29" spans="1:9" ht="15.95" customHeight="1">
      <c r="A29" s="19" t="s">
        <v>44</v>
      </c>
      <c r="B29" s="22">
        <f t="shared" si="7"/>
        <v>56369</v>
      </c>
      <c r="C29" s="460">
        <v>27048</v>
      </c>
      <c r="D29" s="460">
        <v>29321</v>
      </c>
      <c r="E29" s="461"/>
      <c r="F29" s="22">
        <f t="shared" si="8"/>
        <v>56926</v>
      </c>
      <c r="G29" s="460">
        <v>27307</v>
      </c>
      <c r="H29" s="460">
        <v>29619</v>
      </c>
      <c r="I29" s="462"/>
    </row>
    <row r="30" spans="1:9" ht="15.95" customHeight="1">
      <c r="A30" s="19" t="s">
        <v>45</v>
      </c>
      <c r="B30" s="22">
        <f t="shared" si="7"/>
        <v>17781</v>
      </c>
      <c r="C30" s="460">
        <v>9078</v>
      </c>
      <c r="D30" s="460">
        <v>8703</v>
      </c>
      <c r="E30" s="461"/>
      <c r="F30" s="22">
        <f t="shared" si="8"/>
        <v>18017</v>
      </c>
      <c r="G30" s="460">
        <v>9188</v>
      </c>
      <c r="H30" s="460">
        <v>8829</v>
      </c>
      <c r="I30" s="462"/>
    </row>
    <row r="31" spans="1:9" ht="15.95" customHeight="1">
      <c r="A31" s="19" t="s">
        <v>46</v>
      </c>
      <c r="B31" s="22">
        <f t="shared" si="7"/>
        <v>55913</v>
      </c>
      <c r="C31" s="460">
        <v>26241</v>
      </c>
      <c r="D31" s="460">
        <v>29672</v>
      </c>
      <c r="E31" s="461"/>
      <c r="F31" s="22">
        <f t="shared" si="8"/>
        <v>56278</v>
      </c>
      <c r="G31" s="460">
        <v>26371</v>
      </c>
      <c r="H31" s="460">
        <v>29907</v>
      </c>
      <c r="I31" s="462"/>
    </row>
    <row r="32" spans="1:9" ht="15.95" customHeight="1">
      <c r="A32" s="19" t="s">
        <v>47</v>
      </c>
      <c r="B32" s="22">
        <f t="shared" si="7"/>
        <v>45431</v>
      </c>
      <c r="C32" s="460">
        <v>21713</v>
      </c>
      <c r="D32" s="460">
        <v>23718</v>
      </c>
      <c r="E32" s="461"/>
      <c r="F32" s="22">
        <f t="shared" si="8"/>
        <v>45875</v>
      </c>
      <c r="G32" s="460">
        <v>21910</v>
      </c>
      <c r="H32" s="460">
        <v>23965</v>
      </c>
      <c r="I32" s="462"/>
    </row>
    <row r="33" spans="1:9" ht="15.95" customHeight="1">
      <c r="A33" s="19" t="s">
        <v>48</v>
      </c>
      <c r="B33" s="22">
        <f t="shared" si="7"/>
        <v>42821</v>
      </c>
      <c r="C33" s="460">
        <v>20087</v>
      </c>
      <c r="D33" s="460">
        <v>22734</v>
      </c>
      <c r="E33" s="461"/>
      <c r="F33" s="22">
        <f t="shared" si="8"/>
        <v>43232</v>
      </c>
      <c r="G33" s="460">
        <v>20253</v>
      </c>
      <c r="H33" s="460">
        <v>22979</v>
      </c>
      <c r="I33" s="462"/>
    </row>
    <row r="34" spans="1:9" ht="15.95" customHeight="1">
      <c r="A34" s="19" t="s">
        <v>49</v>
      </c>
      <c r="B34" s="22">
        <f t="shared" si="7"/>
        <v>4964</v>
      </c>
      <c r="C34" s="460">
        <v>2575</v>
      </c>
      <c r="D34" s="460">
        <v>2389</v>
      </c>
      <c r="E34" s="461"/>
      <c r="F34" s="22">
        <f t="shared" si="8"/>
        <v>5107</v>
      </c>
      <c r="G34" s="460">
        <v>2659</v>
      </c>
      <c r="H34" s="460">
        <v>2448</v>
      </c>
      <c r="I34" s="462"/>
    </row>
    <row r="35" spans="1:9" ht="15.95" customHeight="1">
      <c r="A35" s="19" t="s">
        <v>50</v>
      </c>
      <c r="B35" s="22">
        <f t="shared" si="7"/>
        <v>5849</v>
      </c>
      <c r="C35" s="460">
        <v>2876</v>
      </c>
      <c r="D35" s="460">
        <v>2973</v>
      </c>
      <c r="E35" s="461"/>
      <c r="F35" s="22">
        <f t="shared" si="8"/>
        <v>6009</v>
      </c>
      <c r="G35" s="460">
        <v>2937</v>
      </c>
      <c r="H35" s="460">
        <v>3072</v>
      </c>
      <c r="I35" s="462"/>
    </row>
    <row r="36" spans="1:9" ht="15.95" customHeight="1">
      <c r="A36" s="19" t="s">
        <v>51</v>
      </c>
      <c r="B36" s="22">
        <f t="shared" si="7"/>
        <v>51886</v>
      </c>
      <c r="C36" s="460">
        <v>24748</v>
      </c>
      <c r="D36" s="460">
        <v>27138</v>
      </c>
      <c r="E36" s="461"/>
      <c r="F36" s="22">
        <f t="shared" si="8"/>
        <v>52693</v>
      </c>
      <c r="G36" s="460">
        <v>25119</v>
      </c>
      <c r="H36" s="460">
        <v>27574</v>
      </c>
      <c r="I36" s="462"/>
    </row>
    <row r="37" spans="1:9" ht="15.95" customHeight="1">
      <c r="A37" s="19" t="s">
        <v>52</v>
      </c>
      <c r="B37" s="22">
        <f t="shared" si="7"/>
        <v>118094</v>
      </c>
      <c r="C37" s="460">
        <v>58812</v>
      </c>
      <c r="D37" s="460">
        <v>59282</v>
      </c>
      <c r="E37" s="461"/>
      <c r="F37" s="22">
        <f t="shared" si="8"/>
        <v>119589</v>
      </c>
      <c r="G37" s="460">
        <v>59506</v>
      </c>
      <c r="H37" s="460">
        <v>60083</v>
      </c>
      <c r="I37" s="462"/>
    </row>
    <row r="38" spans="1:9" ht="15.95" customHeight="1">
      <c r="A38" s="113" t="s">
        <v>53</v>
      </c>
      <c r="B38" s="22">
        <f t="shared" si="7"/>
        <v>9469</v>
      </c>
      <c r="C38" s="460">
        <v>4804</v>
      </c>
      <c r="D38" s="460">
        <v>4665</v>
      </c>
      <c r="E38" s="461"/>
      <c r="F38" s="22">
        <f t="shared" si="8"/>
        <v>9562</v>
      </c>
      <c r="G38" s="460">
        <v>4841</v>
      </c>
      <c r="H38" s="460">
        <v>4721</v>
      </c>
      <c r="I38" s="462"/>
    </row>
    <row r="39" spans="1:9" s="16" customFormat="1" ht="24.95" customHeight="1">
      <c r="A39" s="51" t="s">
        <v>20</v>
      </c>
      <c r="B39" s="459">
        <f t="shared" si="7"/>
        <v>688634</v>
      </c>
      <c r="C39" s="459">
        <f>SUM(C40:C55)</f>
        <v>346723</v>
      </c>
      <c r="D39" s="459">
        <f>SUM(D40:D55)</f>
        <v>341911</v>
      </c>
      <c r="E39" s="459"/>
      <c r="F39" s="459">
        <f t="shared" si="8"/>
        <v>700531</v>
      </c>
      <c r="G39" s="459">
        <f>SUM(G40:G55)</f>
        <v>352544</v>
      </c>
      <c r="H39" s="459">
        <f>SUM(H40:H55)</f>
        <v>347987</v>
      </c>
      <c r="I39" s="462"/>
    </row>
    <row r="40" spans="1:9" ht="15.95" customHeight="1">
      <c r="A40" s="19" t="s">
        <v>20</v>
      </c>
      <c r="B40" s="460">
        <f>SUM(C40:D40)</f>
        <v>218862</v>
      </c>
      <c r="C40" s="460">
        <v>110893</v>
      </c>
      <c r="D40" s="460">
        <v>107969</v>
      </c>
      <c r="E40" s="460">
        <v>106995</v>
      </c>
      <c r="F40" s="460">
        <f t="shared" si="8"/>
        <v>222419</v>
      </c>
      <c r="G40" s="460">
        <v>112866</v>
      </c>
      <c r="H40" s="460">
        <v>109553</v>
      </c>
      <c r="I40" s="462"/>
    </row>
    <row r="41" spans="1:9" ht="15.95" customHeight="1">
      <c r="A41" s="19" t="s">
        <v>54</v>
      </c>
      <c r="B41" s="460">
        <f t="shared" si="7"/>
        <v>69279</v>
      </c>
      <c r="C41" s="460">
        <v>34297</v>
      </c>
      <c r="D41" s="460">
        <v>34982</v>
      </c>
      <c r="E41" s="460">
        <v>34566</v>
      </c>
      <c r="F41" s="460">
        <f t="shared" si="8"/>
        <v>70262</v>
      </c>
      <c r="G41" s="460">
        <v>34731</v>
      </c>
      <c r="H41" s="460">
        <v>35531</v>
      </c>
      <c r="I41" s="462"/>
    </row>
    <row r="42" spans="1:9" ht="15.95" customHeight="1">
      <c r="A42" s="19" t="s">
        <v>55</v>
      </c>
      <c r="B42" s="460">
        <f t="shared" si="7"/>
        <v>57456</v>
      </c>
      <c r="C42" s="460">
        <v>28388</v>
      </c>
      <c r="D42" s="460">
        <v>29068</v>
      </c>
      <c r="E42" s="460">
        <v>28858</v>
      </c>
      <c r="F42" s="460">
        <f t="shared" si="8"/>
        <v>58464</v>
      </c>
      <c r="G42" s="460">
        <v>28837</v>
      </c>
      <c r="H42" s="460">
        <v>29627</v>
      </c>
      <c r="I42" s="462"/>
    </row>
    <row r="43" spans="1:9" ht="15.95" customHeight="1">
      <c r="A43" s="19" t="s">
        <v>56</v>
      </c>
      <c r="B43" s="460">
        <f t="shared" si="7"/>
        <v>5029</v>
      </c>
      <c r="C43" s="460">
        <v>2585</v>
      </c>
      <c r="D43" s="460">
        <v>2444</v>
      </c>
      <c r="E43" s="460">
        <v>2427</v>
      </c>
      <c r="F43" s="460">
        <f t="shared" si="8"/>
        <v>5193</v>
      </c>
      <c r="G43" s="460">
        <v>2667</v>
      </c>
      <c r="H43" s="460">
        <v>2526</v>
      </c>
      <c r="I43" s="462"/>
    </row>
    <row r="44" spans="1:9" ht="15.95" customHeight="1">
      <c r="A44" s="19" t="s">
        <v>57</v>
      </c>
      <c r="B44" s="460">
        <f t="shared" si="7"/>
        <v>22142</v>
      </c>
      <c r="C44" s="460">
        <v>11097</v>
      </c>
      <c r="D44" s="460">
        <v>11045</v>
      </c>
      <c r="E44" s="460">
        <v>10953</v>
      </c>
      <c r="F44" s="460">
        <f t="shared" si="8"/>
        <v>22598</v>
      </c>
      <c r="G44" s="460">
        <v>11326</v>
      </c>
      <c r="H44" s="460">
        <v>11272</v>
      </c>
    </row>
    <row r="45" spans="1:9" ht="15.95" customHeight="1">
      <c r="A45" s="19" t="s">
        <v>58</v>
      </c>
      <c r="B45" s="460">
        <f t="shared" si="7"/>
        <v>33653</v>
      </c>
      <c r="C45" s="460">
        <v>16616</v>
      </c>
      <c r="D45" s="460">
        <v>17037</v>
      </c>
      <c r="E45" s="460">
        <v>16949</v>
      </c>
      <c r="F45" s="460">
        <f t="shared" si="8"/>
        <v>34060</v>
      </c>
      <c r="G45" s="460">
        <v>16815</v>
      </c>
      <c r="H45" s="460">
        <v>17245</v>
      </c>
    </row>
    <row r="46" spans="1:9" ht="15.95" customHeight="1">
      <c r="A46" s="19" t="s">
        <v>59</v>
      </c>
      <c r="B46" s="460">
        <f t="shared" si="7"/>
        <v>30140</v>
      </c>
      <c r="C46" s="460">
        <v>14872</v>
      </c>
      <c r="D46" s="460">
        <v>15268</v>
      </c>
      <c r="E46" s="460">
        <v>15231</v>
      </c>
      <c r="F46" s="460">
        <f t="shared" si="8"/>
        <v>30425</v>
      </c>
      <c r="G46" s="460">
        <v>15020</v>
      </c>
      <c r="H46" s="460">
        <v>15405</v>
      </c>
    </row>
    <row r="47" spans="1:9" ht="15.95" customHeight="1">
      <c r="A47" s="19" t="s">
        <v>60</v>
      </c>
      <c r="B47" s="460">
        <f t="shared" si="7"/>
        <v>23809</v>
      </c>
      <c r="C47" s="460">
        <v>11848</v>
      </c>
      <c r="D47" s="460">
        <v>11961</v>
      </c>
      <c r="E47" s="460">
        <v>11841</v>
      </c>
      <c r="F47" s="460">
        <f t="shared" si="8"/>
        <v>24203</v>
      </c>
      <c r="G47" s="460">
        <v>12024</v>
      </c>
      <c r="H47" s="460">
        <v>12179</v>
      </c>
    </row>
    <row r="48" spans="1:9" ht="15.95" customHeight="1">
      <c r="A48" s="19" t="s">
        <v>61</v>
      </c>
      <c r="B48" s="460">
        <f t="shared" si="7"/>
        <v>17074</v>
      </c>
      <c r="C48" s="460">
        <v>8550</v>
      </c>
      <c r="D48" s="460">
        <v>8524</v>
      </c>
      <c r="E48" s="460">
        <v>8430</v>
      </c>
      <c r="F48" s="460">
        <f t="shared" si="8"/>
        <v>17243</v>
      </c>
      <c r="G48" s="460">
        <v>8624</v>
      </c>
      <c r="H48" s="460">
        <v>8619</v>
      </c>
    </row>
    <row r="49" spans="1:8" ht="15.95" customHeight="1">
      <c r="A49" s="19" t="s">
        <v>62</v>
      </c>
      <c r="B49" s="460">
        <f t="shared" si="7"/>
        <v>120685</v>
      </c>
      <c r="C49" s="460">
        <v>61093</v>
      </c>
      <c r="D49" s="460">
        <v>59592</v>
      </c>
      <c r="E49" s="460">
        <v>58410</v>
      </c>
      <c r="F49" s="460">
        <f t="shared" si="8"/>
        <v>123129</v>
      </c>
      <c r="G49" s="460">
        <v>62186</v>
      </c>
      <c r="H49" s="460">
        <v>60943</v>
      </c>
    </row>
    <row r="50" spans="1:8" ht="15.95" customHeight="1">
      <c r="A50" s="19" t="s">
        <v>63</v>
      </c>
      <c r="B50" s="460">
        <f t="shared" si="7"/>
        <v>9419</v>
      </c>
      <c r="C50" s="460">
        <v>4649</v>
      </c>
      <c r="D50" s="460">
        <v>4770</v>
      </c>
      <c r="E50" s="460">
        <v>4777</v>
      </c>
      <c r="F50" s="460">
        <f t="shared" si="8"/>
        <v>9512</v>
      </c>
      <c r="G50" s="460">
        <v>4697</v>
      </c>
      <c r="H50" s="460">
        <v>4815</v>
      </c>
    </row>
    <row r="51" spans="1:8" ht="15.95" customHeight="1">
      <c r="A51" s="19" t="s">
        <v>64</v>
      </c>
      <c r="B51" s="460">
        <f t="shared" si="7"/>
        <v>15338</v>
      </c>
      <c r="C51" s="460">
        <v>7657</v>
      </c>
      <c r="D51" s="460">
        <v>7681</v>
      </c>
      <c r="E51" s="460">
        <v>7716</v>
      </c>
      <c r="F51" s="460">
        <f t="shared" si="8"/>
        <v>15653</v>
      </c>
      <c r="G51" s="460">
        <v>7788</v>
      </c>
      <c r="H51" s="460">
        <v>7865</v>
      </c>
    </row>
    <row r="52" spans="1:8" ht="15.95" customHeight="1">
      <c r="A52" s="19" t="s">
        <v>65</v>
      </c>
      <c r="B52" s="460">
        <f t="shared" si="7"/>
        <v>32448</v>
      </c>
      <c r="C52" s="460">
        <v>16703</v>
      </c>
      <c r="D52" s="460">
        <v>15745</v>
      </c>
      <c r="E52" s="460">
        <v>15355</v>
      </c>
      <c r="F52" s="460">
        <f t="shared" si="8"/>
        <v>33278</v>
      </c>
      <c r="G52" s="460">
        <v>17105</v>
      </c>
      <c r="H52" s="460">
        <v>16173</v>
      </c>
    </row>
    <row r="53" spans="1:8" ht="15.95" customHeight="1">
      <c r="A53" s="19" t="s">
        <v>66</v>
      </c>
      <c r="B53" s="460">
        <f t="shared" si="7"/>
        <v>14274</v>
      </c>
      <c r="C53" s="460">
        <v>7620</v>
      </c>
      <c r="D53" s="460">
        <v>6654</v>
      </c>
      <c r="E53" s="460">
        <v>6489</v>
      </c>
      <c r="F53" s="460">
        <f t="shared" si="8"/>
        <v>14648</v>
      </c>
      <c r="G53" s="460">
        <v>7786</v>
      </c>
      <c r="H53" s="460">
        <v>6862</v>
      </c>
    </row>
    <row r="54" spans="1:8" ht="15.95" customHeight="1">
      <c r="A54" s="19" t="s">
        <v>67</v>
      </c>
      <c r="B54" s="460">
        <f t="shared" si="7"/>
        <v>12081</v>
      </c>
      <c r="C54" s="460">
        <v>6257</v>
      </c>
      <c r="D54" s="460">
        <v>5824</v>
      </c>
      <c r="E54" s="460">
        <v>5730</v>
      </c>
      <c r="F54" s="460">
        <f t="shared" si="8"/>
        <v>12361</v>
      </c>
      <c r="G54" s="460">
        <v>6402</v>
      </c>
      <c r="H54" s="460">
        <v>5959</v>
      </c>
    </row>
    <row r="55" spans="1:8" ht="15.95" customHeight="1">
      <c r="A55" s="19" t="s">
        <v>68</v>
      </c>
      <c r="B55" s="460">
        <f t="shared" si="7"/>
        <v>6945</v>
      </c>
      <c r="C55" s="460">
        <v>3598</v>
      </c>
      <c r="D55" s="460">
        <v>3347</v>
      </c>
      <c r="E55" s="460">
        <v>3267</v>
      </c>
      <c r="F55" s="460">
        <f t="shared" si="8"/>
        <v>7083</v>
      </c>
      <c r="G55" s="460">
        <v>3670</v>
      </c>
      <c r="H55" s="460">
        <v>3413</v>
      </c>
    </row>
    <row r="56" spans="1:8" s="16" customFormat="1" ht="24.95" customHeight="1">
      <c r="A56" s="51" t="s">
        <v>21</v>
      </c>
      <c r="B56" s="459">
        <f t="shared" si="7"/>
        <v>412758</v>
      </c>
      <c r="C56" s="459">
        <f>SUM(C57:C64)</f>
        <v>204416</v>
      </c>
      <c r="D56" s="459">
        <f>SUM(D57:D64)</f>
        <v>208342</v>
      </c>
      <c r="E56" s="459"/>
      <c r="F56" s="459">
        <f t="shared" si="8"/>
        <v>418485</v>
      </c>
      <c r="G56" s="459">
        <f>SUM(G57:G64)</f>
        <v>207171</v>
      </c>
      <c r="H56" s="459">
        <f>SUM(H57:H64)</f>
        <v>211314</v>
      </c>
    </row>
    <row r="57" spans="1:8" ht="15.95" customHeight="1">
      <c r="A57" s="19" t="s">
        <v>21</v>
      </c>
      <c r="B57" s="460">
        <f t="shared" si="7"/>
        <v>128801</v>
      </c>
      <c r="C57" s="460">
        <v>63280</v>
      </c>
      <c r="D57" s="460">
        <v>65521</v>
      </c>
      <c r="E57" s="460">
        <v>65117</v>
      </c>
      <c r="F57" s="460">
        <f t="shared" si="8"/>
        <v>130592</v>
      </c>
      <c r="G57" s="460">
        <v>64181</v>
      </c>
      <c r="H57" s="460">
        <v>66411</v>
      </c>
    </row>
    <row r="58" spans="1:8" ht="15.95" customHeight="1">
      <c r="A58" s="19" t="s">
        <v>69</v>
      </c>
      <c r="B58" s="460">
        <f t="shared" si="7"/>
        <v>49893</v>
      </c>
      <c r="C58" s="460">
        <v>24784</v>
      </c>
      <c r="D58" s="460">
        <v>25109</v>
      </c>
      <c r="E58" s="460">
        <v>24863</v>
      </c>
      <c r="F58" s="460">
        <f t="shared" si="8"/>
        <v>50601</v>
      </c>
      <c r="G58" s="460">
        <v>25134</v>
      </c>
      <c r="H58" s="460">
        <v>25467</v>
      </c>
    </row>
    <row r="59" spans="1:8" ht="15.95" customHeight="1">
      <c r="A59" s="19" t="s">
        <v>70</v>
      </c>
      <c r="B59" s="460">
        <f t="shared" si="7"/>
        <v>75135</v>
      </c>
      <c r="C59" s="460">
        <v>36833</v>
      </c>
      <c r="D59" s="460">
        <v>38302</v>
      </c>
      <c r="E59" s="460">
        <v>37962</v>
      </c>
      <c r="F59" s="460">
        <f t="shared" si="8"/>
        <v>76152</v>
      </c>
      <c r="G59" s="460">
        <v>37303</v>
      </c>
      <c r="H59" s="460">
        <v>38849</v>
      </c>
    </row>
    <row r="60" spans="1:8" ht="15.95" customHeight="1">
      <c r="A60" s="19" t="s">
        <v>71</v>
      </c>
      <c r="B60" s="460">
        <f t="shared" si="7"/>
        <v>12855</v>
      </c>
      <c r="C60" s="460">
        <v>6449</v>
      </c>
      <c r="D60" s="460">
        <v>6406</v>
      </c>
      <c r="E60" s="460">
        <v>6373</v>
      </c>
      <c r="F60" s="460">
        <f t="shared" si="8"/>
        <v>13059</v>
      </c>
      <c r="G60" s="460">
        <v>6522</v>
      </c>
      <c r="H60" s="460">
        <v>6537</v>
      </c>
    </row>
    <row r="61" spans="1:8" ht="15.95" customHeight="1">
      <c r="A61" s="19" t="s">
        <v>72</v>
      </c>
      <c r="B61" s="460">
        <f t="shared" si="7"/>
        <v>59775</v>
      </c>
      <c r="C61" s="460">
        <v>29759</v>
      </c>
      <c r="D61" s="460">
        <v>30016</v>
      </c>
      <c r="E61" s="460">
        <v>29899</v>
      </c>
      <c r="F61" s="460">
        <f t="shared" si="8"/>
        <v>60479</v>
      </c>
      <c r="G61" s="460">
        <v>30102</v>
      </c>
      <c r="H61" s="460">
        <v>30377</v>
      </c>
    </row>
    <row r="62" spans="1:8" ht="15.95" customHeight="1">
      <c r="A62" s="19" t="s">
        <v>73</v>
      </c>
      <c r="B62" s="460">
        <f t="shared" si="7"/>
        <v>11578</v>
      </c>
      <c r="C62" s="460">
        <v>5808</v>
      </c>
      <c r="D62" s="460">
        <v>5770</v>
      </c>
      <c r="E62" s="460">
        <v>5734</v>
      </c>
      <c r="F62" s="460">
        <f t="shared" si="8"/>
        <v>11779</v>
      </c>
      <c r="G62" s="460">
        <v>5922</v>
      </c>
      <c r="H62" s="460">
        <v>5857</v>
      </c>
    </row>
    <row r="63" spans="1:8" ht="15.95" customHeight="1">
      <c r="A63" s="19" t="s">
        <v>74</v>
      </c>
      <c r="B63" s="460">
        <f t="shared" si="7"/>
        <v>38445</v>
      </c>
      <c r="C63" s="460">
        <v>18956</v>
      </c>
      <c r="D63" s="460">
        <v>19489</v>
      </c>
      <c r="E63" s="460">
        <v>19355</v>
      </c>
      <c r="F63" s="460">
        <f t="shared" si="8"/>
        <v>38941</v>
      </c>
      <c r="G63" s="460">
        <v>19159</v>
      </c>
      <c r="H63" s="460">
        <v>19782</v>
      </c>
    </row>
    <row r="64" spans="1:8" ht="15.95" customHeight="1">
      <c r="A64" s="19" t="s">
        <v>75</v>
      </c>
      <c r="B64" s="460">
        <f t="shared" si="7"/>
        <v>36276</v>
      </c>
      <c r="C64" s="460">
        <v>18547</v>
      </c>
      <c r="D64" s="460">
        <v>17729</v>
      </c>
      <c r="E64" s="460">
        <v>17445</v>
      </c>
      <c r="F64" s="460">
        <f t="shared" si="8"/>
        <v>36882</v>
      </c>
      <c r="G64" s="460">
        <v>18848</v>
      </c>
      <c r="H64" s="460">
        <v>18034</v>
      </c>
    </row>
    <row r="65" spans="1:8" s="16" customFormat="1" ht="24.95" customHeight="1">
      <c r="A65" s="51" t="s">
        <v>22</v>
      </c>
      <c r="B65" s="459">
        <f t="shared" si="7"/>
        <v>359657</v>
      </c>
      <c r="C65" s="459">
        <f>SUM(C66:C75)</f>
        <v>176358</v>
      </c>
      <c r="D65" s="459">
        <f>SUM(D66:D75)</f>
        <v>183299</v>
      </c>
      <c r="E65" s="459"/>
      <c r="F65" s="459">
        <f t="shared" si="8"/>
        <v>365583</v>
      </c>
      <c r="G65" s="459">
        <f>SUM(G66:G75)</f>
        <v>179076</v>
      </c>
      <c r="H65" s="459">
        <f>SUM(H66:H75)</f>
        <v>186507</v>
      </c>
    </row>
    <row r="66" spans="1:8" ht="15.95" customHeight="1">
      <c r="A66" s="19" t="s">
        <v>22</v>
      </c>
      <c r="B66" s="460">
        <f t="shared" si="7"/>
        <v>102427</v>
      </c>
      <c r="C66" s="460">
        <v>49199</v>
      </c>
      <c r="D66" s="460">
        <v>53228</v>
      </c>
      <c r="E66" s="460">
        <v>52921</v>
      </c>
      <c r="F66" s="460">
        <f t="shared" si="8"/>
        <v>103688</v>
      </c>
      <c r="G66" s="460">
        <v>49763</v>
      </c>
      <c r="H66" s="460">
        <v>53925</v>
      </c>
    </row>
    <row r="67" spans="1:8" ht="15.95" customHeight="1">
      <c r="A67" s="19" t="s">
        <v>76</v>
      </c>
      <c r="B67" s="460">
        <f t="shared" si="7"/>
        <v>35425</v>
      </c>
      <c r="C67" s="460">
        <v>17248</v>
      </c>
      <c r="D67" s="460">
        <v>18177</v>
      </c>
      <c r="E67" s="460">
        <v>18018</v>
      </c>
      <c r="F67" s="460">
        <f t="shared" si="8"/>
        <v>36009</v>
      </c>
      <c r="G67" s="460">
        <v>17555</v>
      </c>
      <c r="H67" s="460">
        <v>18454</v>
      </c>
    </row>
    <row r="68" spans="1:8" ht="15.95" customHeight="1">
      <c r="A68" s="19" t="s">
        <v>77</v>
      </c>
      <c r="B68" s="460">
        <f t="shared" si="7"/>
        <v>36505</v>
      </c>
      <c r="C68" s="460">
        <v>17830</v>
      </c>
      <c r="D68" s="460">
        <v>18675</v>
      </c>
      <c r="E68" s="460">
        <v>18494</v>
      </c>
      <c r="F68" s="460">
        <f t="shared" si="8"/>
        <v>37070</v>
      </c>
      <c r="G68" s="460">
        <v>18108</v>
      </c>
      <c r="H68" s="460">
        <v>18962</v>
      </c>
    </row>
    <row r="69" spans="1:8" ht="15.95" customHeight="1">
      <c r="A69" s="19" t="s">
        <v>78</v>
      </c>
      <c r="B69" s="460">
        <f t="shared" si="7"/>
        <v>28928</v>
      </c>
      <c r="C69" s="460">
        <v>14306</v>
      </c>
      <c r="D69" s="460">
        <v>14622</v>
      </c>
      <c r="E69" s="460">
        <v>14450</v>
      </c>
      <c r="F69" s="460">
        <f t="shared" si="8"/>
        <v>29373</v>
      </c>
      <c r="G69" s="460">
        <v>14497</v>
      </c>
      <c r="H69" s="460">
        <v>14876</v>
      </c>
    </row>
    <row r="70" spans="1:8" ht="15.95" customHeight="1">
      <c r="A70" s="19" t="s">
        <v>79</v>
      </c>
      <c r="B70" s="460">
        <f t="shared" si="7"/>
        <v>38830</v>
      </c>
      <c r="C70" s="460">
        <v>19282</v>
      </c>
      <c r="D70" s="460">
        <v>19548</v>
      </c>
      <c r="E70" s="460">
        <v>19314</v>
      </c>
      <c r="F70" s="460">
        <f t="shared" si="8"/>
        <v>39684</v>
      </c>
      <c r="G70" s="460">
        <v>19682</v>
      </c>
      <c r="H70" s="460">
        <v>20002</v>
      </c>
    </row>
    <row r="71" spans="1:8" ht="15.95" customHeight="1">
      <c r="A71" s="19" t="s">
        <v>80</v>
      </c>
      <c r="B71" s="460">
        <f t="shared" si="7"/>
        <v>17436</v>
      </c>
      <c r="C71" s="460">
        <v>8674</v>
      </c>
      <c r="D71" s="460">
        <v>8762</v>
      </c>
      <c r="E71" s="460">
        <v>8646</v>
      </c>
      <c r="F71" s="460">
        <f t="shared" si="8"/>
        <v>17768</v>
      </c>
      <c r="G71" s="460">
        <v>8803</v>
      </c>
      <c r="H71" s="460">
        <v>8965</v>
      </c>
    </row>
    <row r="72" spans="1:8" ht="15.95" customHeight="1">
      <c r="A72" s="19" t="s">
        <v>81</v>
      </c>
      <c r="B72" s="460">
        <f t="shared" si="7"/>
        <v>19898</v>
      </c>
      <c r="C72" s="460">
        <v>9807</v>
      </c>
      <c r="D72" s="460">
        <v>10091</v>
      </c>
      <c r="E72" s="460">
        <v>10014</v>
      </c>
      <c r="F72" s="460">
        <f t="shared" si="8"/>
        <v>20254</v>
      </c>
      <c r="G72" s="460">
        <v>9969</v>
      </c>
      <c r="H72" s="460">
        <v>10285</v>
      </c>
    </row>
    <row r="73" spans="1:8" ht="15.95" customHeight="1">
      <c r="A73" s="19" t="s">
        <v>82</v>
      </c>
      <c r="B73" s="460">
        <f t="shared" si="7"/>
        <v>18242</v>
      </c>
      <c r="C73" s="460">
        <v>8781</v>
      </c>
      <c r="D73" s="460">
        <v>9461</v>
      </c>
      <c r="E73" s="460">
        <v>9346</v>
      </c>
      <c r="F73" s="460">
        <f t="shared" si="8"/>
        <v>18558</v>
      </c>
      <c r="G73" s="460">
        <v>8925</v>
      </c>
      <c r="H73" s="460">
        <v>9633</v>
      </c>
    </row>
    <row r="74" spans="1:8" ht="15.95" customHeight="1">
      <c r="A74" s="19" t="s">
        <v>83</v>
      </c>
      <c r="B74" s="460">
        <f t="shared" si="7"/>
        <v>23873</v>
      </c>
      <c r="C74" s="460">
        <v>11496</v>
      </c>
      <c r="D74" s="460">
        <v>12377</v>
      </c>
      <c r="E74" s="460">
        <v>12175</v>
      </c>
      <c r="F74" s="460">
        <f t="shared" si="8"/>
        <v>24225</v>
      </c>
      <c r="G74" s="460">
        <v>11633</v>
      </c>
      <c r="H74" s="460">
        <v>12592</v>
      </c>
    </row>
    <row r="75" spans="1:8" ht="15.95" customHeight="1">
      <c r="A75" s="19" t="s">
        <v>84</v>
      </c>
      <c r="B75" s="460">
        <f t="shared" si="7"/>
        <v>38093</v>
      </c>
      <c r="C75" s="460">
        <v>19735</v>
      </c>
      <c r="D75" s="460">
        <v>18358</v>
      </c>
      <c r="E75" s="460">
        <v>17889</v>
      </c>
      <c r="F75" s="460">
        <f t="shared" si="8"/>
        <v>38954</v>
      </c>
      <c r="G75" s="460">
        <v>20141</v>
      </c>
      <c r="H75" s="460">
        <v>18813</v>
      </c>
    </row>
    <row r="76" spans="1:8" s="16" customFormat="1" ht="24.95" customHeight="1">
      <c r="A76" s="51" t="s">
        <v>23</v>
      </c>
      <c r="B76" s="459">
        <f t="shared" si="7"/>
        <v>263433</v>
      </c>
      <c r="C76" s="459">
        <f>SUM(C77:C87)</f>
        <v>132583</v>
      </c>
      <c r="D76" s="459">
        <f>SUM(D77:D87)</f>
        <v>130850</v>
      </c>
      <c r="E76" s="459"/>
      <c r="F76" s="459">
        <f t="shared" si="8"/>
        <v>268431</v>
      </c>
      <c r="G76" s="459">
        <f>SUM(G77:G87)</f>
        <v>134987</v>
      </c>
      <c r="H76" s="459">
        <f>SUM(H77:H87)</f>
        <v>133444</v>
      </c>
    </row>
    <row r="77" spans="1:8" ht="15.95" customHeight="1">
      <c r="A77" s="19" t="s">
        <v>85</v>
      </c>
      <c r="B77" s="460">
        <f t="shared" si="7"/>
        <v>50134</v>
      </c>
      <c r="C77" s="460">
        <v>25006</v>
      </c>
      <c r="D77" s="460">
        <v>25128</v>
      </c>
      <c r="E77" s="460">
        <v>24699</v>
      </c>
      <c r="F77" s="460">
        <f t="shared" si="8"/>
        <v>51298</v>
      </c>
      <c r="G77" s="460">
        <v>25619</v>
      </c>
      <c r="H77" s="460">
        <v>25679</v>
      </c>
    </row>
    <row r="78" spans="1:8" ht="15.95" customHeight="1">
      <c r="A78" s="19" t="s">
        <v>86</v>
      </c>
      <c r="B78" s="460">
        <f t="shared" si="7"/>
        <v>44465</v>
      </c>
      <c r="C78" s="460">
        <v>22396</v>
      </c>
      <c r="D78" s="460">
        <v>22069</v>
      </c>
      <c r="E78" s="460">
        <v>21803</v>
      </c>
      <c r="F78" s="460">
        <f t="shared" si="8"/>
        <v>45124</v>
      </c>
      <c r="G78" s="460">
        <v>22686</v>
      </c>
      <c r="H78" s="460">
        <v>22438</v>
      </c>
    </row>
    <row r="79" spans="1:8" ht="15.95" customHeight="1">
      <c r="A79" s="19" t="s">
        <v>87</v>
      </c>
      <c r="B79" s="460">
        <f t="shared" si="7"/>
        <v>45461</v>
      </c>
      <c r="C79" s="460">
        <v>22985</v>
      </c>
      <c r="D79" s="460">
        <v>22476</v>
      </c>
      <c r="E79" s="460">
        <v>22038</v>
      </c>
      <c r="F79" s="460">
        <f t="shared" si="8"/>
        <v>46480</v>
      </c>
      <c r="G79" s="460">
        <v>23525</v>
      </c>
      <c r="H79" s="460">
        <v>22955</v>
      </c>
    </row>
    <row r="80" spans="1:8" ht="15.95" customHeight="1">
      <c r="A80" s="19" t="s">
        <v>88</v>
      </c>
      <c r="B80" s="460">
        <f t="shared" si="7"/>
        <v>15083</v>
      </c>
      <c r="C80" s="460">
        <v>7569</v>
      </c>
      <c r="D80" s="460">
        <v>7514</v>
      </c>
      <c r="E80" s="460">
        <v>7417</v>
      </c>
      <c r="F80" s="460">
        <f t="shared" si="8"/>
        <v>15382</v>
      </c>
      <c r="G80" s="460">
        <v>7694</v>
      </c>
      <c r="H80" s="460">
        <v>7688</v>
      </c>
    </row>
    <row r="81" spans="1:8" ht="15.95" customHeight="1">
      <c r="A81" s="19" t="s">
        <v>89</v>
      </c>
      <c r="B81" s="460">
        <f t="shared" si="7"/>
        <v>27107</v>
      </c>
      <c r="C81" s="460">
        <v>13668</v>
      </c>
      <c r="D81" s="460">
        <v>13439</v>
      </c>
      <c r="E81" s="460">
        <v>13200</v>
      </c>
      <c r="F81" s="460">
        <f t="shared" si="8"/>
        <v>27826</v>
      </c>
      <c r="G81" s="460">
        <v>14023</v>
      </c>
      <c r="H81" s="460">
        <v>13803</v>
      </c>
    </row>
    <row r="82" spans="1:8" ht="15.95" customHeight="1">
      <c r="A82" s="19" t="s">
        <v>90</v>
      </c>
      <c r="B82" s="460">
        <f t="shared" si="7"/>
        <v>20456</v>
      </c>
      <c r="C82" s="460">
        <v>10190</v>
      </c>
      <c r="D82" s="460">
        <v>10266</v>
      </c>
      <c r="E82" s="460">
        <v>10266</v>
      </c>
      <c r="F82" s="460">
        <f t="shared" si="8"/>
        <v>20604</v>
      </c>
      <c r="G82" s="460">
        <v>10227</v>
      </c>
      <c r="H82" s="460">
        <v>10377</v>
      </c>
    </row>
    <row r="83" spans="1:8" ht="15.95" customHeight="1">
      <c r="A83" s="19" t="s">
        <v>91</v>
      </c>
      <c r="B83" s="460">
        <f>SUM(C83:D83)</f>
        <v>14433</v>
      </c>
      <c r="C83" s="460">
        <v>7357</v>
      </c>
      <c r="D83" s="460">
        <v>7076</v>
      </c>
      <c r="E83" s="460">
        <v>7053</v>
      </c>
      <c r="F83" s="460">
        <f>SUM(G83:H83)</f>
        <v>14567</v>
      </c>
      <c r="G83" s="460">
        <v>7443</v>
      </c>
      <c r="H83" s="460">
        <v>7124</v>
      </c>
    </row>
    <row r="84" spans="1:8" ht="15.95" customHeight="1">
      <c r="A84" s="19" t="s">
        <v>92</v>
      </c>
      <c r="B84" s="460">
        <f>SUM(C84:D84)</f>
        <v>16005</v>
      </c>
      <c r="C84" s="460">
        <v>7994</v>
      </c>
      <c r="D84" s="460">
        <v>8011</v>
      </c>
      <c r="E84" s="460">
        <v>7964</v>
      </c>
      <c r="F84" s="460">
        <f>SUM(G84:H84)</f>
        <v>16296</v>
      </c>
      <c r="G84" s="460">
        <v>8113</v>
      </c>
      <c r="H84" s="460">
        <v>8183</v>
      </c>
    </row>
    <row r="85" spans="1:8" ht="15.95" customHeight="1">
      <c r="A85" s="19" t="s">
        <v>93</v>
      </c>
      <c r="B85" s="460">
        <f>SUM(C85:D85)</f>
        <v>8909</v>
      </c>
      <c r="C85" s="460">
        <v>4576</v>
      </c>
      <c r="D85" s="460">
        <v>4333</v>
      </c>
      <c r="E85" s="460">
        <v>4341</v>
      </c>
      <c r="F85" s="460">
        <f>SUM(G85:H85)</f>
        <v>9041</v>
      </c>
      <c r="G85" s="460">
        <v>4625</v>
      </c>
      <c r="H85" s="460">
        <v>4416</v>
      </c>
    </row>
    <row r="86" spans="1:8" ht="15.95" customHeight="1">
      <c r="A86" s="19" t="s">
        <v>94</v>
      </c>
      <c r="B86" s="460">
        <f>SUM(C86:D86)</f>
        <v>15028</v>
      </c>
      <c r="C86" s="460">
        <v>7607</v>
      </c>
      <c r="D86" s="460">
        <v>7421</v>
      </c>
      <c r="E86" s="460">
        <v>7344</v>
      </c>
      <c r="F86" s="460">
        <f>SUM(G86:H86)</f>
        <v>15303</v>
      </c>
      <c r="G86" s="460">
        <v>7720</v>
      </c>
      <c r="H86" s="460">
        <v>7583</v>
      </c>
    </row>
    <row r="87" spans="1:8" ht="15.95" customHeight="1">
      <c r="A87" s="19" t="s">
        <v>95</v>
      </c>
      <c r="B87" s="460">
        <f>SUM(C87:D87)</f>
        <v>6352</v>
      </c>
      <c r="C87" s="460">
        <v>3235</v>
      </c>
      <c r="D87" s="460">
        <v>3117</v>
      </c>
      <c r="E87" s="460">
        <v>3120</v>
      </c>
      <c r="F87" s="460">
        <f>SUM(G87:H87)</f>
        <v>6510</v>
      </c>
      <c r="G87" s="460">
        <v>3312</v>
      </c>
      <c r="H87" s="460">
        <v>3198</v>
      </c>
    </row>
    <row r="88" spans="1:8" s="16" customFormat="1" ht="24.95" customHeight="1">
      <c r="A88" s="51" t="s">
        <v>24</v>
      </c>
      <c r="B88" s="463">
        <f>SUM(B89:B101)</f>
        <v>336550</v>
      </c>
      <c r="C88" s="463">
        <f t="shared" ref="C88:H88" si="9">SUM(C89:C101)</f>
        <v>171359</v>
      </c>
      <c r="D88" s="463">
        <f t="shared" si="9"/>
        <v>165191</v>
      </c>
      <c r="E88" s="463">
        <f t="shared" si="9"/>
        <v>163086</v>
      </c>
      <c r="F88" s="463">
        <f>SUM(F89:F101)</f>
        <v>342368</v>
      </c>
      <c r="G88" s="463">
        <f>SUM(G89:G101)</f>
        <v>174257</v>
      </c>
      <c r="H88" s="463">
        <f t="shared" si="9"/>
        <v>168111</v>
      </c>
    </row>
    <row r="89" spans="1:8" ht="15.95" customHeight="1">
      <c r="A89" s="19" t="s">
        <v>24</v>
      </c>
      <c r="B89" s="460">
        <f t="shared" ref="B89:B101" si="10">SUM(C89:D89)</f>
        <v>88029</v>
      </c>
      <c r="C89" s="460">
        <v>44765</v>
      </c>
      <c r="D89" s="460">
        <v>43264</v>
      </c>
      <c r="E89" s="460">
        <v>44712</v>
      </c>
      <c r="F89" s="460">
        <f t="shared" ref="F89:F101" si="11">SUM(G89:H89)</f>
        <v>89069</v>
      </c>
      <c r="G89" s="460">
        <v>45310</v>
      </c>
      <c r="H89" s="460">
        <v>43759</v>
      </c>
    </row>
    <row r="90" spans="1:8" ht="15.95" customHeight="1">
      <c r="A90" s="19" t="s">
        <v>96</v>
      </c>
      <c r="B90" s="460">
        <f t="shared" si="10"/>
        <v>24583</v>
      </c>
      <c r="C90" s="460">
        <v>12173</v>
      </c>
      <c r="D90" s="460">
        <v>12410</v>
      </c>
      <c r="E90" s="460">
        <v>12283</v>
      </c>
      <c r="F90" s="460">
        <f t="shared" si="11"/>
        <v>25050</v>
      </c>
      <c r="G90" s="460">
        <v>12390</v>
      </c>
      <c r="H90" s="460">
        <v>12660</v>
      </c>
    </row>
    <row r="91" spans="1:8" ht="15.95" customHeight="1">
      <c r="A91" s="19" t="s">
        <v>97</v>
      </c>
      <c r="B91" s="460">
        <f t="shared" si="10"/>
        <v>34377</v>
      </c>
      <c r="C91" s="460">
        <v>17746</v>
      </c>
      <c r="D91" s="460">
        <v>16631</v>
      </c>
      <c r="E91" s="460">
        <v>16439</v>
      </c>
      <c r="F91" s="460">
        <f t="shared" si="11"/>
        <v>34751</v>
      </c>
      <c r="G91" s="460">
        <v>17955</v>
      </c>
      <c r="H91" s="460">
        <v>16796</v>
      </c>
    </row>
    <row r="92" spans="1:8" ht="15.95" customHeight="1">
      <c r="A92" s="19" t="s">
        <v>98</v>
      </c>
      <c r="B92" s="460">
        <f t="shared" si="10"/>
        <v>10901</v>
      </c>
      <c r="C92" s="460">
        <v>5401</v>
      </c>
      <c r="D92" s="460">
        <v>5500</v>
      </c>
      <c r="E92" s="460">
        <v>5476</v>
      </c>
      <c r="F92" s="460">
        <f t="shared" si="11"/>
        <v>11078</v>
      </c>
      <c r="G92" s="460">
        <v>5479</v>
      </c>
      <c r="H92" s="460">
        <v>5599</v>
      </c>
    </row>
    <row r="93" spans="1:8" ht="15.95" customHeight="1">
      <c r="A93" s="19" t="s">
        <v>99</v>
      </c>
      <c r="B93" s="460">
        <f t="shared" si="10"/>
        <v>24975</v>
      </c>
      <c r="C93" s="460">
        <v>13058</v>
      </c>
      <c r="D93" s="460">
        <v>11917</v>
      </c>
      <c r="E93" s="460">
        <v>11601</v>
      </c>
      <c r="F93" s="460">
        <f t="shared" si="11"/>
        <v>25621</v>
      </c>
      <c r="G93" s="460">
        <v>13422</v>
      </c>
      <c r="H93" s="460">
        <v>12199</v>
      </c>
    </row>
    <row r="94" spans="1:8" ht="15.95" customHeight="1">
      <c r="A94" s="19" t="s">
        <v>100</v>
      </c>
      <c r="B94" s="460">
        <f t="shared" si="10"/>
        <v>21534</v>
      </c>
      <c r="C94" s="460">
        <v>11289</v>
      </c>
      <c r="D94" s="460">
        <v>10245</v>
      </c>
      <c r="E94" s="460">
        <v>10056</v>
      </c>
      <c r="F94" s="460">
        <f t="shared" si="11"/>
        <v>22034</v>
      </c>
      <c r="G94" s="460">
        <v>11543</v>
      </c>
      <c r="H94" s="460">
        <v>10491</v>
      </c>
    </row>
    <row r="95" spans="1:8" ht="15.95" customHeight="1">
      <c r="A95" s="19" t="s">
        <v>101</v>
      </c>
      <c r="B95" s="460">
        <f t="shared" si="10"/>
        <v>24953</v>
      </c>
      <c r="C95" s="460">
        <v>12764</v>
      </c>
      <c r="D95" s="460">
        <v>12189</v>
      </c>
      <c r="E95" s="460">
        <v>15259</v>
      </c>
      <c r="F95" s="460">
        <f t="shared" si="11"/>
        <v>25315</v>
      </c>
      <c r="G95" s="460">
        <v>12949</v>
      </c>
      <c r="H95" s="460">
        <v>12366</v>
      </c>
    </row>
    <row r="96" spans="1:8" ht="15.95" customHeight="1">
      <c r="A96" s="19" t="s">
        <v>102</v>
      </c>
      <c r="B96" s="460">
        <f t="shared" si="10"/>
        <v>32726</v>
      </c>
      <c r="C96" s="460">
        <v>16497</v>
      </c>
      <c r="D96" s="460">
        <v>16229</v>
      </c>
      <c r="E96" s="460">
        <v>16053</v>
      </c>
      <c r="F96" s="460">
        <f t="shared" si="11"/>
        <v>33317</v>
      </c>
      <c r="G96" s="460">
        <v>16768</v>
      </c>
      <c r="H96" s="460">
        <v>16549</v>
      </c>
    </row>
    <row r="97" spans="1:8" ht="15.95" customHeight="1">
      <c r="A97" s="19" t="s">
        <v>103</v>
      </c>
      <c r="B97" s="460">
        <f t="shared" si="10"/>
        <v>13388</v>
      </c>
      <c r="C97" s="460">
        <v>6858</v>
      </c>
      <c r="D97" s="460">
        <v>6530</v>
      </c>
      <c r="E97" s="460">
        <v>6408</v>
      </c>
      <c r="F97" s="460">
        <f t="shared" si="11"/>
        <v>13689</v>
      </c>
      <c r="G97" s="460">
        <v>6991</v>
      </c>
      <c r="H97" s="460">
        <v>6698</v>
      </c>
    </row>
    <row r="98" spans="1:8" ht="15.95" customHeight="1">
      <c r="A98" s="19" t="s">
        <v>104</v>
      </c>
      <c r="B98" s="460">
        <f t="shared" si="10"/>
        <v>36409</v>
      </c>
      <c r="C98" s="460">
        <v>18075</v>
      </c>
      <c r="D98" s="460">
        <v>18334</v>
      </c>
      <c r="E98" s="460">
        <v>18254</v>
      </c>
      <c r="F98" s="460">
        <f t="shared" si="11"/>
        <v>36888</v>
      </c>
      <c r="G98" s="460">
        <v>18323</v>
      </c>
      <c r="H98" s="460">
        <v>18565</v>
      </c>
    </row>
    <row r="99" spans="1:8" ht="15.95" customHeight="1">
      <c r="A99" s="19" t="s">
        <v>105</v>
      </c>
      <c r="B99" s="460">
        <f t="shared" si="10"/>
        <v>13924</v>
      </c>
      <c r="C99" s="460">
        <v>7158</v>
      </c>
      <c r="D99" s="460">
        <v>6766</v>
      </c>
      <c r="E99" s="460">
        <v>6545</v>
      </c>
      <c r="F99" s="460">
        <f t="shared" si="11"/>
        <v>14387</v>
      </c>
      <c r="G99" s="460">
        <v>7360</v>
      </c>
      <c r="H99" s="460">
        <v>7027</v>
      </c>
    </row>
    <row r="100" spans="1:8" ht="15.95" customHeight="1">
      <c r="A100" s="19" t="s">
        <v>106</v>
      </c>
      <c r="B100" s="460">
        <f t="shared" si="10"/>
        <v>3671</v>
      </c>
      <c r="C100" s="460">
        <v>1834</v>
      </c>
      <c r="D100" s="460">
        <v>1837</v>
      </c>
      <c r="E100" s="460"/>
      <c r="F100" s="460">
        <f t="shared" si="11"/>
        <v>3847</v>
      </c>
      <c r="G100" s="460">
        <v>1914</v>
      </c>
      <c r="H100" s="460">
        <v>1933</v>
      </c>
    </row>
    <row r="101" spans="1:8" ht="15.95" customHeight="1">
      <c r="A101" s="19" t="s">
        <v>107</v>
      </c>
      <c r="B101" s="460">
        <f t="shared" si="10"/>
        <v>7080</v>
      </c>
      <c r="C101" s="460">
        <v>3741</v>
      </c>
      <c r="D101" s="460">
        <v>3339</v>
      </c>
      <c r="E101" s="460"/>
      <c r="F101" s="460">
        <f t="shared" si="11"/>
        <v>7322</v>
      </c>
      <c r="G101" s="460">
        <v>3853</v>
      </c>
      <c r="H101" s="460">
        <v>3469</v>
      </c>
    </row>
    <row r="102" spans="1:8" s="16" customFormat="1" ht="24.95" customHeight="1">
      <c r="A102" s="51" t="s">
        <v>25</v>
      </c>
      <c r="B102" s="463">
        <f t="shared" ref="B102:H102" si="12">SUM(B103:B108)</f>
        <v>299916</v>
      </c>
      <c r="C102" s="463">
        <f t="shared" si="12"/>
        <v>153421</v>
      </c>
      <c r="D102" s="463">
        <f t="shared" si="12"/>
        <v>146495</v>
      </c>
      <c r="E102" s="463">
        <f t="shared" si="12"/>
        <v>143848</v>
      </c>
      <c r="F102" s="463">
        <f t="shared" si="12"/>
        <v>304591</v>
      </c>
      <c r="G102" s="463">
        <f t="shared" si="12"/>
        <v>155488</v>
      </c>
      <c r="H102" s="463">
        <f t="shared" si="12"/>
        <v>149103</v>
      </c>
    </row>
    <row r="103" spans="1:8" ht="15.95" customHeight="1">
      <c r="A103" s="19" t="s">
        <v>25</v>
      </c>
      <c r="B103" s="460">
        <f t="shared" ref="B103:B109" si="13">SUM(C103:D103)</f>
        <v>73987</v>
      </c>
      <c r="C103" s="460">
        <v>36779</v>
      </c>
      <c r="D103" s="460">
        <v>37208</v>
      </c>
      <c r="E103" s="460">
        <v>36671</v>
      </c>
      <c r="F103" s="460">
        <f t="shared" ref="F103:F109" si="14">SUM(G103:H103)</f>
        <v>74963</v>
      </c>
      <c r="G103" s="460">
        <v>37148</v>
      </c>
      <c r="H103" s="460">
        <v>37815</v>
      </c>
    </row>
    <row r="104" spans="1:8" ht="15.95" customHeight="1">
      <c r="A104" s="19" t="s">
        <v>108</v>
      </c>
      <c r="B104" s="460">
        <f t="shared" si="13"/>
        <v>100531</v>
      </c>
      <c r="C104" s="460">
        <v>51884</v>
      </c>
      <c r="D104" s="460">
        <v>48647</v>
      </c>
      <c r="E104" s="460">
        <v>47761</v>
      </c>
      <c r="F104" s="460">
        <f t="shared" si="14"/>
        <v>101205</v>
      </c>
      <c r="G104" s="460">
        <v>52086</v>
      </c>
      <c r="H104" s="460">
        <v>49119</v>
      </c>
    </row>
    <row r="105" spans="1:8" ht="15.95" customHeight="1">
      <c r="A105" s="19" t="s">
        <v>109</v>
      </c>
      <c r="B105" s="460">
        <f t="shared" si="13"/>
        <v>43152</v>
      </c>
      <c r="C105" s="460">
        <v>22267</v>
      </c>
      <c r="D105" s="460">
        <v>20885</v>
      </c>
      <c r="E105" s="460">
        <v>20612</v>
      </c>
      <c r="F105" s="460">
        <f t="shared" si="14"/>
        <v>43574</v>
      </c>
      <c r="G105" s="460">
        <v>22437</v>
      </c>
      <c r="H105" s="460">
        <v>21137</v>
      </c>
    </row>
    <row r="106" spans="1:8" ht="15.95" customHeight="1">
      <c r="A106" s="19" t="s">
        <v>110</v>
      </c>
      <c r="B106" s="460">
        <f t="shared" si="13"/>
        <v>25542</v>
      </c>
      <c r="C106" s="460">
        <v>13408</v>
      </c>
      <c r="D106" s="460">
        <v>12134</v>
      </c>
      <c r="E106" s="460">
        <v>11696</v>
      </c>
      <c r="F106" s="460">
        <f t="shared" si="14"/>
        <v>26550</v>
      </c>
      <c r="G106" s="460">
        <v>13994</v>
      </c>
      <c r="H106" s="460">
        <v>12556</v>
      </c>
    </row>
    <row r="107" spans="1:8" ht="15.95" customHeight="1">
      <c r="A107" s="19" t="s">
        <v>111</v>
      </c>
      <c r="B107" s="460">
        <f t="shared" si="13"/>
        <v>24432</v>
      </c>
      <c r="C107" s="460">
        <v>12713</v>
      </c>
      <c r="D107" s="460">
        <v>11719</v>
      </c>
      <c r="E107" s="460">
        <v>11521</v>
      </c>
      <c r="F107" s="460">
        <f t="shared" si="14"/>
        <v>24889</v>
      </c>
      <c r="G107" s="460">
        <v>12929</v>
      </c>
      <c r="H107" s="460">
        <v>11960</v>
      </c>
    </row>
    <row r="108" spans="1:8" ht="15.95" customHeight="1">
      <c r="A108" s="19" t="s">
        <v>112</v>
      </c>
      <c r="B108" s="460">
        <f t="shared" si="13"/>
        <v>32272</v>
      </c>
      <c r="C108" s="460">
        <v>16370</v>
      </c>
      <c r="D108" s="460">
        <v>15902</v>
      </c>
      <c r="E108" s="460">
        <v>15587</v>
      </c>
      <c r="F108" s="460">
        <f t="shared" si="14"/>
        <v>33410</v>
      </c>
      <c r="G108" s="460">
        <v>16894</v>
      </c>
      <c r="H108" s="460">
        <v>16516</v>
      </c>
    </row>
    <row r="109" spans="1:8" ht="24.95" customHeight="1">
      <c r="A109" s="51" t="s">
        <v>113</v>
      </c>
      <c r="B109" s="459">
        <f t="shared" si="13"/>
        <v>53830</v>
      </c>
      <c r="C109" s="459">
        <v>27393</v>
      </c>
      <c r="D109" s="459">
        <v>26437</v>
      </c>
      <c r="E109" s="464"/>
      <c r="F109" s="459">
        <f t="shared" si="14"/>
        <v>57837</v>
      </c>
      <c r="G109" s="459">
        <v>29309</v>
      </c>
      <c r="H109" s="459">
        <v>28528</v>
      </c>
    </row>
    <row r="110" spans="1:8" ht="8.25" customHeight="1">
      <c r="A110" s="28"/>
      <c r="B110" s="28"/>
      <c r="C110" s="28"/>
      <c r="D110" s="28"/>
      <c r="E110" s="28"/>
      <c r="F110" s="28"/>
      <c r="G110" s="38"/>
      <c r="H110" s="38"/>
    </row>
    <row r="111" spans="1:8" ht="9" customHeight="1">
      <c r="A111" s="39"/>
    </row>
    <row r="112" spans="1:8" ht="26.25" customHeight="1">
      <c r="A112" s="491" t="s">
        <v>114</v>
      </c>
      <c r="B112" s="491"/>
      <c r="C112" s="491"/>
      <c r="D112" s="491"/>
      <c r="E112" s="491"/>
      <c r="F112" s="491"/>
      <c r="G112" s="491"/>
      <c r="H112" s="491"/>
    </row>
    <row r="113" spans="1:8">
      <c r="A113" s="32" t="s">
        <v>28</v>
      </c>
      <c r="B113" s="32"/>
      <c r="C113" s="32"/>
      <c r="D113" s="32"/>
      <c r="E113" s="32"/>
      <c r="F113" s="32"/>
      <c r="G113" s="32"/>
      <c r="H113" s="32"/>
    </row>
    <row r="114" spans="1:8" ht="12" customHeight="1"/>
    <row r="115" spans="1:8" ht="12" customHeight="1"/>
    <row r="116" spans="1:8" ht="12" customHeight="1"/>
    <row r="117" spans="1:8" ht="12" customHeight="1"/>
    <row r="118" spans="1:8" ht="12" customHeight="1"/>
    <row r="119" spans="1:8" ht="12" customHeight="1"/>
    <row r="120" spans="1:8" ht="12" customHeight="1"/>
    <row r="121" spans="1:8" ht="12" customHeight="1"/>
    <row r="122" spans="1:8" ht="12" customHeight="1"/>
    <row r="123" spans="1:8" ht="12" customHeight="1"/>
    <row r="124" spans="1:8" ht="12" customHeight="1"/>
    <row r="125" spans="1:8" ht="12" customHeight="1"/>
    <row r="126" spans="1:8" ht="12" customHeight="1"/>
    <row r="127" spans="1:8" ht="12" customHeight="1"/>
    <row r="128" spans="1: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  <row r="319" ht="12" customHeight="1"/>
    <row r="320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</sheetData>
  <mergeCells count="6">
    <mergeCell ref="A112:H112"/>
    <mergeCell ref="A6:A8"/>
    <mergeCell ref="B6:H6"/>
    <mergeCell ref="B7:E7"/>
    <mergeCell ref="F7:H7"/>
    <mergeCell ref="D8:E8"/>
  </mergeCells>
  <pageMargins left="0.7" right="0.7" top="0.75" bottom="0.75" header="0.3" footer="0.3"/>
  <pageSetup scale="90" orientation="portrait" r:id="rId1"/>
  <ignoredErrors>
    <ignoredError sqref="B40:B62 B63:B85 B86:H87 B89:H109 C88:E88 G88:H88" formulaRange="1"/>
    <ignoredError sqref="F88 B88" formula="1" formulaRange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4A0C0-7184-49EB-8884-EA134E9480DD}">
  <dimension ref="A2:AK261"/>
  <sheetViews>
    <sheetView showGridLines="0" zoomScaleNormal="100" zoomScaleSheetLayoutView="90" workbookViewId="0">
      <selection activeCell="H20" sqref="H20"/>
    </sheetView>
  </sheetViews>
  <sheetFormatPr baseColWidth="10" defaultColWidth="11" defaultRowHeight="12.75"/>
  <cols>
    <col min="1" max="1" width="15.42578125" style="50" customWidth="1"/>
    <col min="2" max="2" width="13.7109375" style="50" customWidth="1"/>
    <col min="3" max="9" width="13.28515625" style="50" customWidth="1"/>
    <col min="10" max="10" width="14.85546875" style="50" customWidth="1"/>
    <col min="11" max="11" width="11" style="50"/>
    <col min="12" max="12" width="13.140625" style="50" bestFit="1" customWidth="1"/>
    <col min="13" max="256" width="11" style="50"/>
    <col min="257" max="257" width="15.42578125" style="50" customWidth="1"/>
    <col min="258" max="258" width="13.7109375" style="50" customWidth="1"/>
    <col min="259" max="265" width="13.28515625" style="50" customWidth="1"/>
    <col min="266" max="266" width="14.85546875" style="50" customWidth="1"/>
    <col min="267" max="267" width="11" style="50"/>
    <col min="268" max="268" width="13.140625" style="50" bestFit="1" customWidth="1"/>
    <col min="269" max="512" width="11" style="50"/>
    <col min="513" max="513" width="15.42578125" style="50" customWidth="1"/>
    <col min="514" max="514" width="13.7109375" style="50" customWidth="1"/>
    <col min="515" max="521" width="13.28515625" style="50" customWidth="1"/>
    <col min="522" max="522" width="14.85546875" style="50" customWidth="1"/>
    <col min="523" max="523" width="11" style="50"/>
    <col min="524" max="524" width="13.140625" style="50" bestFit="1" customWidth="1"/>
    <col min="525" max="768" width="11" style="50"/>
    <col min="769" max="769" width="15.42578125" style="50" customWidth="1"/>
    <col min="770" max="770" width="13.7109375" style="50" customWidth="1"/>
    <col min="771" max="777" width="13.28515625" style="50" customWidth="1"/>
    <col min="778" max="778" width="14.85546875" style="50" customWidth="1"/>
    <col min="779" max="779" width="11" style="50"/>
    <col min="780" max="780" width="13.140625" style="50" bestFit="1" customWidth="1"/>
    <col min="781" max="1024" width="11" style="50"/>
    <col min="1025" max="1025" width="15.42578125" style="50" customWidth="1"/>
    <col min="1026" max="1026" width="13.7109375" style="50" customWidth="1"/>
    <col min="1027" max="1033" width="13.28515625" style="50" customWidth="1"/>
    <col min="1034" max="1034" width="14.85546875" style="50" customWidth="1"/>
    <col min="1035" max="1035" width="11" style="50"/>
    <col min="1036" max="1036" width="13.140625" style="50" bestFit="1" customWidth="1"/>
    <col min="1037" max="1280" width="11" style="50"/>
    <col min="1281" max="1281" width="15.42578125" style="50" customWidth="1"/>
    <col min="1282" max="1282" width="13.7109375" style="50" customWidth="1"/>
    <col min="1283" max="1289" width="13.28515625" style="50" customWidth="1"/>
    <col min="1290" max="1290" width="14.85546875" style="50" customWidth="1"/>
    <col min="1291" max="1291" width="11" style="50"/>
    <col min="1292" max="1292" width="13.140625" style="50" bestFit="1" customWidth="1"/>
    <col min="1293" max="1536" width="11" style="50"/>
    <col min="1537" max="1537" width="15.42578125" style="50" customWidth="1"/>
    <col min="1538" max="1538" width="13.7109375" style="50" customWidth="1"/>
    <col min="1539" max="1545" width="13.28515625" style="50" customWidth="1"/>
    <col min="1546" max="1546" width="14.85546875" style="50" customWidth="1"/>
    <col min="1547" max="1547" width="11" style="50"/>
    <col min="1548" max="1548" width="13.140625" style="50" bestFit="1" customWidth="1"/>
    <col min="1549" max="1792" width="11" style="50"/>
    <col min="1793" max="1793" width="15.42578125" style="50" customWidth="1"/>
    <col min="1794" max="1794" width="13.7109375" style="50" customWidth="1"/>
    <col min="1795" max="1801" width="13.28515625" style="50" customWidth="1"/>
    <col min="1802" max="1802" width="14.85546875" style="50" customWidth="1"/>
    <col min="1803" max="1803" width="11" style="50"/>
    <col min="1804" max="1804" width="13.140625" style="50" bestFit="1" customWidth="1"/>
    <col min="1805" max="2048" width="11" style="50"/>
    <col min="2049" max="2049" width="15.42578125" style="50" customWidth="1"/>
    <col min="2050" max="2050" width="13.7109375" style="50" customWidth="1"/>
    <col min="2051" max="2057" width="13.28515625" style="50" customWidth="1"/>
    <col min="2058" max="2058" width="14.85546875" style="50" customWidth="1"/>
    <col min="2059" max="2059" width="11" style="50"/>
    <col min="2060" max="2060" width="13.140625" style="50" bestFit="1" customWidth="1"/>
    <col min="2061" max="2304" width="11" style="50"/>
    <col min="2305" max="2305" width="15.42578125" style="50" customWidth="1"/>
    <col min="2306" max="2306" width="13.7109375" style="50" customWidth="1"/>
    <col min="2307" max="2313" width="13.28515625" style="50" customWidth="1"/>
    <col min="2314" max="2314" width="14.85546875" style="50" customWidth="1"/>
    <col min="2315" max="2315" width="11" style="50"/>
    <col min="2316" max="2316" width="13.140625" style="50" bestFit="1" customWidth="1"/>
    <col min="2317" max="2560" width="11" style="50"/>
    <col min="2561" max="2561" width="15.42578125" style="50" customWidth="1"/>
    <col min="2562" max="2562" width="13.7109375" style="50" customWidth="1"/>
    <col min="2563" max="2569" width="13.28515625" style="50" customWidth="1"/>
    <col min="2570" max="2570" width="14.85546875" style="50" customWidth="1"/>
    <col min="2571" max="2571" width="11" style="50"/>
    <col min="2572" max="2572" width="13.140625" style="50" bestFit="1" customWidth="1"/>
    <col min="2573" max="2816" width="11" style="50"/>
    <col min="2817" max="2817" width="15.42578125" style="50" customWidth="1"/>
    <col min="2818" max="2818" width="13.7109375" style="50" customWidth="1"/>
    <col min="2819" max="2825" width="13.28515625" style="50" customWidth="1"/>
    <col min="2826" max="2826" width="14.85546875" style="50" customWidth="1"/>
    <col min="2827" max="2827" width="11" style="50"/>
    <col min="2828" max="2828" width="13.140625" style="50" bestFit="1" customWidth="1"/>
    <col min="2829" max="3072" width="11" style="50"/>
    <col min="3073" max="3073" width="15.42578125" style="50" customWidth="1"/>
    <col min="3074" max="3074" width="13.7109375" style="50" customWidth="1"/>
    <col min="3075" max="3081" width="13.28515625" style="50" customWidth="1"/>
    <col min="3082" max="3082" width="14.85546875" style="50" customWidth="1"/>
    <col min="3083" max="3083" width="11" style="50"/>
    <col min="3084" max="3084" width="13.140625" style="50" bestFit="1" customWidth="1"/>
    <col min="3085" max="3328" width="11" style="50"/>
    <col min="3329" max="3329" width="15.42578125" style="50" customWidth="1"/>
    <col min="3330" max="3330" width="13.7109375" style="50" customWidth="1"/>
    <col min="3331" max="3337" width="13.28515625" style="50" customWidth="1"/>
    <col min="3338" max="3338" width="14.85546875" style="50" customWidth="1"/>
    <col min="3339" max="3339" width="11" style="50"/>
    <col min="3340" max="3340" width="13.140625" style="50" bestFit="1" customWidth="1"/>
    <col min="3341" max="3584" width="11" style="50"/>
    <col min="3585" max="3585" width="15.42578125" style="50" customWidth="1"/>
    <col min="3586" max="3586" width="13.7109375" style="50" customWidth="1"/>
    <col min="3587" max="3593" width="13.28515625" style="50" customWidth="1"/>
    <col min="3594" max="3594" width="14.85546875" style="50" customWidth="1"/>
    <col min="3595" max="3595" width="11" style="50"/>
    <col min="3596" max="3596" width="13.140625" style="50" bestFit="1" customWidth="1"/>
    <col min="3597" max="3840" width="11" style="50"/>
    <col min="3841" max="3841" width="15.42578125" style="50" customWidth="1"/>
    <col min="3842" max="3842" width="13.7109375" style="50" customWidth="1"/>
    <col min="3843" max="3849" width="13.28515625" style="50" customWidth="1"/>
    <col min="3850" max="3850" width="14.85546875" style="50" customWidth="1"/>
    <col min="3851" max="3851" width="11" style="50"/>
    <col min="3852" max="3852" width="13.140625" style="50" bestFit="1" customWidth="1"/>
    <col min="3853" max="4096" width="11" style="50"/>
    <col min="4097" max="4097" width="15.42578125" style="50" customWidth="1"/>
    <col min="4098" max="4098" width="13.7109375" style="50" customWidth="1"/>
    <col min="4099" max="4105" width="13.28515625" style="50" customWidth="1"/>
    <col min="4106" max="4106" width="14.85546875" style="50" customWidth="1"/>
    <col min="4107" max="4107" width="11" style="50"/>
    <col min="4108" max="4108" width="13.140625" style="50" bestFit="1" customWidth="1"/>
    <col min="4109" max="4352" width="11" style="50"/>
    <col min="4353" max="4353" width="15.42578125" style="50" customWidth="1"/>
    <col min="4354" max="4354" width="13.7109375" style="50" customWidth="1"/>
    <col min="4355" max="4361" width="13.28515625" style="50" customWidth="1"/>
    <col min="4362" max="4362" width="14.85546875" style="50" customWidth="1"/>
    <col min="4363" max="4363" width="11" style="50"/>
    <col min="4364" max="4364" width="13.140625" style="50" bestFit="1" customWidth="1"/>
    <col min="4365" max="4608" width="11" style="50"/>
    <col min="4609" max="4609" width="15.42578125" style="50" customWidth="1"/>
    <col min="4610" max="4610" width="13.7109375" style="50" customWidth="1"/>
    <col min="4611" max="4617" width="13.28515625" style="50" customWidth="1"/>
    <col min="4618" max="4618" width="14.85546875" style="50" customWidth="1"/>
    <col min="4619" max="4619" width="11" style="50"/>
    <col min="4620" max="4620" width="13.140625" style="50" bestFit="1" customWidth="1"/>
    <col min="4621" max="4864" width="11" style="50"/>
    <col min="4865" max="4865" width="15.42578125" style="50" customWidth="1"/>
    <col min="4866" max="4866" width="13.7109375" style="50" customWidth="1"/>
    <col min="4867" max="4873" width="13.28515625" style="50" customWidth="1"/>
    <col min="4874" max="4874" width="14.85546875" style="50" customWidth="1"/>
    <col min="4875" max="4875" width="11" style="50"/>
    <col min="4876" max="4876" width="13.140625" style="50" bestFit="1" customWidth="1"/>
    <col min="4877" max="5120" width="11" style="50"/>
    <col min="5121" max="5121" width="15.42578125" style="50" customWidth="1"/>
    <col min="5122" max="5122" width="13.7109375" style="50" customWidth="1"/>
    <col min="5123" max="5129" width="13.28515625" style="50" customWidth="1"/>
    <col min="5130" max="5130" width="14.85546875" style="50" customWidth="1"/>
    <col min="5131" max="5131" width="11" style="50"/>
    <col min="5132" max="5132" width="13.140625" style="50" bestFit="1" customWidth="1"/>
    <col min="5133" max="5376" width="11" style="50"/>
    <col min="5377" max="5377" width="15.42578125" style="50" customWidth="1"/>
    <col min="5378" max="5378" width="13.7109375" style="50" customWidth="1"/>
    <col min="5379" max="5385" width="13.28515625" style="50" customWidth="1"/>
    <col min="5386" max="5386" width="14.85546875" style="50" customWidth="1"/>
    <col min="5387" max="5387" width="11" style="50"/>
    <col min="5388" max="5388" width="13.140625" style="50" bestFit="1" customWidth="1"/>
    <col min="5389" max="5632" width="11" style="50"/>
    <col min="5633" max="5633" width="15.42578125" style="50" customWidth="1"/>
    <col min="5634" max="5634" width="13.7109375" style="50" customWidth="1"/>
    <col min="5635" max="5641" width="13.28515625" style="50" customWidth="1"/>
    <col min="5642" max="5642" width="14.85546875" style="50" customWidth="1"/>
    <col min="5643" max="5643" width="11" style="50"/>
    <col min="5644" max="5644" width="13.140625" style="50" bestFit="1" customWidth="1"/>
    <col min="5645" max="5888" width="11" style="50"/>
    <col min="5889" max="5889" width="15.42578125" style="50" customWidth="1"/>
    <col min="5890" max="5890" width="13.7109375" style="50" customWidth="1"/>
    <col min="5891" max="5897" width="13.28515625" style="50" customWidth="1"/>
    <col min="5898" max="5898" width="14.85546875" style="50" customWidth="1"/>
    <col min="5899" max="5899" width="11" style="50"/>
    <col min="5900" max="5900" width="13.140625" style="50" bestFit="1" customWidth="1"/>
    <col min="5901" max="6144" width="11" style="50"/>
    <col min="6145" max="6145" width="15.42578125" style="50" customWidth="1"/>
    <col min="6146" max="6146" width="13.7109375" style="50" customWidth="1"/>
    <col min="6147" max="6153" width="13.28515625" style="50" customWidth="1"/>
    <col min="6154" max="6154" width="14.85546875" style="50" customWidth="1"/>
    <col min="6155" max="6155" width="11" style="50"/>
    <col min="6156" max="6156" width="13.140625" style="50" bestFit="1" customWidth="1"/>
    <col min="6157" max="6400" width="11" style="50"/>
    <col min="6401" max="6401" width="15.42578125" style="50" customWidth="1"/>
    <col min="6402" max="6402" width="13.7109375" style="50" customWidth="1"/>
    <col min="6403" max="6409" width="13.28515625" style="50" customWidth="1"/>
    <col min="6410" max="6410" width="14.85546875" style="50" customWidth="1"/>
    <col min="6411" max="6411" width="11" style="50"/>
    <col min="6412" max="6412" width="13.140625" style="50" bestFit="1" customWidth="1"/>
    <col min="6413" max="6656" width="11" style="50"/>
    <col min="6657" max="6657" width="15.42578125" style="50" customWidth="1"/>
    <col min="6658" max="6658" width="13.7109375" style="50" customWidth="1"/>
    <col min="6659" max="6665" width="13.28515625" style="50" customWidth="1"/>
    <col min="6666" max="6666" width="14.85546875" style="50" customWidth="1"/>
    <col min="6667" max="6667" width="11" style="50"/>
    <col min="6668" max="6668" width="13.140625" style="50" bestFit="1" customWidth="1"/>
    <col min="6669" max="6912" width="11" style="50"/>
    <col min="6913" max="6913" width="15.42578125" style="50" customWidth="1"/>
    <col min="6914" max="6914" width="13.7109375" style="50" customWidth="1"/>
    <col min="6915" max="6921" width="13.28515625" style="50" customWidth="1"/>
    <col min="6922" max="6922" width="14.85546875" style="50" customWidth="1"/>
    <col min="6923" max="6923" width="11" style="50"/>
    <col min="6924" max="6924" width="13.140625" style="50" bestFit="1" customWidth="1"/>
    <col min="6925" max="7168" width="11" style="50"/>
    <col min="7169" max="7169" width="15.42578125" style="50" customWidth="1"/>
    <col min="7170" max="7170" width="13.7109375" style="50" customWidth="1"/>
    <col min="7171" max="7177" width="13.28515625" style="50" customWidth="1"/>
    <col min="7178" max="7178" width="14.85546875" style="50" customWidth="1"/>
    <col min="7179" max="7179" width="11" style="50"/>
    <col min="7180" max="7180" width="13.140625" style="50" bestFit="1" customWidth="1"/>
    <col min="7181" max="7424" width="11" style="50"/>
    <col min="7425" max="7425" width="15.42578125" style="50" customWidth="1"/>
    <col min="7426" max="7426" width="13.7109375" style="50" customWidth="1"/>
    <col min="7427" max="7433" width="13.28515625" style="50" customWidth="1"/>
    <col min="7434" max="7434" width="14.85546875" style="50" customWidth="1"/>
    <col min="7435" max="7435" width="11" style="50"/>
    <col min="7436" max="7436" width="13.140625" style="50" bestFit="1" customWidth="1"/>
    <col min="7437" max="7680" width="11" style="50"/>
    <col min="7681" max="7681" width="15.42578125" style="50" customWidth="1"/>
    <col min="7682" max="7682" width="13.7109375" style="50" customWidth="1"/>
    <col min="7683" max="7689" width="13.28515625" style="50" customWidth="1"/>
    <col min="7690" max="7690" width="14.85546875" style="50" customWidth="1"/>
    <col min="7691" max="7691" width="11" style="50"/>
    <col min="7692" max="7692" width="13.140625" style="50" bestFit="1" customWidth="1"/>
    <col min="7693" max="7936" width="11" style="50"/>
    <col min="7937" max="7937" width="15.42578125" style="50" customWidth="1"/>
    <col min="7938" max="7938" width="13.7109375" style="50" customWidth="1"/>
    <col min="7939" max="7945" width="13.28515625" style="50" customWidth="1"/>
    <col min="7946" max="7946" width="14.85546875" style="50" customWidth="1"/>
    <col min="7947" max="7947" width="11" style="50"/>
    <col min="7948" max="7948" width="13.140625" style="50" bestFit="1" customWidth="1"/>
    <col min="7949" max="8192" width="11" style="50"/>
    <col min="8193" max="8193" width="15.42578125" style="50" customWidth="1"/>
    <col min="8194" max="8194" width="13.7109375" style="50" customWidth="1"/>
    <col min="8195" max="8201" width="13.28515625" style="50" customWidth="1"/>
    <col min="8202" max="8202" width="14.85546875" style="50" customWidth="1"/>
    <col min="8203" max="8203" width="11" style="50"/>
    <col min="8204" max="8204" width="13.140625" style="50" bestFit="1" customWidth="1"/>
    <col min="8205" max="8448" width="11" style="50"/>
    <col min="8449" max="8449" width="15.42578125" style="50" customWidth="1"/>
    <col min="8450" max="8450" width="13.7109375" style="50" customWidth="1"/>
    <col min="8451" max="8457" width="13.28515625" style="50" customWidth="1"/>
    <col min="8458" max="8458" width="14.85546875" style="50" customWidth="1"/>
    <col min="8459" max="8459" width="11" style="50"/>
    <col min="8460" max="8460" width="13.140625" style="50" bestFit="1" customWidth="1"/>
    <col min="8461" max="8704" width="11" style="50"/>
    <col min="8705" max="8705" width="15.42578125" style="50" customWidth="1"/>
    <col min="8706" max="8706" width="13.7109375" style="50" customWidth="1"/>
    <col min="8707" max="8713" width="13.28515625" style="50" customWidth="1"/>
    <col min="8714" max="8714" width="14.85546875" style="50" customWidth="1"/>
    <col min="8715" max="8715" width="11" style="50"/>
    <col min="8716" max="8716" width="13.140625" style="50" bestFit="1" customWidth="1"/>
    <col min="8717" max="8960" width="11" style="50"/>
    <col min="8961" max="8961" width="15.42578125" style="50" customWidth="1"/>
    <col min="8962" max="8962" width="13.7109375" style="50" customWidth="1"/>
    <col min="8963" max="8969" width="13.28515625" style="50" customWidth="1"/>
    <col min="8970" max="8970" width="14.85546875" style="50" customWidth="1"/>
    <col min="8971" max="8971" width="11" style="50"/>
    <col min="8972" max="8972" width="13.140625" style="50" bestFit="1" customWidth="1"/>
    <col min="8973" max="9216" width="11" style="50"/>
    <col min="9217" max="9217" width="15.42578125" style="50" customWidth="1"/>
    <col min="9218" max="9218" width="13.7109375" style="50" customWidth="1"/>
    <col min="9219" max="9225" width="13.28515625" style="50" customWidth="1"/>
    <col min="9226" max="9226" width="14.85546875" style="50" customWidth="1"/>
    <col min="9227" max="9227" width="11" style="50"/>
    <col min="9228" max="9228" width="13.140625" style="50" bestFit="1" customWidth="1"/>
    <col min="9229" max="9472" width="11" style="50"/>
    <col min="9473" max="9473" width="15.42578125" style="50" customWidth="1"/>
    <col min="9474" max="9474" width="13.7109375" style="50" customWidth="1"/>
    <col min="9475" max="9481" width="13.28515625" style="50" customWidth="1"/>
    <col min="9482" max="9482" width="14.85546875" style="50" customWidth="1"/>
    <col min="9483" max="9483" width="11" style="50"/>
    <col min="9484" max="9484" width="13.140625" style="50" bestFit="1" customWidth="1"/>
    <col min="9485" max="9728" width="11" style="50"/>
    <col min="9729" max="9729" width="15.42578125" style="50" customWidth="1"/>
    <col min="9730" max="9730" width="13.7109375" style="50" customWidth="1"/>
    <col min="9731" max="9737" width="13.28515625" style="50" customWidth="1"/>
    <col min="9738" max="9738" width="14.85546875" style="50" customWidth="1"/>
    <col min="9739" max="9739" width="11" style="50"/>
    <col min="9740" max="9740" width="13.140625" style="50" bestFit="1" customWidth="1"/>
    <col min="9741" max="9984" width="11" style="50"/>
    <col min="9985" max="9985" width="15.42578125" style="50" customWidth="1"/>
    <col min="9986" max="9986" width="13.7109375" style="50" customWidth="1"/>
    <col min="9987" max="9993" width="13.28515625" style="50" customWidth="1"/>
    <col min="9994" max="9994" width="14.85546875" style="50" customWidth="1"/>
    <col min="9995" max="9995" width="11" style="50"/>
    <col min="9996" max="9996" width="13.140625" style="50" bestFit="1" customWidth="1"/>
    <col min="9997" max="10240" width="11" style="50"/>
    <col min="10241" max="10241" width="15.42578125" style="50" customWidth="1"/>
    <col min="10242" max="10242" width="13.7109375" style="50" customWidth="1"/>
    <col min="10243" max="10249" width="13.28515625" style="50" customWidth="1"/>
    <col min="10250" max="10250" width="14.85546875" style="50" customWidth="1"/>
    <col min="10251" max="10251" width="11" style="50"/>
    <col min="10252" max="10252" width="13.140625" style="50" bestFit="1" customWidth="1"/>
    <col min="10253" max="10496" width="11" style="50"/>
    <col min="10497" max="10497" width="15.42578125" style="50" customWidth="1"/>
    <col min="10498" max="10498" width="13.7109375" style="50" customWidth="1"/>
    <col min="10499" max="10505" width="13.28515625" style="50" customWidth="1"/>
    <col min="10506" max="10506" width="14.85546875" style="50" customWidth="1"/>
    <col min="10507" max="10507" width="11" style="50"/>
    <col min="10508" max="10508" width="13.140625" style="50" bestFit="1" customWidth="1"/>
    <col min="10509" max="10752" width="11" style="50"/>
    <col min="10753" max="10753" width="15.42578125" style="50" customWidth="1"/>
    <col min="10754" max="10754" width="13.7109375" style="50" customWidth="1"/>
    <col min="10755" max="10761" width="13.28515625" style="50" customWidth="1"/>
    <col min="10762" max="10762" width="14.85546875" style="50" customWidth="1"/>
    <col min="10763" max="10763" width="11" style="50"/>
    <col min="10764" max="10764" width="13.140625" style="50" bestFit="1" customWidth="1"/>
    <col min="10765" max="11008" width="11" style="50"/>
    <col min="11009" max="11009" width="15.42578125" style="50" customWidth="1"/>
    <col min="11010" max="11010" width="13.7109375" style="50" customWidth="1"/>
    <col min="11011" max="11017" width="13.28515625" style="50" customWidth="1"/>
    <col min="11018" max="11018" width="14.85546875" style="50" customWidth="1"/>
    <col min="11019" max="11019" width="11" style="50"/>
    <col min="11020" max="11020" width="13.140625" style="50" bestFit="1" customWidth="1"/>
    <col min="11021" max="11264" width="11" style="50"/>
    <col min="11265" max="11265" width="15.42578125" style="50" customWidth="1"/>
    <col min="11266" max="11266" width="13.7109375" style="50" customWidth="1"/>
    <col min="11267" max="11273" width="13.28515625" style="50" customWidth="1"/>
    <col min="11274" max="11274" width="14.85546875" style="50" customWidth="1"/>
    <col min="11275" max="11275" width="11" style="50"/>
    <col min="11276" max="11276" width="13.140625" style="50" bestFit="1" customWidth="1"/>
    <col min="11277" max="11520" width="11" style="50"/>
    <col min="11521" max="11521" width="15.42578125" style="50" customWidth="1"/>
    <col min="11522" max="11522" width="13.7109375" style="50" customWidth="1"/>
    <col min="11523" max="11529" width="13.28515625" style="50" customWidth="1"/>
    <col min="11530" max="11530" width="14.85546875" style="50" customWidth="1"/>
    <col min="11531" max="11531" width="11" style="50"/>
    <col min="11532" max="11532" width="13.140625" style="50" bestFit="1" customWidth="1"/>
    <col min="11533" max="11776" width="11" style="50"/>
    <col min="11777" max="11777" width="15.42578125" style="50" customWidth="1"/>
    <col min="11778" max="11778" width="13.7109375" style="50" customWidth="1"/>
    <col min="11779" max="11785" width="13.28515625" style="50" customWidth="1"/>
    <col min="11786" max="11786" width="14.85546875" style="50" customWidth="1"/>
    <col min="11787" max="11787" width="11" style="50"/>
    <col min="11788" max="11788" width="13.140625" style="50" bestFit="1" customWidth="1"/>
    <col min="11789" max="12032" width="11" style="50"/>
    <col min="12033" max="12033" width="15.42578125" style="50" customWidth="1"/>
    <col min="12034" max="12034" width="13.7109375" style="50" customWidth="1"/>
    <col min="12035" max="12041" width="13.28515625" style="50" customWidth="1"/>
    <col min="12042" max="12042" width="14.85546875" style="50" customWidth="1"/>
    <col min="12043" max="12043" width="11" style="50"/>
    <col min="12044" max="12044" width="13.140625" style="50" bestFit="1" customWidth="1"/>
    <col min="12045" max="12288" width="11" style="50"/>
    <col min="12289" max="12289" width="15.42578125" style="50" customWidth="1"/>
    <col min="12290" max="12290" width="13.7109375" style="50" customWidth="1"/>
    <col min="12291" max="12297" width="13.28515625" style="50" customWidth="1"/>
    <col min="12298" max="12298" width="14.85546875" style="50" customWidth="1"/>
    <col min="12299" max="12299" width="11" style="50"/>
    <col min="12300" max="12300" width="13.140625" style="50" bestFit="1" customWidth="1"/>
    <col min="12301" max="12544" width="11" style="50"/>
    <col min="12545" max="12545" width="15.42578125" style="50" customWidth="1"/>
    <col min="12546" max="12546" width="13.7109375" style="50" customWidth="1"/>
    <col min="12547" max="12553" width="13.28515625" style="50" customWidth="1"/>
    <col min="12554" max="12554" width="14.85546875" style="50" customWidth="1"/>
    <col min="12555" max="12555" width="11" style="50"/>
    <col min="12556" max="12556" width="13.140625" style="50" bestFit="1" customWidth="1"/>
    <col min="12557" max="12800" width="11" style="50"/>
    <col min="12801" max="12801" width="15.42578125" style="50" customWidth="1"/>
    <col min="12802" max="12802" width="13.7109375" style="50" customWidth="1"/>
    <col min="12803" max="12809" width="13.28515625" style="50" customWidth="1"/>
    <col min="12810" max="12810" width="14.85546875" style="50" customWidth="1"/>
    <col min="12811" max="12811" width="11" style="50"/>
    <col min="12812" max="12812" width="13.140625" style="50" bestFit="1" customWidth="1"/>
    <col min="12813" max="13056" width="11" style="50"/>
    <col min="13057" max="13057" width="15.42578125" style="50" customWidth="1"/>
    <col min="13058" max="13058" width="13.7109375" style="50" customWidth="1"/>
    <col min="13059" max="13065" width="13.28515625" style="50" customWidth="1"/>
    <col min="13066" max="13066" width="14.85546875" style="50" customWidth="1"/>
    <col min="13067" max="13067" width="11" style="50"/>
    <col min="13068" max="13068" width="13.140625" style="50" bestFit="1" customWidth="1"/>
    <col min="13069" max="13312" width="11" style="50"/>
    <col min="13313" max="13313" width="15.42578125" style="50" customWidth="1"/>
    <col min="13314" max="13314" width="13.7109375" style="50" customWidth="1"/>
    <col min="13315" max="13321" width="13.28515625" style="50" customWidth="1"/>
    <col min="13322" max="13322" width="14.85546875" style="50" customWidth="1"/>
    <col min="13323" max="13323" width="11" style="50"/>
    <col min="13324" max="13324" width="13.140625" style="50" bestFit="1" customWidth="1"/>
    <col min="13325" max="13568" width="11" style="50"/>
    <col min="13569" max="13569" width="15.42578125" style="50" customWidth="1"/>
    <col min="13570" max="13570" width="13.7109375" style="50" customWidth="1"/>
    <col min="13571" max="13577" width="13.28515625" style="50" customWidth="1"/>
    <col min="13578" max="13578" width="14.85546875" style="50" customWidth="1"/>
    <col min="13579" max="13579" width="11" style="50"/>
    <col min="13580" max="13580" width="13.140625" style="50" bestFit="1" customWidth="1"/>
    <col min="13581" max="13824" width="11" style="50"/>
    <col min="13825" max="13825" width="15.42578125" style="50" customWidth="1"/>
    <col min="13826" max="13826" width="13.7109375" style="50" customWidth="1"/>
    <col min="13827" max="13833" width="13.28515625" style="50" customWidth="1"/>
    <col min="13834" max="13834" width="14.85546875" style="50" customWidth="1"/>
    <col min="13835" max="13835" width="11" style="50"/>
    <col min="13836" max="13836" width="13.140625" style="50" bestFit="1" customWidth="1"/>
    <col min="13837" max="14080" width="11" style="50"/>
    <col min="14081" max="14081" width="15.42578125" style="50" customWidth="1"/>
    <col min="14082" max="14082" width="13.7109375" style="50" customWidth="1"/>
    <col min="14083" max="14089" width="13.28515625" style="50" customWidth="1"/>
    <col min="14090" max="14090" width="14.85546875" style="50" customWidth="1"/>
    <col min="14091" max="14091" width="11" style="50"/>
    <col min="14092" max="14092" width="13.140625" style="50" bestFit="1" customWidth="1"/>
    <col min="14093" max="14336" width="11" style="50"/>
    <col min="14337" max="14337" width="15.42578125" style="50" customWidth="1"/>
    <col min="14338" max="14338" width="13.7109375" style="50" customWidth="1"/>
    <col min="14339" max="14345" width="13.28515625" style="50" customWidth="1"/>
    <col min="14346" max="14346" width="14.85546875" style="50" customWidth="1"/>
    <col min="14347" max="14347" width="11" style="50"/>
    <col min="14348" max="14348" width="13.140625" style="50" bestFit="1" customWidth="1"/>
    <col min="14349" max="14592" width="11" style="50"/>
    <col min="14593" max="14593" width="15.42578125" style="50" customWidth="1"/>
    <col min="14594" max="14594" width="13.7109375" style="50" customWidth="1"/>
    <col min="14595" max="14601" width="13.28515625" style="50" customWidth="1"/>
    <col min="14602" max="14602" width="14.85546875" style="50" customWidth="1"/>
    <col min="14603" max="14603" width="11" style="50"/>
    <col min="14604" max="14604" width="13.140625" style="50" bestFit="1" customWidth="1"/>
    <col min="14605" max="14848" width="11" style="50"/>
    <col min="14849" max="14849" width="15.42578125" style="50" customWidth="1"/>
    <col min="14850" max="14850" width="13.7109375" style="50" customWidth="1"/>
    <col min="14851" max="14857" width="13.28515625" style="50" customWidth="1"/>
    <col min="14858" max="14858" width="14.85546875" style="50" customWidth="1"/>
    <col min="14859" max="14859" width="11" style="50"/>
    <col min="14860" max="14860" width="13.140625" style="50" bestFit="1" customWidth="1"/>
    <col min="14861" max="15104" width="11" style="50"/>
    <col min="15105" max="15105" width="15.42578125" style="50" customWidth="1"/>
    <col min="15106" max="15106" width="13.7109375" style="50" customWidth="1"/>
    <col min="15107" max="15113" width="13.28515625" style="50" customWidth="1"/>
    <col min="15114" max="15114" width="14.85546875" style="50" customWidth="1"/>
    <col min="15115" max="15115" width="11" style="50"/>
    <col min="15116" max="15116" width="13.140625" style="50" bestFit="1" customWidth="1"/>
    <col min="15117" max="15360" width="11" style="50"/>
    <col min="15361" max="15361" width="15.42578125" style="50" customWidth="1"/>
    <col min="15362" max="15362" width="13.7109375" style="50" customWidth="1"/>
    <col min="15363" max="15369" width="13.28515625" style="50" customWidth="1"/>
    <col min="15370" max="15370" width="14.85546875" style="50" customWidth="1"/>
    <col min="15371" max="15371" width="11" style="50"/>
    <col min="15372" max="15372" width="13.140625" style="50" bestFit="1" customWidth="1"/>
    <col min="15373" max="15616" width="11" style="50"/>
    <col min="15617" max="15617" width="15.42578125" style="50" customWidth="1"/>
    <col min="15618" max="15618" width="13.7109375" style="50" customWidth="1"/>
    <col min="15619" max="15625" width="13.28515625" style="50" customWidth="1"/>
    <col min="15626" max="15626" width="14.85546875" style="50" customWidth="1"/>
    <col min="15627" max="15627" width="11" style="50"/>
    <col min="15628" max="15628" width="13.140625" style="50" bestFit="1" customWidth="1"/>
    <col min="15629" max="15872" width="11" style="50"/>
    <col min="15873" max="15873" width="15.42578125" style="50" customWidth="1"/>
    <col min="15874" max="15874" width="13.7109375" style="50" customWidth="1"/>
    <col min="15875" max="15881" width="13.28515625" style="50" customWidth="1"/>
    <col min="15882" max="15882" width="14.85546875" style="50" customWidth="1"/>
    <col min="15883" max="15883" width="11" style="50"/>
    <col min="15884" max="15884" width="13.140625" style="50" bestFit="1" customWidth="1"/>
    <col min="15885" max="16128" width="11" style="50"/>
    <col min="16129" max="16129" width="15.42578125" style="50" customWidth="1"/>
    <col min="16130" max="16130" width="13.7109375" style="50" customWidth="1"/>
    <col min="16131" max="16137" width="13.28515625" style="50" customWidth="1"/>
    <col min="16138" max="16138" width="14.85546875" style="50" customWidth="1"/>
    <col min="16139" max="16139" width="11" style="50"/>
    <col min="16140" max="16140" width="13.140625" style="50" bestFit="1" customWidth="1"/>
    <col min="16141" max="16384" width="11" style="50"/>
  </cols>
  <sheetData>
    <row r="2" spans="1:12" s="8" customFormat="1" ht="18" customHeight="1">
      <c r="A2" s="40" t="s">
        <v>115</v>
      </c>
      <c r="B2" s="40"/>
      <c r="C2" s="40"/>
      <c r="D2" s="40"/>
      <c r="E2" s="40"/>
      <c r="F2" s="40"/>
      <c r="G2" s="40"/>
      <c r="H2" s="40"/>
      <c r="I2" s="40"/>
      <c r="J2" s="41"/>
    </row>
    <row r="3" spans="1:12" s="34" customFormat="1" ht="17.25" customHeight="1">
      <c r="A3" s="40" t="s">
        <v>116</v>
      </c>
      <c r="B3" s="40"/>
      <c r="C3" s="40"/>
      <c r="D3" s="40"/>
      <c r="E3" s="40"/>
      <c r="F3" s="40"/>
      <c r="G3" s="40"/>
      <c r="H3" s="40"/>
      <c r="I3" s="40"/>
      <c r="J3" s="41"/>
    </row>
    <row r="4" spans="1:12" s="34" customFormat="1" ht="18" customHeight="1">
      <c r="A4" s="42" t="s">
        <v>117</v>
      </c>
      <c r="B4" s="42"/>
      <c r="C4" s="42"/>
      <c r="D4" s="42"/>
      <c r="E4" s="42"/>
      <c r="F4" s="42"/>
      <c r="G4" s="42"/>
      <c r="H4" s="42"/>
      <c r="I4" s="42"/>
      <c r="J4" s="43"/>
    </row>
    <row r="5" spans="1:12" s="34" customFormat="1" ht="6.75" customHeight="1">
      <c r="A5" s="42"/>
      <c r="B5" s="42"/>
      <c r="C5" s="42"/>
      <c r="D5" s="42"/>
      <c r="E5" s="42"/>
      <c r="F5" s="42"/>
      <c r="G5" s="42"/>
      <c r="H5" s="42"/>
      <c r="I5" s="42"/>
      <c r="J5" s="43"/>
    </row>
    <row r="6" spans="1:12" s="47" customFormat="1" ht="27" customHeight="1">
      <c r="A6" s="44" t="s">
        <v>661</v>
      </c>
      <c r="B6" s="44" t="s">
        <v>34</v>
      </c>
      <c r="C6" s="45" t="s">
        <v>19</v>
      </c>
      <c r="D6" s="45" t="s">
        <v>20</v>
      </c>
      <c r="E6" s="45" t="s">
        <v>21</v>
      </c>
      <c r="F6" s="45" t="s">
        <v>22</v>
      </c>
      <c r="G6" s="45" t="s">
        <v>23</v>
      </c>
      <c r="H6" s="45" t="s">
        <v>24</v>
      </c>
      <c r="I6" s="45" t="s">
        <v>25</v>
      </c>
      <c r="J6" s="46" t="s">
        <v>660</v>
      </c>
    </row>
    <row r="7" spans="1:12" ht="8.25" customHeight="1">
      <c r="A7" s="48"/>
      <c r="B7" s="48"/>
      <c r="C7" s="49"/>
      <c r="D7" s="49"/>
      <c r="E7" s="49"/>
      <c r="F7" s="49"/>
      <c r="G7" s="49"/>
    </row>
    <row r="8" spans="1:12" s="47" customFormat="1" ht="12" customHeight="1">
      <c r="A8" s="51" t="s">
        <v>16</v>
      </c>
      <c r="B8" s="37">
        <f t="shared" ref="B8:J23" si="0">B28+B48</f>
        <v>3628644</v>
      </c>
      <c r="C8" s="37">
        <f t="shared" si="0"/>
        <v>1170818</v>
      </c>
      <c r="D8" s="37">
        <f t="shared" si="0"/>
        <v>700531</v>
      </c>
      <c r="E8" s="37">
        <f t="shared" si="0"/>
        <v>418485</v>
      </c>
      <c r="F8" s="37">
        <f t="shared" si="0"/>
        <v>365583</v>
      </c>
      <c r="G8" s="37">
        <f t="shared" si="0"/>
        <v>268431</v>
      </c>
      <c r="H8" s="37">
        <f t="shared" si="0"/>
        <v>342368</v>
      </c>
      <c r="I8" s="37">
        <f t="shared" si="0"/>
        <v>304591</v>
      </c>
      <c r="J8" s="37">
        <f t="shared" si="0"/>
        <v>57837</v>
      </c>
    </row>
    <row r="9" spans="1:12" ht="12" customHeight="1">
      <c r="A9" s="19" t="s">
        <v>118</v>
      </c>
      <c r="B9" s="52">
        <f t="shared" si="0"/>
        <v>122174</v>
      </c>
      <c r="C9" s="52">
        <f t="shared" si="0"/>
        <v>35833</v>
      </c>
      <c r="D9" s="52">
        <f t="shared" si="0"/>
        <v>24695</v>
      </c>
      <c r="E9" s="52">
        <f t="shared" si="0"/>
        <v>13754</v>
      </c>
      <c r="F9" s="52">
        <f t="shared" si="0"/>
        <v>11787</v>
      </c>
      <c r="G9" s="52">
        <f t="shared" si="0"/>
        <v>9688</v>
      </c>
      <c r="H9" s="52">
        <f t="shared" si="0"/>
        <v>12960</v>
      </c>
      <c r="I9" s="52">
        <f t="shared" si="0"/>
        <v>12765</v>
      </c>
      <c r="J9" s="52">
        <f t="shared" si="0"/>
        <v>692</v>
      </c>
    </row>
    <row r="10" spans="1:12" ht="12" customHeight="1">
      <c r="A10" s="19" t="s">
        <v>119</v>
      </c>
      <c r="B10" s="52">
        <f t="shared" si="0"/>
        <v>366829</v>
      </c>
      <c r="C10" s="52">
        <f t="shared" si="0"/>
        <v>111027</v>
      </c>
      <c r="D10" s="52">
        <f t="shared" si="0"/>
        <v>73787</v>
      </c>
      <c r="E10" s="52">
        <f t="shared" si="0"/>
        <v>40654</v>
      </c>
      <c r="F10" s="52">
        <f t="shared" si="0"/>
        <v>35148</v>
      </c>
      <c r="G10" s="52">
        <f t="shared" si="0"/>
        <v>28535</v>
      </c>
      <c r="H10" s="52">
        <f t="shared" si="0"/>
        <v>37228</v>
      </c>
      <c r="I10" s="52">
        <f t="shared" si="0"/>
        <v>36571</v>
      </c>
      <c r="J10" s="52">
        <f t="shared" si="0"/>
        <v>3879</v>
      </c>
    </row>
    <row r="11" spans="1:12" ht="12" customHeight="1">
      <c r="A11" s="19" t="s">
        <v>120</v>
      </c>
      <c r="B11" s="52">
        <f t="shared" si="0"/>
        <v>386769</v>
      </c>
      <c r="C11" s="52">
        <f t="shared" si="0"/>
        <v>120092</v>
      </c>
      <c r="D11" s="52">
        <f t="shared" si="0"/>
        <v>76342</v>
      </c>
      <c r="E11" s="52">
        <f t="shared" si="0"/>
        <v>43893</v>
      </c>
      <c r="F11" s="52">
        <f t="shared" si="0"/>
        <v>37665</v>
      </c>
      <c r="G11" s="52">
        <f t="shared" si="0"/>
        <v>29357</v>
      </c>
      <c r="H11" s="52">
        <f t="shared" si="0"/>
        <v>37751</v>
      </c>
      <c r="I11" s="52">
        <f t="shared" si="0"/>
        <v>36597</v>
      </c>
      <c r="J11" s="52">
        <f t="shared" si="0"/>
        <v>5072</v>
      </c>
    </row>
    <row r="12" spans="1:12" ht="12" customHeight="1">
      <c r="A12" s="19" t="s">
        <v>121</v>
      </c>
      <c r="B12" s="52">
        <f t="shared" si="0"/>
        <v>395531</v>
      </c>
      <c r="C12" s="52">
        <f t="shared" si="0"/>
        <v>125286</v>
      </c>
      <c r="D12" s="52">
        <f t="shared" si="0"/>
        <v>77939</v>
      </c>
      <c r="E12" s="52">
        <f t="shared" si="0"/>
        <v>46419</v>
      </c>
      <c r="F12" s="52">
        <f t="shared" si="0"/>
        <v>39286</v>
      </c>
      <c r="G12" s="52">
        <f t="shared" si="0"/>
        <v>29079</v>
      </c>
      <c r="H12" s="52">
        <f t="shared" si="0"/>
        <v>37393</v>
      </c>
      <c r="I12" s="52">
        <f t="shared" si="0"/>
        <v>34617</v>
      </c>
      <c r="J12" s="52">
        <f t="shared" si="0"/>
        <v>5512</v>
      </c>
    </row>
    <row r="13" spans="1:12" ht="12" customHeight="1">
      <c r="A13" s="19" t="s">
        <v>122</v>
      </c>
      <c r="B13" s="52">
        <f t="shared" si="0"/>
        <v>395199</v>
      </c>
      <c r="C13" s="52">
        <f t="shared" si="0"/>
        <v>125084</v>
      </c>
      <c r="D13" s="52">
        <f t="shared" si="0"/>
        <v>77514</v>
      </c>
      <c r="E13" s="52">
        <f t="shared" si="0"/>
        <v>46339</v>
      </c>
      <c r="F13" s="52">
        <f t="shared" si="0"/>
        <v>39891</v>
      </c>
      <c r="G13" s="52">
        <f t="shared" si="0"/>
        <v>28815</v>
      </c>
      <c r="H13" s="52">
        <f t="shared" si="0"/>
        <v>37191</v>
      </c>
      <c r="I13" s="52">
        <f t="shared" si="0"/>
        <v>33494</v>
      </c>
      <c r="J13" s="52">
        <f t="shared" si="0"/>
        <v>6871</v>
      </c>
    </row>
    <row r="14" spans="1:12" ht="12" customHeight="1">
      <c r="A14" s="19" t="s">
        <v>123</v>
      </c>
      <c r="B14" s="52">
        <f t="shared" si="0"/>
        <v>345143</v>
      </c>
      <c r="C14" s="52">
        <f t="shared" si="0"/>
        <v>110963</v>
      </c>
      <c r="D14" s="52">
        <f t="shared" si="0"/>
        <v>65018</v>
      </c>
      <c r="E14" s="52">
        <f t="shared" si="0"/>
        <v>39589</v>
      </c>
      <c r="F14" s="52">
        <f t="shared" si="0"/>
        <v>36631</v>
      </c>
      <c r="G14" s="52">
        <f>G34+G54</f>
        <v>25360</v>
      </c>
      <c r="H14" s="52">
        <f t="shared" si="0"/>
        <v>32147</v>
      </c>
      <c r="I14" s="52">
        <f t="shared" si="0"/>
        <v>27453</v>
      </c>
      <c r="J14" s="52">
        <f t="shared" si="0"/>
        <v>7982</v>
      </c>
      <c r="L14" s="53"/>
    </row>
    <row r="15" spans="1:12" ht="12" customHeight="1">
      <c r="A15" s="19" t="s">
        <v>124</v>
      </c>
      <c r="B15" s="52">
        <f t="shared" si="0"/>
        <v>292323</v>
      </c>
      <c r="C15" s="52">
        <f t="shared" si="0"/>
        <v>92815</v>
      </c>
      <c r="D15" s="52">
        <f t="shared" si="0"/>
        <v>53984</v>
      </c>
      <c r="E15" s="52">
        <f t="shared" si="0"/>
        <v>34475</v>
      </c>
      <c r="F15" s="52">
        <f t="shared" si="0"/>
        <v>30790</v>
      </c>
      <c r="G15" s="52">
        <f t="shared" si="0"/>
        <v>21747</v>
      </c>
      <c r="H15" s="52">
        <f t="shared" si="0"/>
        <v>27562</v>
      </c>
      <c r="I15" s="52">
        <f t="shared" si="0"/>
        <v>23979</v>
      </c>
      <c r="J15" s="52">
        <f t="shared" si="0"/>
        <v>6971</v>
      </c>
      <c r="L15" s="54"/>
    </row>
    <row r="16" spans="1:12" ht="12" customHeight="1">
      <c r="A16" s="19" t="s">
        <v>125</v>
      </c>
      <c r="B16" s="52">
        <f t="shared" si="0"/>
        <v>267754</v>
      </c>
      <c r="C16" s="52">
        <f t="shared" si="0"/>
        <v>84592</v>
      </c>
      <c r="D16" s="52">
        <f t="shared" si="0"/>
        <v>50323</v>
      </c>
      <c r="E16" s="52">
        <f t="shared" si="0"/>
        <v>32214</v>
      </c>
      <c r="F16" s="52">
        <f t="shared" si="0"/>
        <v>27133</v>
      </c>
      <c r="G16" s="52">
        <f t="shared" si="0"/>
        <v>19501</v>
      </c>
      <c r="H16" s="52">
        <f t="shared" si="0"/>
        <v>25590</v>
      </c>
      <c r="I16" s="52">
        <f t="shared" si="0"/>
        <v>22572</v>
      </c>
      <c r="J16" s="52">
        <f t="shared" si="0"/>
        <v>5829</v>
      </c>
      <c r="L16" s="55"/>
    </row>
    <row r="17" spans="1:37" ht="12" customHeight="1">
      <c r="A17" s="19" t="s">
        <v>126</v>
      </c>
      <c r="B17" s="52">
        <f t="shared" si="0"/>
        <v>270585</v>
      </c>
      <c r="C17" s="52">
        <f t="shared" si="0"/>
        <v>88126</v>
      </c>
      <c r="D17" s="52">
        <f t="shared" si="0"/>
        <v>51847</v>
      </c>
      <c r="E17" s="52">
        <f t="shared" si="0"/>
        <v>32329</v>
      </c>
      <c r="F17" s="52">
        <f t="shared" si="0"/>
        <v>27159</v>
      </c>
      <c r="G17" s="52">
        <f t="shared" si="0"/>
        <v>19651</v>
      </c>
      <c r="H17" s="52">
        <f t="shared" si="0"/>
        <v>25248</v>
      </c>
      <c r="I17" s="52">
        <f t="shared" si="0"/>
        <v>21202</v>
      </c>
      <c r="J17" s="52">
        <f t="shared" si="0"/>
        <v>5023</v>
      </c>
      <c r="L17" s="54"/>
    </row>
    <row r="18" spans="1:37" ht="12" customHeight="1">
      <c r="A18" s="19" t="s">
        <v>127</v>
      </c>
      <c r="B18" s="52">
        <f t="shared" si="0"/>
        <v>245532</v>
      </c>
      <c r="C18" s="52">
        <f t="shared" si="0"/>
        <v>83118</v>
      </c>
      <c r="D18" s="52">
        <f t="shared" si="0"/>
        <v>47249</v>
      </c>
      <c r="E18" s="52">
        <f t="shared" si="0"/>
        <v>28488</v>
      </c>
      <c r="F18" s="52">
        <f t="shared" si="0"/>
        <v>24932</v>
      </c>
      <c r="G18" s="52">
        <f t="shared" si="0"/>
        <v>17450</v>
      </c>
      <c r="H18" s="52">
        <f t="shared" si="0"/>
        <v>21926</v>
      </c>
      <c r="I18" s="52">
        <f t="shared" si="0"/>
        <v>18358</v>
      </c>
      <c r="J18" s="52">
        <f t="shared" si="0"/>
        <v>4011</v>
      </c>
    </row>
    <row r="19" spans="1:37" ht="12" customHeight="1">
      <c r="A19" s="19" t="s">
        <v>128</v>
      </c>
      <c r="B19" s="52">
        <f t="shared" si="0"/>
        <v>194141</v>
      </c>
      <c r="C19" s="52">
        <f t="shared" si="0"/>
        <v>67710</v>
      </c>
      <c r="D19" s="52">
        <f t="shared" si="0"/>
        <v>36336</v>
      </c>
      <c r="E19" s="52">
        <f t="shared" si="0"/>
        <v>22050</v>
      </c>
      <c r="F19" s="52">
        <f t="shared" si="0"/>
        <v>20046</v>
      </c>
      <c r="G19" s="52">
        <f t="shared" si="0"/>
        <v>13824</v>
      </c>
      <c r="H19" s="52">
        <f t="shared" si="0"/>
        <v>17364</v>
      </c>
      <c r="I19" s="52">
        <f t="shared" si="0"/>
        <v>14312</v>
      </c>
      <c r="J19" s="52">
        <f t="shared" si="0"/>
        <v>2499</v>
      </c>
    </row>
    <row r="20" spans="1:37" ht="12" customHeight="1">
      <c r="A20" s="19" t="s">
        <v>129</v>
      </c>
      <c r="B20" s="52">
        <f t="shared" si="0"/>
        <v>139870</v>
      </c>
      <c r="C20" s="52">
        <f t="shared" si="0"/>
        <v>50140</v>
      </c>
      <c r="D20" s="52">
        <f t="shared" si="0"/>
        <v>25930</v>
      </c>
      <c r="E20" s="52">
        <f t="shared" si="0"/>
        <v>15478</v>
      </c>
      <c r="F20" s="52">
        <f t="shared" si="0"/>
        <v>14504</v>
      </c>
      <c r="G20" s="52">
        <f t="shared" si="0"/>
        <v>9979</v>
      </c>
      <c r="H20" s="52">
        <f t="shared" si="0"/>
        <v>12335</v>
      </c>
      <c r="I20" s="52">
        <f t="shared" si="0"/>
        <v>9903</v>
      </c>
      <c r="J20" s="52">
        <f t="shared" si="0"/>
        <v>1601</v>
      </c>
    </row>
    <row r="21" spans="1:37" ht="12" customHeight="1">
      <c r="A21" s="19" t="s">
        <v>130</v>
      </c>
      <c r="B21" s="52">
        <f t="shared" si="0"/>
        <v>93784</v>
      </c>
      <c r="C21" s="52">
        <f t="shared" si="0"/>
        <v>34264</v>
      </c>
      <c r="D21" s="52">
        <f t="shared" si="0"/>
        <v>17788</v>
      </c>
      <c r="E21" s="52">
        <f t="shared" si="0"/>
        <v>10388</v>
      </c>
      <c r="F21" s="52">
        <f t="shared" si="0"/>
        <v>9469</v>
      </c>
      <c r="G21" s="52">
        <f t="shared" si="0"/>
        <v>6753</v>
      </c>
      <c r="H21" s="52">
        <f t="shared" si="0"/>
        <v>8073</v>
      </c>
      <c r="I21" s="52">
        <f t="shared" si="0"/>
        <v>6155</v>
      </c>
      <c r="J21" s="52">
        <f t="shared" si="0"/>
        <v>894</v>
      </c>
      <c r="L21" s="56"/>
    </row>
    <row r="22" spans="1:37" ht="12" customHeight="1">
      <c r="A22" s="19" t="s">
        <v>131</v>
      </c>
      <c r="B22" s="52">
        <f t="shared" si="0"/>
        <v>58826</v>
      </c>
      <c r="C22" s="52">
        <f t="shared" si="0"/>
        <v>21412</v>
      </c>
      <c r="D22" s="52">
        <f t="shared" si="0"/>
        <v>11448</v>
      </c>
      <c r="E22" s="52">
        <f t="shared" si="0"/>
        <v>6692</v>
      </c>
      <c r="F22" s="52">
        <f t="shared" si="0"/>
        <v>5796</v>
      </c>
      <c r="G22" s="52">
        <f t="shared" si="0"/>
        <v>4306</v>
      </c>
      <c r="H22" s="52">
        <f t="shared" si="0"/>
        <v>5066</v>
      </c>
      <c r="I22" s="52">
        <f t="shared" si="0"/>
        <v>3596</v>
      </c>
      <c r="J22" s="52">
        <f t="shared" si="0"/>
        <v>510</v>
      </c>
    </row>
    <row r="23" spans="1:37" ht="12" customHeight="1">
      <c r="A23" s="19" t="s">
        <v>132</v>
      </c>
      <c r="B23" s="52">
        <f t="shared" si="0"/>
        <v>33577</v>
      </c>
      <c r="C23" s="52">
        <f t="shared" si="0"/>
        <v>12410</v>
      </c>
      <c r="D23" s="52">
        <f t="shared" si="0"/>
        <v>6451</v>
      </c>
      <c r="E23" s="52">
        <f t="shared" si="0"/>
        <v>3643</v>
      </c>
      <c r="F23" s="52">
        <f t="shared" si="0"/>
        <v>3307</v>
      </c>
      <c r="G23" s="52">
        <f t="shared" si="0"/>
        <v>2659</v>
      </c>
      <c r="H23" s="52">
        <f t="shared" si="0"/>
        <v>2891</v>
      </c>
      <c r="I23" s="52">
        <f t="shared" si="0"/>
        <v>1953</v>
      </c>
      <c r="J23" s="52">
        <f t="shared" si="0"/>
        <v>263</v>
      </c>
    </row>
    <row r="24" spans="1:37" ht="12" customHeight="1">
      <c r="A24" s="19" t="s">
        <v>133</v>
      </c>
      <c r="B24" s="52">
        <f t="shared" ref="B24:J26" si="1">B44+B64</f>
        <v>15092</v>
      </c>
      <c r="C24" s="52">
        <f t="shared" si="1"/>
        <v>5799</v>
      </c>
      <c r="D24" s="52">
        <f t="shared" si="1"/>
        <v>2838</v>
      </c>
      <c r="E24" s="52">
        <f t="shared" si="1"/>
        <v>1555</v>
      </c>
      <c r="F24" s="52">
        <f t="shared" si="1"/>
        <v>1492</v>
      </c>
      <c r="G24" s="52">
        <f t="shared" si="1"/>
        <v>1252</v>
      </c>
      <c r="H24" s="52">
        <f t="shared" si="1"/>
        <v>1241</v>
      </c>
      <c r="I24" s="52">
        <f t="shared" si="1"/>
        <v>756</v>
      </c>
      <c r="J24" s="52">
        <f t="shared" si="1"/>
        <v>159</v>
      </c>
    </row>
    <row r="25" spans="1:37" ht="12" customHeight="1">
      <c r="A25" s="19" t="s">
        <v>134</v>
      </c>
      <c r="B25" s="52">
        <f t="shared" si="1"/>
        <v>4700</v>
      </c>
      <c r="C25" s="52">
        <f t="shared" si="1"/>
        <v>1863</v>
      </c>
      <c r="D25" s="52">
        <f t="shared" si="1"/>
        <v>879</v>
      </c>
      <c r="E25" s="52">
        <f t="shared" si="1"/>
        <v>448</v>
      </c>
      <c r="F25" s="52">
        <f t="shared" si="1"/>
        <v>465</v>
      </c>
      <c r="G25" s="52">
        <f t="shared" si="1"/>
        <v>379</v>
      </c>
      <c r="H25" s="52">
        <f t="shared" si="1"/>
        <v>339</v>
      </c>
      <c r="I25" s="52">
        <f t="shared" si="1"/>
        <v>269</v>
      </c>
      <c r="J25" s="52">
        <f t="shared" si="1"/>
        <v>58</v>
      </c>
    </row>
    <row r="26" spans="1:37" ht="12" customHeight="1">
      <c r="A26" s="19" t="s">
        <v>135</v>
      </c>
      <c r="B26" s="52">
        <f t="shared" si="1"/>
        <v>815</v>
      </c>
      <c r="C26" s="52">
        <f t="shared" si="1"/>
        <v>284</v>
      </c>
      <c r="D26" s="52">
        <f t="shared" si="1"/>
        <v>163</v>
      </c>
      <c r="E26" s="52">
        <f t="shared" si="1"/>
        <v>77</v>
      </c>
      <c r="F26" s="52">
        <f t="shared" si="1"/>
        <v>82</v>
      </c>
      <c r="G26" s="52">
        <f t="shared" si="1"/>
        <v>96</v>
      </c>
      <c r="H26" s="52">
        <f t="shared" si="1"/>
        <v>63</v>
      </c>
      <c r="I26" s="52">
        <f t="shared" si="1"/>
        <v>39</v>
      </c>
      <c r="J26" s="52">
        <f t="shared" si="1"/>
        <v>11</v>
      </c>
    </row>
    <row r="27" spans="1:37" ht="8.25" customHeight="1">
      <c r="A27" s="57"/>
      <c r="B27" s="58"/>
      <c r="C27" s="59"/>
      <c r="D27" s="59"/>
      <c r="E27" s="59"/>
      <c r="F27" s="59"/>
      <c r="G27" s="59"/>
      <c r="H27" s="60"/>
      <c r="I27" s="60"/>
      <c r="J27" s="61"/>
    </row>
    <row r="28" spans="1:37" s="47" customFormat="1" ht="12" customHeight="1">
      <c r="A28" s="51" t="s">
        <v>17</v>
      </c>
      <c r="B28" s="37">
        <f>SUM(C28:J28)</f>
        <v>1801956</v>
      </c>
      <c r="C28" s="37">
        <f t="shared" ref="C28:J28" si="2">SUM(C29:C46)</f>
        <v>569124</v>
      </c>
      <c r="D28" s="37">
        <f t="shared" si="2"/>
        <v>352544</v>
      </c>
      <c r="E28" s="37">
        <f t="shared" si="2"/>
        <v>207171</v>
      </c>
      <c r="F28" s="37">
        <f t="shared" si="2"/>
        <v>179076</v>
      </c>
      <c r="G28" s="37">
        <f t="shared" si="2"/>
        <v>134987</v>
      </c>
      <c r="H28" s="37">
        <f t="shared" si="2"/>
        <v>174257</v>
      </c>
      <c r="I28" s="37">
        <f t="shared" si="2"/>
        <v>155488</v>
      </c>
      <c r="J28" s="37">
        <f t="shared" si="2"/>
        <v>29309</v>
      </c>
      <c r="K28" s="62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</row>
    <row r="29" spans="1:37" ht="12" customHeight="1">
      <c r="A29" s="19" t="s">
        <v>118</v>
      </c>
      <c r="B29" s="52">
        <f t="shared" ref="B29:B46" si="3">SUM(C29:J29)</f>
        <v>62108</v>
      </c>
      <c r="C29" s="52">
        <v>18193</v>
      </c>
      <c r="D29" s="52">
        <v>12542</v>
      </c>
      <c r="E29" s="52">
        <v>7014</v>
      </c>
      <c r="F29" s="52">
        <v>5991</v>
      </c>
      <c r="G29" s="52">
        <v>4919</v>
      </c>
      <c r="H29" s="52">
        <v>6634</v>
      </c>
      <c r="I29" s="52">
        <v>6469</v>
      </c>
      <c r="J29" s="52">
        <v>346</v>
      </c>
      <c r="K29" s="62"/>
    </row>
    <row r="30" spans="1:37" ht="12" customHeight="1">
      <c r="A30" s="19" t="s">
        <v>136</v>
      </c>
      <c r="B30" s="52">
        <f t="shared" si="3"/>
        <v>187369</v>
      </c>
      <c r="C30" s="52">
        <v>56668</v>
      </c>
      <c r="D30" s="52">
        <v>37997</v>
      </c>
      <c r="E30" s="52">
        <v>20771</v>
      </c>
      <c r="F30" s="52">
        <v>17978</v>
      </c>
      <c r="G30" s="52">
        <v>14498</v>
      </c>
      <c r="H30" s="52">
        <v>18994</v>
      </c>
      <c r="I30" s="52">
        <v>18571</v>
      </c>
      <c r="J30" s="52">
        <v>1892</v>
      </c>
      <c r="K30" s="62"/>
    </row>
    <row r="31" spans="1:37" ht="12" customHeight="1">
      <c r="A31" s="19" t="s">
        <v>120</v>
      </c>
      <c r="B31" s="52">
        <f t="shared" si="3"/>
        <v>196298</v>
      </c>
      <c r="C31" s="52">
        <v>60533</v>
      </c>
      <c r="D31" s="52">
        <v>39265</v>
      </c>
      <c r="E31" s="52">
        <v>22333</v>
      </c>
      <c r="F31" s="52">
        <v>19053</v>
      </c>
      <c r="G31" s="52">
        <v>14954</v>
      </c>
      <c r="H31" s="52">
        <v>19175</v>
      </c>
      <c r="I31" s="52">
        <v>18488</v>
      </c>
      <c r="J31" s="52">
        <v>2497</v>
      </c>
      <c r="K31" s="62"/>
    </row>
    <row r="32" spans="1:37" ht="12" customHeight="1">
      <c r="A32" s="19" t="s">
        <v>121</v>
      </c>
      <c r="B32" s="52">
        <f t="shared" si="3"/>
        <v>200721</v>
      </c>
      <c r="C32" s="52">
        <v>63278</v>
      </c>
      <c r="D32" s="52">
        <v>40254</v>
      </c>
      <c r="E32" s="52">
        <v>23584</v>
      </c>
      <c r="F32" s="52">
        <v>19919</v>
      </c>
      <c r="G32" s="52">
        <v>14687</v>
      </c>
      <c r="H32" s="52">
        <v>18815</v>
      </c>
      <c r="I32" s="52">
        <v>17525</v>
      </c>
      <c r="J32" s="52">
        <v>2659</v>
      </c>
      <c r="K32" s="62"/>
    </row>
    <row r="33" spans="1:37" ht="12" customHeight="1">
      <c r="A33" s="19" t="s">
        <v>122</v>
      </c>
      <c r="B33" s="52">
        <f t="shared" si="3"/>
        <v>199376</v>
      </c>
      <c r="C33" s="52">
        <v>62418</v>
      </c>
      <c r="D33" s="52">
        <v>39899</v>
      </c>
      <c r="E33" s="52">
        <v>23340</v>
      </c>
      <c r="F33" s="52">
        <v>20053</v>
      </c>
      <c r="G33" s="52">
        <v>14595</v>
      </c>
      <c r="H33" s="52">
        <v>18704</v>
      </c>
      <c r="I33" s="52">
        <v>16694</v>
      </c>
      <c r="J33" s="52">
        <v>3673</v>
      </c>
      <c r="K33" s="62"/>
    </row>
    <row r="34" spans="1:37" ht="12" customHeight="1">
      <c r="A34" s="19" t="s">
        <v>123</v>
      </c>
      <c r="B34" s="52">
        <f t="shared" si="3"/>
        <v>173128</v>
      </c>
      <c r="C34" s="52">
        <v>55324</v>
      </c>
      <c r="D34" s="52">
        <v>33041</v>
      </c>
      <c r="E34" s="52">
        <v>19694</v>
      </c>
      <c r="F34" s="52">
        <v>18147</v>
      </c>
      <c r="G34" s="52">
        <v>12800</v>
      </c>
      <c r="H34" s="52">
        <v>16114</v>
      </c>
      <c r="I34" s="52">
        <v>13694</v>
      </c>
      <c r="J34" s="52">
        <v>4314</v>
      </c>
      <c r="K34" s="62"/>
    </row>
    <row r="35" spans="1:37" ht="12" customHeight="1">
      <c r="A35" s="19" t="s">
        <v>124</v>
      </c>
      <c r="B35" s="52">
        <f t="shared" si="3"/>
        <v>145977</v>
      </c>
      <c r="C35" s="52">
        <v>45999</v>
      </c>
      <c r="D35" s="52">
        <v>27215</v>
      </c>
      <c r="E35" s="52">
        <v>16970</v>
      </c>
      <c r="F35" s="52">
        <v>15221</v>
      </c>
      <c r="G35" s="52">
        <v>10882</v>
      </c>
      <c r="H35" s="52">
        <v>13909</v>
      </c>
      <c r="I35" s="52">
        <v>12129</v>
      </c>
      <c r="J35" s="52">
        <v>3652</v>
      </c>
      <c r="K35" s="62"/>
    </row>
    <row r="36" spans="1:37" ht="12" customHeight="1">
      <c r="A36" s="19" t="s">
        <v>125</v>
      </c>
      <c r="B36" s="52">
        <f t="shared" si="3"/>
        <v>132802</v>
      </c>
      <c r="C36" s="52">
        <v>41113</v>
      </c>
      <c r="D36" s="52">
        <v>24909</v>
      </c>
      <c r="E36" s="52">
        <v>15617</v>
      </c>
      <c r="F36" s="52">
        <v>13365</v>
      </c>
      <c r="G36" s="52">
        <v>9841</v>
      </c>
      <c r="H36" s="52">
        <v>13142</v>
      </c>
      <c r="I36" s="52">
        <v>11733</v>
      </c>
      <c r="J36" s="52">
        <v>3082</v>
      </c>
      <c r="K36" s="62"/>
    </row>
    <row r="37" spans="1:37" ht="12" customHeight="1">
      <c r="A37" s="19" t="s">
        <v>126</v>
      </c>
      <c r="B37" s="52">
        <f t="shared" si="3"/>
        <v>133392</v>
      </c>
      <c r="C37" s="52">
        <v>42456</v>
      </c>
      <c r="D37" s="52">
        <v>25536</v>
      </c>
      <c r="E37" s="52">
        <v>15881</v>
      </c>
      <c r="F37" s="52">
        <v>13023</v>
      </c>
      <c r="G37" s="52">
        <v>9915</v>
      </c>
      <c r="H37" s="52">
        <v>12965</v>
      </c>
      <c r="I37" s="52">
        <v>10985</v>
      </c>
      <c r="J37" s="52">
        <v>2631</v>
      </c>
      <c r="K37" s="62"/>
    </row>
    <row r="38" spans="1:37" ht="12" customHeight="1">
      <c r="A38" s="19" t="s">
        <v>127</v>
      </c>
      <c r="B38" s="52">
        <f t="shared" si="3"/>
        <v>119870</v>
      </c>
      <c r="C38" s="52">
        <v>39011</v>
      </c>
      <c r="D38" s="52">
        <v>23394</v>
      </c>
      <c r="E38" s="52">
        <v>13850</v>
      </c>
      <c r="F38" s="52">
        <v>11812</v>
      </c>
      <c r="G38" s="52">
        <v>8837</v>
      </c>
      <c r="H38" s="52">
        <v>11394</v>
      </c>
      <c r="I38" s="52">
        <v>9588</v>
      </c>
      <c r="J38" s="52">
        <v>1984</v>
      </c>
      <c r="K38" s="62"/>
    </row>
    <row r="39" spans="1:37" ht="12" customHeight="1">
      <c r="A39" s="19" t="s">
        <v>128</v>
      </c>
      <c r="B39" s="52">
        <f t="shared" si="3"/>
        <v>93292</v>
      </c>
      <c r="C39" s="52">
        <v>30988</v>
      </c>
      <c r="D39" s="52">
        <v>17835</v>
      </c>
      <c r="E39" s="52">
        <v>10617</v>
      </c>
      <c r="F39" s="52">
        <v>9237</v>
      </c>
      <c r="G39" s="52">
        <v>6905</v>
      </c>
      <c r="H39" s="52">
        <v>8971</v>
      </c>
      <c r="I39" s="52">
        <v>7585</v>
      </c>
      <c r="J39" s="52">
        <v>1154</v>
      </c>
      <c r="K39" s="62"/>
    </row>
    <row r="40" spans="1:37" ht="12" customHeight="1">
      <c r="A40" s="19" t="s">
        <v>129</v>
      </c>
      <c r="B40" s="52">
        <f t="shared" si="3"/>
        <v>66000</v>
      </c>
      <c r="C40" s="52">
        <v>22118</v>
      </c>
      <c r="D40" s="52">
        <v>12636</v>
      </c>
      <c r="E40" s="52">
        <v>7261</v>
      </c>
      <c r="F40" s="52">
        <v>6605</v>
      </c>
      <c r="G40" s="52">
        <v>4934</v>
      </c>
      <c r="H40" s="52">
        <v>6405</v>
      </c>
      <c r="I40" s="52">
        <v>5312</v>
      </c>
      <c r="J40" s="52">
        <v>729</v>
      </c>
      <c r="K40" s="62"/>
    </row>
    <row r="41" spans="1:37" ht="12" customHeight="1">
      <c r="A41" s="19" t="s">
        <v>130</v>
      </c>
      <c r="B41" s="52">
        <f t="shared" si="3"/>
        <v>43407</v>
      </c>
      <c r="C41" s="52">
        <v>14883</v>
      </c>
      <c r="D41" s="52">
        <v>8357</v>
      </c>
      <c r="E41" s="52">
        <v>4834</v>
      </c>
      <c r="F41" s="52">
        <v>4239</v>
      </c>
      <c r="G41" s="52">
        <v>3184</v>
      </c>
      <c r="H41" s="52">
        <v>4224</v>
      </c>
      <c r="I41" s="52">
        <v>3306</v>
      </c>
      <c r="J41" s="52">
        <v>380</v>
      </c>
      <c r="K41" s="62"/>
    </row>
    <row r="42" spans="1:37" ht="12" customHeight="1">
      <c r="A42" s="19" t="s">
        <v>131</v>
      </c>
      <c r="B42" s="52">
        <f t="shared" si="3"/>
        <v>26243</v>
      </c>
      <c r="C42" s="52">
        <v>8877</v>
      </c>
      <c r="D42" s="52">
        <v>5247</v>
      </c>
      <c r="E42" s="52">
        <v>3016</v>
      </c>
      <c r="F42" s="52">
        <v>2417</v>
      </c>
      <c r="G42" s="52">
        <v>2031</v>
      </c>
      <c r="H42" s="52">
        <v>2575</v>
      </c>
      <c r="I42" s="52">
        <v>1896</v>
      </c>
      <c r="J42" s="52">
        <v>184</v>
      </c>
      <c r="K42" s="62"/>
    </row>
    <row r="43" spans="1:37" ht="12" customHeight="1">
      <c r="A43" s="19" t="s">
        <v>132</v>
      </c>
      <c r="B43" s="52">
        <f t="shared" si="3"/>
        <v>14148</v>
      </c>
      <c r="C43" s="52">
        <v>4668</v>
      </c>
      <c r="D43" s="52">
        <v>2809</v>
      </c>
      <c r="E43" s="52">
        <v>1574</v>
      </c>
      <c r="F43" s="52">
        <v>1304</v>
      </c>
      <c r="G43" s="52">
        <v>1271</v>
      </c>
      <c r="H43" s="52">
        <v>1467</v>
      </c>
      <c r="I43" s="52">
        <v>982</v>
      </c>
      <c r="J43" s="52">
        <v>73</v>
      </c>
      <c r="K43" s="62"/>
    </row>
    <row r="44" spans="1:37" ht="12" customHeight="1">
      <c r="A44" s="19" t="s">
        <v>133</v>
      </c>
      <c r="B44" s="52">
        <f t="shared" si="3"/>
        <v>5828</v>
      </c>
      <c r="C44" s="52">
        <v>1956</v>
      </c>
      <c r="D44" s="52">
        <v>1178</v>
      </c>
      <c r="E44" s="52">
        <v>629</v>
      </c>
      <c r="F44" s="52">
        <v>527</v>
      </c>
      <c r="G44" s="52">
        <v>535</v>
      </c>
      <c r="H44" s="52">
        <v>566</v>
      </c>
      <c r="I44" s="52">
        <v>398</v>
      </c>
      <c r="J44" s="52">
        <v>39</v>
      </c>
      <c r="K44" s="62"/>
    </row>
    <row r="45" spans="1:37" ht="12" customHeight="1">
      <c r="A45" s="19" t="s">
        <v>134</v>
      </c>
      <c r="B45" s="52">
        <f t="shared" si="3"/>
        <v>1738</v>
      </c>
      <c r="C45" s="52">
        <v>572</v>
      </c>
      <c r="D45" s="52">
        <v>367</v>
      </c>
      <c r="E45" s="52">
        <v>167</v>
      </c>
      <c r="F45" s="52">
        <v>163</v>
      </c>
      <c r="G45" s="52">
        <v>173</v>
      </c>
      <c r="H45" s="52">
        <v>166</v>
      </c>
      <c r="I45" s="52">
        <v>113</v>
      </c>
      <c r="J45" s="52">
        <v>17</v>
      </c>
      <c r="K45" s="62"/>
    </row>
    <row r="46" spans="1:37" ht="12" customHeight="1">
      <c r="A46" s="19" t="s">
        <v>135</v>
      </c>
      <c r="B46" s="52">
        <f t="shared" si="3"/>
        <v>259</v>
      </c>
      <c r="C46" s="52">
        <v>69</v>
      </c>
      <c r="D46" s="52">
        <v>63</v>
      </c>
      <c r="E46" s="52">
        <v>19</v>
      </c>
      <c r="F46" s="52">
        <v>22</v>
      </c>
      <c r="G46" s="52">
        <v>26</v>
      </c>
      <c r="H46" s="52">
        <v>37</v>
      </c>
      <c r="I46" s="52">
        <v>20</v>
      </c>
      <c r="J46" s="52">
        <v>3</v>
      </c>
      <c r="K46" s="62"/>
    </row>
    <row r="47" spans="1:37" ht="8.25" customHeight="1">
      <c r="A47" s="8"/>
      <c r="B47" s="63"/>
      <c r="C47" s="52"/>
      <c r="D47" s="59"/>
      <c r="E47" s="59"/>
      <c r="F47" s="59"/>
      <c r="G47" s="59"/>
      <c r="H47" s="60"/>
      <c r="I47" s="60"/>
      <c r="J47" s="61"/>
      <c r="K47" s="62"/>
    </row>
    <row r="48" spans="1:37" s="47" customFormat="1" ht="12" customHeight="1">
      <c r="A48" s="51" t="s">
        <v>18</v>
      </c>
      <c r="B48" s="37">
        <f>SUM(C48:J48)</f>
        <v>1826688</v>
      </c>
      <c r="C48" s="37">
        <f t="shared" ref="C48:J48" si="4">SUM(C49:C66)</f>
        <v>601694</v>
      </c>
      <c r="D48" s="37">
        <f t="shared" si="4"/>
        <v>347987</v>
      </c>
      <c r="E48" s="37">
        <f t="shared" si="4"/>
        <v>211314</v>
      </c>
      <c r="F48" s="37">
        <f t="shared" si="4"/>
        <v>186507</v>
      </c>
      <c r="G48" s="37">
        <f t="shared" si="4"/>
        <v>133444</v>
      </c>
      <c r="H48" s="37">
        <f t="shared" si="4"/>
        <v>168111</v>
      </c>
      <c r="I48" s="37">
        <f t="shared" si="4"/>
        <v>149103</v>
      </c>
      <c r="J48" s="37">
        <f t="shared" si="4"/>
        <v>28528</v>
      </c>
      <c r="K48" s="62"/>
      <c r="L48" s="50"/>
      <c r="M48" s="50"/>
      <c r="N48" s="50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/>
      <c r="AB48" s="50"/>
      <c r="AC48" s="50"/>
      <c r="AD48" s="50"/>
      <c r="AE48" s="50"/>
      <c r="AF48" s="50"/>
      <c r="AG48" s="50"/>
      <c r="AH48" s="50"/>
      <c r="AI48" s="50"/>
      <c r="AJ48" s="50"/>
      <c r="AK48" s="50"/>
    </row>
    <row r="49" spans="1:11" ht="12" customHeight="1">
      <c r="A49" s="19" t="s">
        <v>118</v>
      </c>
      <c r="B49" s="52">
        <f t="shared" ref="B49:B66" si="5">SUM(C49:J49)</f>
        <v>60066</v>
      </c>
      <c r="C49" s="52">
        <v>17640</v>
      </c>
      <c r="D49" s="52">
        <v>12153</v>
      </c>
      <c r="E49" s="52">
        <v>6740</v>
      </c>
      <c r="F49" s="52">
        <v>5796</v>
      </c>
      <c r="G49" s="52">
        <v>4769</v>
      </c>
      <c r="H49" s="52">
        <v>6326</v>
      </c>
      <c r="I49" s="52">
        <v>6296</v>
      </c>
      <c r="J49" s="52">
        <v>346</v>
      </c>
      <c r="K49" s="62"/>
    </row>
    <row r="50" spans="1:11" ht="12" customHeight="1">
      <c r="A50" s="19" t="s">
        <v>136</v>
      </c>
      <c r="B50" s="52">
        <f t="shared" si="5"/>
        <v>179460</v>
      </c>
      <c r="C50" s="52">
        <v>54359</v>
      </c>
      <c r="D50" s="52">
        <v>35790</v>
      </c>
      <c r="E50" s="52">
        <v>19883</v>
      </c>
      <c r="F50" s="52">
        <v>17170</v>
      </c>
      <c r="G50" s="52">
        <v>14037</v>
      </c>
      <c r="H50" s="52">
        <v>18234</v>
      </c>
      <c r="I50" s="52">
        <v>18000</v>
      </c>
      <c r="J50" s="52">
        <v>1987</v>
      </c>
      <c r="K50" s="62"/>
    </row>
    <row r="51" spans="1:11" ht="12" customHeight="1">
      <c r="A51" s="19" t="s">
        <v>120</v>
      </c>
      <c r="B51" s="52">
        <f t="shared" si="5"/>
        <v>190471</v>
      </c>
      <c r="C51" s="52">
        <v>59559</v>
      </c>
      <c r="D51" s="52">
        <v>37077</v>
      </c>
      <c r="E51" s="52">
        <v>21560</v>
      </c>
      <c r="F51" s="52">
        <v>18612</v>
      </c>
      <c r="G51" s="52">
        <v>14403</v>
      </c>
      <c r="H51" s="52">
        <v>18576</v>
      </c>
      <c r="I51" s="52">
        <v>18109</v>
      </c>
      <c r="J51" s="52">
        <v>2575</v>
      </c>
    </row>
    <row r="52" spans="1:11" ht="12" customHeight="1">
      <c r="A52" s="19" t="s">
        <v>121</v>
      </c>
      <c r="B52" s="52">
        <f t="shared" si="5"/>
        <v>194810</v>
      </c>
      <c r="C52" s="52">
        <v>62008</v>
      </c>
      <c r="D52" s="52">
        <v>37685</v>
      </c>
      <c r="E52" s="52">
        <v>22835</v>
      </c>
      <c r="F52" s="52">
        <v>19367</v>
      </c>
      <c r="G52" s="52">
        <v>14392</v>
      </c>
      <c r="H52" s="52">
        <v>18578</v>
      </c>
      <c r="I52" s="52">
        <v>17092</v>
      </c>
      <c r="J52" s="52">
        <v>2853</v>
      </c>
    </row>
    <row r="53" spans="1:11" ht="12" customHeight="1">
      <c r="A53" s="19" t="s">
        <v>122</v>
      </c>
      <c r="B53" s="52">
        <f t="shared" si="5"/>
        <v>195823</v>
      </c>
      <c r="C53" s="52">
        <v>62666</v>
      </c>
      <c r="D53" s="52">
        <v>37615</v>
      </c>
      <c r="E53" s="52">
        <v>22999</v>
      </c>
      <c r="F53" s="52">
        <v>19838</v>
      </c>
      <c r="G53" s="52">
        <v>14220</v>
      </c>
      <c r="H53" s="52">
        <v>18487</v>
      </c>
      <c r="I53" s="52">
        <v>16800</v>
      </c>
      <c r="J53" s="52">
        <v>3198</v>
      </c>
    </row>
    <row r="54" spans="1:11" ht="12" customHeight="1">
      <c r="A54" s="19" t="s">
        <v>123</v>
      </c>
      <c r="B54" s="52">
        <f t="shared" si="5"/>
        <v>172015</v>
      </c>
      <c r="C54" s="52">
        <v>55639</v>
      </c>
      <c r="D54" s="52">
        <v>31977</v>
      </c>
      <c r="E54" s="52">
        <v>19895</v>
      </c>
      <c r="F54" s="52">
        <v>18484</v>
      </c>
      <c r="G54" s="52">
        <v>12560</v>
      </c>
      <c r="H54" s="52">
        <v>16033</v>
      </c>
      <c r="I54" s="52">
        <v>13759</v>
      </c>
      <c r="J54" s="52">
        <v>3668</v>
      </c>
    </row>
    <row r="55" spans="1:11" ht="12" customHeight="1">
      <c r="A55" s="19" t="s">
        <v>124</v>
      </c>
      <c r="B55" s="52">
        <f t="shared" si="5"/>
        <v>146346</v>
      </c>
      <c r="C55" s="52">
        <v>46816</v>
      </c>
      <c r="D55" s="52">
        <v>26769</v>
      </c>
      <c r="E55" s="52">
        <v>17505</v>
      </c>
      <c r="F55" s="52">
        <v>15569</v>
      </c>
      <c r="G55" s="52">
        <v>10865</v>
      </c>
      <c r="H55" s="52">
        <v>13653</v>
      </c>
      <c r="I55" s="52">
        <v>11850</v>
      </c>
      <c r="J55" s="52">
        <v>3319</v>
      </c>
    </row>
    <row r="56" spans="1:11" ht="12" customHeight="1">
      <c r="A56" s="19" t="s">
        <v>125</v>
      </c>
      <c r="B56" s="52">
        <f t="shared" si="5"/>
        <v>134952</v>
      </c>
      <c r="C56" s="52">
        <v>43479</v>
      </c>
      <c r="D56" s="52">
        <v>25414</v>
      </c>
      <c r="E56" s="52">
        <v>16597</v>
      </c>
      <c r="F56" s="52">
        <v>13768</v>
      </c>
      <c r="G56" s="52">
        <v>9660</v>
      </c>
      <c r="H56" s="52">
        <v>12448</v>
      </c>
      <c r="I56" s="52">
        <v>10839</v>
      </c>
      <c r="J56" s="52">
        <v>2747</v>
      </c>
    </row>
    <row r="57" spans="1:11" ht="12" customHeight="1">
      <c r="A57" s="19" t="s">
        <v>126</v>
      </c>
      <c r="B57" s="52">
        <f t="shared" si="5"/>
        <v>137193</v>
      </c>
      <c r="C57" s="52">
        <v>45670</v>
      </c>
      <c r="D57" s="52">
        <v>26311</v>
      </c>
      <c r="E57" s="52">
        <v>16448</v>
      </c>
      <c r="F57" s="52">
        <v>14136</v>
      </c>
      <c r="G57" s="52">
        <v>9736</v>
      </c>
      <c r="H57" s="52">
        <v>12283</v>
      </c>
      <c r="I57" s="52">
        <v>10217</v>
      </c>
      <c r="J57" s="52">
        <v>2392</v>
      </c>
    </row>
    <row r="58" spans="1:11" ht="12" customHeight="1">
      <c r="A58" s="19" t="s">
        <v>127</v>
      </c>
      <c r="B58" s="52">
        <f t="shared" si="5"/>
        <v>125662</v>
      </c>
      <c r="C58" s="52">
        <v>44107</v>
      </c>
      <c r="D58" s="52">
        <v>23855</v>
      </c>
      <c r="E58" s="52">
        <v>14638</v>
      </c>
      <c r="F58" s="52">
        <v>13120</v>
      </c>
      <c r="G58" s="52">
        <v>8613</v>
      </c>
      <c r="H58" s="52">
        <v>10532</v>
      </c>
      <c r="I58" s="52">
        <v>8770</v>
      </c>
      <c r="J58" s="52">
        <v>2027</v>
      </c>
    </row>
    <row r="59" spans="1:11" ht="12" customHeight="1">
      <c r="A59" s="19" t="s">
        <v>128</v>
      </c>
      <c r="B59" s="52">
        <f t="shared" si="5"/>
        <v>100849</v>
      </c>
      <c r="C59" s="52">
        <v>36722</v>
      </c>
      <c r="D59" s="52">
        <v>18501</v>
      </c>
      <c r="E59" s="52">
        <v>11433</v>
      </c>
      <c r="F59" s="52">
        <v>10809</v>
      </c>
      <c r="G59" s="52">
        <v>6919</v>
      </c>
      <c r="H59" s="52">
        <v>8393</v>
      </c>
      <c r="I59" s="52">
        <v>6727</v>
      </c>
      <c r="J59" s="52">
        <v>1345</v>
      </c>
    </row>
    <row r="60" spans="1:11" ht="12" customHeight="1">
      <c r="A60" s="19" t="s">
        <v>129</v>
      </c>
      <c r="B60" s="52">
        <f t="shared" si="5"/>
        <v>73870</v>
      </c>
      <c r="C60" s="52">
        <v>28022</v>
      </c>
      <c r="D60" s="52">
        <v>13294</v>
      </c>
      <c r="E60" s="52">
        <v>8217</v>
      </c>
      <c r="F60" s="52">
        <v>7899</v>
      </c>
      <c r="G60" s="52">
        <v>5045</v>
      </c>
      <c r="H60" s="52">
        <v>5930</v>
      </c>
      <c r="I60" s="52">
        <v>4591</v>
      </c>
      <c r="J60" s="52">
        <v>872</v>
      </c>
    </row>
    <row r="61" spans="1:11" ht="12" customHeight="1">
      <c r="A61" s="19" t="s">
        <v>130</v>
      </c>
      <c r="B61" s="52">
        <f t="shared" si="5"/>
        <v>50377</v>
      </c>
      <c r="C61" s="52">
        <v>19381</v>
      </c>
      <c r="D61" s="52">
        <v>9431</v>
      </c>
      <c r="E61" s="52">
        <v>5554</v>
      </c>
      <c r="F61" s="52">
        <v>5230</v>
      </c>
      <c r="G61" s="52">
        <v>3569</v>
      </c>
      <c r="H61" s="52">
        <v>3849</v>
      </c>
      <c r="I61" s="52">
        <v>2849</v>
      </c>
      <c r="J61" s="52">
        <v>514</v>
      </c>
    </row>
    <row r="62" spans="1:11" ht="12" customHeight="1">
      <c r="A62" s="19" t="s">
        <v>131</v>
      </c>
      <c r="B62" s="52">
        <f t="shared" si="5"/>
        <v>32583</v>
      </c>
      <c r="C62" s="52">
        <v>12535</v>
      </c>
      <c r="D62" s="52">
        <v>6201</v>
      </c>
      <c r="E62" s="52">
        <v>3676</v>
      </c>
      <c r="F62" s="52">
        <v>3379</v>
      </c>
      <c r="G62" s="52">
        <v>2275</v>
      </c>
      <c r="H62" s="52">
        <v>2491</v>
      </c>
      <c r="I62" s="52">
        <v>1700</v>
      </c>
      <c r="J62" s="52">
        <v>326</v>
      </c>
    </row>
    <row r="63" spans="1:11" ht="12" customHeight="1">
      <c r="A63" s="19" t="s">
        <v>132</v>
      </c>
      <c r="B63" s="52">
        <f t="shared" si="5"/>
        <v>19429</v>
      </c>
      <c r="C63" s="52">
        <v>7742</v>
      </c>
      <c r="D63" s="52">
        <v>3642</v>
      </c>
      <c r="E63" s="52">
        <v>2069</v>
      </c>
      <c r="F63" s="52">
        <v>2003</v>
      </c>
      <c r="G63" s="52">
        <v>1388</v>
      </c>
      <c r="H63" s="52">
        <v>1424</v>
      </c>
      <c r="I63" s="52">
        <v>971</v>
      </c>
      <c r="J63" s="52">
        <v>190</v>
      </c>
    </row>
    <row r="64" spans="1:11" ht="12" customHeight="1">
      <c r="A64" s="19" t="s">
        <v>133</v>
      </c>
      <c r="B64" s="52">
        <f t="shared" si="5"/>
        <v>9264</v>
      </c>
      <c r="C64" s="52">
        <v>3843</v>
      </c>
      <c r="D64" s="52">
        <v>1660</v>
      </c>
      <c r="E64" s="52">
        <v>926</v>
      </c>
      <c r="F64" s="52">
        <v>965</v>
      </c>
      <c r="G64" s="52">
        <v>717</v>
      </c>
      <c r="H64" s="52">
        <v>675</v>
      </c>
      <c r="I64" s="52">
        <v>358</v>
      </c>
      <c r="J64" s="52">
        <v>120</v>
      </c>
    </row>
    <row r="65" spans="1:10" ht="12" customHeight="1">
      <c r="A65" s="19" t="s">
        <v>134</v>
      </c>
      <c r="B65" s="52">
        <f t="shared" si="5"/>
        <v>2962</v>
      </c>
      <c r="C65" s="52">
        <v>1291</v>
      </c>
      <c r="D65" s="52">
        <v>512</v>
      </c>
      <c r="E65" s="52">
        <v>281</v>
      </c>
      <c r="F65" s="52">
        <v>302</v>
      </c>
      <c r="G65" s="52">
        <v>206</v>
      </c>
      <c r="H65" s="52">
        <v>173</v>
      </c>
      <c r="I65" s="52">
        <v>156</v>
      </c>
      <c r="J65" s="52">
        <v>41</v>
      </c>
    </row>
    <row r="66" spans="1:10" ht="12" customHeight="1">
      <c r="A66" s="19" t="s">
        <v>135</v>
      </c>
      <c r="B66" s="52">
        <f t="shared" si="5"/>
        <v>556</v>
      </c>
      <c r="C66" s="52">
        <v>215</v>
      </c>
      <c r="D66" s="52">
        <v>100</v>
      </c>
      <c r="E66" s="52">
        <v>58</v>
      </c>
      <c r="F66" s="52">
        <v>60</v>
      </c>
      <c r="G66" s="52">
        <v>70</v>
      </c>
      <c r="H66" s="52">
        <v>26</v>
      </c>
      <c r="I66" s="52">
        <v>19</v>
      </c>
      <c r="J66" s="52">
        <v>8</v>
      </c>
    </row>
    <row r="67" spans="1:10" ht="8.25" customHeight="1">
      <c r="A67" s="28"/>
      <c r="B67" s="28"/>
      <c r="C67" s="28"/>
      <c r="D67" s="28"/>
      <c r="E67" s="28"/>
      <c r="F67" s="38"/>
      <c r="G67" s="38"/>
      <c r="H67" s="64"/>
      <c r="I67" s="64"/>
      <c r="J67" s="64"/>
    </row>
    <row r="68" spans="1:10" ht="9" customHeight="1">
      <c r="A68" s="8"/>
      <c r="B68" s="8"/>
      <c r="C68" s="8"/>
      <c r="D68" s="8"/>
      <c r="E68" s="8"/>
      <c r="F68" s="49"/>
      <c r="G68" s="49"/>
    </row>
    <row r="69" spans="1:10" ht="27" customHeight="1">
      <c r="A69" s="491" t="s">
        <v>114</v>
      </c>
      <c r="B69" s="491"/>
      <c r="C69" s="491"/>
      <c r="D69" s="491"/>
      <c r="E69" s="491"/>
      <c r="F69" s="491"/>
      <c r="G69" s="491"/>
      <c r="H69" s="491"/>
      <c r="I69" s="491"/>
      <c r="J69" s="491"/>
    </row>
    <row r="70" spans="1:10" ht="14.25" customHeight="1">
      <c r="A70" s="65" t="s">
        <v>28</v>
      </c>
      <c r="B70" s="66"/>
      <c r="C70" s="66"/>
      <c r="D70" s="66"/>
      <c r="E70" s="66"/>
      <c r="F70" s="66"/>
      <c r="G70" s="66"/>
      <c r="H70" s="66"/>
      <c r="I70" s="66"/>
      <c r="J70" s="66"/>
    </row>
    <row r="71" spans="1:10" ht="12" customHeight="1"/>
    <row r="72" spans="1:10" ht="12" customHeight="1"/>
    <row r="73" spans="1:10" ht="12" customHeight="1"/>
    <row r="74" spans="1:10" ht="12" customHeight="1"/>
    <row r="75" spans="1:10" ht="12" customHeight="1"/>
    <row r="76" spans="1:10" ht="12" customHeight="1"/>
    <row r="77" spans="1:10" ht="12" customHeight="1"/>
    <row r="78" spans="1:10" ht="12" customHeight="1"/>
    <row r="79" spans="1:10" ht="12" customHeight="1"/>
    <row r="80" spans="1:1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</sheetData>
  <mergeCells count="1">
    <mergeCell ref="A69:J69"/>
  </mergeCells>
  <pageMargins left="0.7" right="0.7" top="0.75" bottom="0.75" header="0.3" footer="0.3"/>
  <pageSetup scale="67" orientation="portrait" r:id="rId1"/>
  <colBreaks count="2" manualBreakCount="2">
    <brk id="10" max="71" man="1"/>
    <brk id="13" max="350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057DF-AE6D-46D5-92CE-E20F89950B01}">
  <dimension ref="A2:V68"/>
  <sheetViews>
    <sheetView showGridLines="0" zoomScaleNormal="100" zoomScaleSheetLayoutView="90" workbookViewId="0">
      <selection activeCell="S7" sqref="S7"/>
    </sheetView>
  </sheetViews>
  <sheetFormatPr baseColWidth="10" defaultRowHeight="12.75"/>
  <cols>
    <col min="1" max="5" width="0.5703125" style="72" customWidth="1"/>
    <col min="6" max="7" width="0.5703125" style="73" customWidth="1"/>
    <col min="8" max="8" width="0.5703125" style="74" customWidth="1"/>
    <col min="9" max="9" width="15.140625" style="74" customWidth="1"/>
    <col min="10" max="10" width="17.140625" style="68" customWidth="1"/>
    <col min="11" max="15" width="11.42578125" style="68"/>
    <col min="16" max="16" width="3.5703125" style="74" customWidth="1"/>
    <col min="17" max="17" width="5" style="74" customWidth="1"/>
    <col min="18" max="22" width="11.42578125" style="74"/>
    <col min="23" max="256" width="11.42578125" style="68"/>
    <col min="257" max="264" width="0.5703125" style="68" customWidth="1"/>
    <col min="265" max="265" width="16.42578125" style="68" customWidth="1"/>
    <col min="266" max="266" width="17.140625" style="68" customWidth="1"/>
    <col min="267" max="271" width="11.42578125" style="68"/>
    <col min="272" max="272" width="15.5703125" style="68" customWidth="1"/>
    <col min="273" max="273" width="5" style="68" customWidth="1"/>
    <col min="274" max="512" width="11.42578125" style="68"/>
    <col min="513" max="520" width="0.5703125" style="68" customWidth="1"/>
    <col min="521" max="521" width="16.42578125" style="68" customWidth="1"/>
    <col min="522" max="522" width="17.140625" style="68" customWidth="1"/>
    <col min="523" max="527" width="11.42578125" style="68"/>
    <col min="528" max="528" width="15.5703125" style="68" customWidth="1"/>
    <col min="529" max="529" width="5" style="68" customWidth="1"/>
    <col min="530" max="768" width="11.42578125" style="68"/>
    <col min="769" max="776" width="0.5703125" style="68" customWidth="1"/>
    <col min="777" max="777" width="16.42578125" style="68" customWidth="1"/>
    <col min="778" max="778" width="17.140625" style="68" customWidth="1"/>
    <col min="779" max="783" width="11.42578125" style="68"/>
    <col min="784" max="784" width="15.5703125" style="68" customWidth="1"/>
    <col min="785" max="785" width="5" style="68" customWidth="1"/>
    <col min="786" max="1024" width="11.42578125" style="68"/>
    <col min="1025" max="1032" width="0.5703125" style="68" customWidth="1"/>
    <col min="1033" max="1033" width="16.42578125" style="68" customWidth="1"/>
    <col min="1034" max="1034" width="17.140625" style="68" customWidth="1"/>
    <col min="1035" max="1039" width="11.42578125" style="68"/>
    <col min="1040" max="1040" width="15.5703125" style="68" customWidth="1"/>
    <col min="1041" max="1041" width="5" style="68" customWidth="1"/>
    <col min="1042" max="1280" width="11.42578125" style="68"/>
    <col min="1281" max="1288" width="0.5703125" style="68" customWidth="1"/>
    <col min="1289" max="1289" width="16.42578125" style="68" customWidth="1"/>
    <col min="1290" max="1290" width="17.140625" style="68" customWidth="1"/>
    <col min="1291" max="1295" width="11.42578125" style="68"/>
    <col min="1296" max="1296" width="15.5703125" style="68" customWidth="1"/>
    <col min="1297" max="1297" width="5" style="68" customWidth="1"/>
    <col min="1298" max="1536" width="11.42578125" style="68"/>
    <col min="1537" max="1544" width="0.5703125" style="68" customWidth="1"/>
    <col min="1545" max="1545" width="16.42578125" style="68" customWidth="1"/>
    <col min="1546" max="1546" width="17.140625" style="68" customWidth="1"/>
    <col min="1547" max="1551" width="11.42578125" style="68"/>
    <col min="1552" max="1552" width="15.5703125" style="68" customWidth="1"/>
    <col min="1553" max="1553" width="5" style="68" customWidth="1"/>
    <col min="1554" max="1792" width="11.42578125" style="68"/>
    <col min="1793" max="1800" width="0.5703125" style="68" customWidth="1"/>
    <col min="1801" max="1801" width="16.42578125" style="68" customWidth="1"/>
    <col min="1802" max="1802" width="17.140625" style="68" customWidth="1"/>
    <col min="1803" max="1807" width="11.42578125" style="68"/>
    <col min="1808" max="1808" width="15.5703125" style="68" customWidth="1"/>
    <col min="1809" max="1809" width="5" style="68" customWidth="1"/>
    <col min="1810" max="2048" width="11.42578125" style="68"/>
    <col min="2049" max="2056" width="0.5703125" style="68" customWidth="1"/>
    <col min="2057" max="2057" width="16.42578125" style="68" customWidth="1"/>
    <col min="2058" max="2058" width="17.140625" style="68" customWidth="1"/>
    <col min="2059" max="2063" width="11.42578125" style="68"/>
    <col min="2064" max="2064" width="15.5703125" style="68" customWidth="1"/>
    <col min="2065" max="2065" width="5" style="68" customWidth="1"/>
    <col min="2066" max="2304" width="11.42578125" style="68"/>
    <col min="2305" max="2312" width="0.5703125" style="68" customWidth="1"/>
    <col min="2313" max="2313" width="16.42578125" style="68" customWidth="1"/>
    <col min="2314" max="2314" width="17.140625" style="68" customWidth="1"/>
    <col min="2315" max="2319" width="11.42578125" style="68"/>
    <col min="2320" max="2320" width="15.5703125" style="68" customWidth="1"/>
    <col min="2321" max="2321" width="5" style="68" customWidth="1"/>
    <col min="2322" max="2560" width="11.42578125" style="68"/>
    <col min="2561" max="2568" width="0.5703125" style="68" customWidth="1"/>
    <col min="2569" max="2569" width="16.42578125" style="68" customWidth="1"/>
    <col min="2570" max="2570" width="17.140625" style="68" customWidth="1"/>
    <col min="2571" max="2575" width="11.42578125" style="68"/>
    <col min="2576" max="2576" width="15.5703125" style="68" customWidth="1"/>
    <col min="2577" max="2577" width="5" style="68" customWidth="1"/>
    <col min="2578" max="2816" width="11.42578125" style="68"/>
    <col min="2817" max="2824" width="0.5703125" style="68" customWidth="1"/>
    <col min="2825" max="2825" width="16.42578125" style="68" customWidth="1"/>
    <col min="2826" max="2826" width="17.140625" style="68" customWidth="1"/>
    <col min="2827" max="2831" width="11.42578125" style="68"/>
    <col min="2832" max="2832" width="15.5703125" style="68" customWidth="1"/>
    <col min="2833" max="2833" width="5" style="68" customWidth="1"/>
    <col min="2834" max="3072" width="11.42578125" style="68"/>
    <col min="3073" max="3080" width="0.5703125" style="68" customWidth="1"/>
    <col min="3081" max="3081" width="16.42578125" style="68" customWidth="1"/>
    <col min="3082" max="3082" width="17.140625" style="68" customWidth="1"/>
    <col min="3083" max="3087" width="11.42578125" style="68"/>
    <col min="3088" max="3088" width="15.5703125" style="68" customWidth="1"/>
    <col min="3089" max="3089" width="5" style="68" customWidth="1"/>
    <col min="3090" max="3328" width="11.42578125" style="68"/>
    <col min="3329" max="3336" width="0.5703125" style="68" customWidth="1"/>
    <col min="3337" max="3337" width="16.42578125" style="68" customWidth="1"/>
    <col min="3338" max="3338" width="17.140625" style="68" customWidth="1"/>
    <col min="3339" max="3343" width="11.42578125" style="68"/>
    <col min="3344" max="3344" width="15.5703125" style="68" customWidth="1"/>
    <col min="3345" max="3345" width="5" style="68" customWidth="1"/>
    <col min="3346" max="3584" width="11.42578125" style="68"/>
    <col min="3585" max="3592" width="0.5703125" style="68" customWidth="1"/>
    <col min="3593" max="3593" width="16.42578125" style="68" customWidth="1"/>
    <col min="3594" max="3594" width="17.140625" style="68" customWidth="1"/>
    <col min="3595" max="3599" width="11.42578125" style="68"/>
    <col min="3600" max="3600" width="15.5703125" style="68" customWidth="1"/>
    <col min="3601" max="3601" width="5" style="68" customWidth="1"/>
    <col min="3602" max="3840" width="11.42578125" style="68"/>
    <col min="3841" max="3848" width="0.5703125" style="68" customWidth="1"/>
    <col min="3849" max="3849" width="16.42578125" style="68" customWidth="1"/>
    <col min="3850" max="3850" width="17.140625" style="68" customWidth="1"/>
    <col min="3851" max="3855" width="11.42578125" style="68"/>
    <col min="3856" max="3856" width="15.5703125" style="68" customWidth="1"/>
    <col min="3857" max="3857" width="5" style="68" customWidth="1"/>
    <col min="3858" max="4096" width="11.42578125" style="68"/>
    <col min="4097" max="4104" width="0.5703125" style="68" customWidth="1"/>
    <col min="4105" max="4105" width="16.42578125" style="68" customWidth="1"/>
    <col min="4106" max="4106" width="17.140625" style="68" customWidth="1"/>
    <col min="4107" max="4111" width="11.42578125" style="68"/>
    <col min="4112" max="4112" width="15.5703125" style="68" customWidth="1"/>
    <col min="4113" max="4113" width="5" style="68" customWidth="1"/>
    <col min="4114" max="4352" width="11.42578125" style="68"/>
    <col min="4353" max="4360" width="0.5703125" style="68" customWidth="1"/>
    <col min="4361" max="4361" width="16.42578125" style="68" customWidth="1"/>
    <col min="4362" max="4362" width="17.140625" style="68" customWidth="1"/>
    <col min="4363" max="4367" width="11.42578125" style="68"/>
    <col min="4368" max="4368" width="15.5703125" style="68" customWidth="1"/>
    <col min="4369" max="4369" width="5" style="68" customWidth="1"/>
    <col min="4370" max="4608" width="11.42578125" style="68"/>
    <col min="4609" max="4616" width="0.5703125" style="68" customWidth="1"/>
    <col min="4617" max="4617" width="16.42578125" style="68" customWidth="1"/>
    <col min="4618" max="4618" width="17.140625" style="68" customWidth="1"/>
    <col min="4619" max="4623" width="11.42578125" style="68"/>
    <col min="4624" max="4624" width="15.5703125" style="68" customWidth="1"/>
    <col min="4625" max="4625" width="5" style="68" customWidth="1"/>
    <col min="4626" max="4864" width="11.42578125" style="68"/>
    <col min="4865" max="4872" width="0.5703125" style="68" customWidth="1"/>
    <col min="4873" max="4873" width="16.42578125" style="68" customWidth="1"/>
    <col min="4874" max="4874" width="17.140625" style="68" customWidth="1"/>
    <col min="4875" max="4879" width="11.42578125" style="68"/>
    <col min="4880" max="4880" width="15.5703125" style="68" customWidth="1"/>
    <col min="4881" max="4881" width="5" style="68" customWidth="1"/>
    <col min="4882" max="5120" width="11.42578125" style="68"/>
    <col min="5121" max="5128" width="0.5703125" style="68" customWidth="1"/>
    <col min="5129" max="5129" width="16.42578125" style="68" customWidth="1"/>
    <col min="5130" max="5130" width="17.140625" style="68" customWidth="1"/>
    <col min="5131" max="5135" width="11.42578125" style="68"/>
    <col min="5136" max="5136" width="15.5703125" style="68" customWidth="1"/>
    <col min="5137" max="5137" width="5" style="68" customWidth="1"/>
    <col min="5138" max="5376" width="11.42578125" style="68"/>
    <col min="5377" max="5384" width="0.5703125" style="68" customWidth="1"/>
    <col min="5385" max="5385" width="16.42578125" style="68" customWidth="1"/>
    <col min="5386" max="5386" width="17.140625" style="68" customWidth="1"/>
    <col min="5387" max="5391" width="11.42578125" style="68"/>
    <col min="5392" max="5392" width="15.5703125" style="68" customWidth="1"/>
    <col min="5393" max="5393" width="5" style="68" customWidth="1"/>
    <col min="5394" max="5632" width="11.42578125" style="68"/>
    <col min="5633" max="5640" width="0.5703125" style="68" customWidth="1"/>
    <col min="5641" max="5641" width="16.42578125" style="68" customWidth="1"/>
    <col min="5642" max="5642" width="17.140625" style="68" customWidth="1"/>
    <col min="5643" max="5647" width="11.42578125" style="68"/>
    <col min="5648" max="5648" width="15.5703125" style="68" customWidth="1"/>
    <col min="5649" max="5649" width="5" style="68" customWidth="1"/>
    <col min="5650" max="5888" width="11.42578125" style="68"/>
    <col min="5889" max="5896" width="0.5703125" style="68" customWidth="1"/>
    <col min="5897" max="5897" width="16.42578125" style="68" customWidth="1"/>
    <col min="5898" max="5898" width="17.140625" style="68" customWidth="1"/>
    <col min="5899" max="5903" width="11.42578125" style="68"/>
    <col min="5904" max="5904" width="15.5703125" style="68" customWidth="1"/>
    <col min="5905" max="5905" width="5" style="68" customWidth="1"/>
    <col min="5906" max="6144" width="11.42578125" style="68"/>
    <col min="6145" max="6152" width="0.5703125" style="68" customWidth="1"/>
    <col min="6153" max="6153" width="16.42578125" style="68" customWidth="1"/>
    <col min="6154" max="6154" width="17.140625" style="68" customWidth="1"/>
    <col min="6155" max="6159" width="11.42578125" style="68"/>
    <col min="6160" max="6160" width="15.5703125" style="68" customWidth="1"/>
    <col min="6161" max="6161" width="5" style="68" customWidth="1"/>
    <col min="6162" max="6400" width="11.42578125" style="68"/>
    <col min="6401" max="6408" width="0.5703125" style="68" customWidth="1"/>
    <col min="6409" max="6409" width="16.42578125" style="68" customWidth="1"/>
    <col min="6410" max="6410" width="17.140625" style="68" customWidth="1"/>
    <col min="6411" max="6415" width="11.42578125" style="68"/>
    <col min="6416" max="6416" width="15.5703125" style="68" customWidth="1"/>
    <col min="6417" max="6417" width="5" style="68" customWidth="1"/>
    <col min="6418" max="6656" width="11.42578125" style="68"/>
    <col min="6657" max="6664" width="0.5703125" style="68" customWidth="1"/>
    <col min="6665" max="6665" width="16.42578125" style="68" customWidth="1"/>
    <col min="6666" max="6666" width="17.140625" style="68" customWidth="1"/>
    <col min="6667" max="6671" width="11.42578125" style="68"/>
    <col min="6672" max="6672" width="15.5703125" style="68" customWidth="1"/>
    <col min="6673" max="6673" width="5" style="68" customWidth="1"/>
    <col min="6674" max="6912" width="11.42578125" style="68"/>
    <col min="6913" max="6920" width="0.5703125" style="68" customWidth="1"/>
    <col min="6921" max="6921" width="16.42578125" style="68" customWidth="1"/>
    <col min="6922" max="6922" width="17.140625" style="68" customWidth="1"/>
    <col min="6923" max="6927" width="11.42578125" style="68"/>
    <col min="6928" max="6928" width="15.5703125" style="68" customWidth="1"/>
    <col min="6929" max="6929" width="5" style="68" customWidth="1"/>
    <col min="6930" max="7168" width="11.42578125" style="68"/>
    <col min="7169" max="7176" width="0.5703125" style="68" customWidth="1"/>
    <col min="7177" max="7177" width="16.42578125" style="68" customWidth="1"/>
    <col min="7178" max="7178" width="17.140625" style="68" customWidth="1"/>
    <col min="7179" max="7183" width="11.42578125" style="68"/>
    <col min="7184" max="7184" width="15.5703125" style="68" customWidth="1"/>
    <col min="7185" max="7185" width="5" style="68" customWidth="1"/>
    <col min="7186" max="7424" width="11.42578125" style="68"/>
    <col min="7425" max="7432" width="0.5703125" style="68" customWidth="1"/>
    <col min="7433" max="7433" width="16.42578125" style="68" customWidth="1"/>
    <col min="7434" max="7434" width="17.140625" style="68" customWidth="1"/>
    <col min="7435" max="7439" width="11.42578125" style="68"/>
    <col min="7440" max="7440" width="15.5703125" style="68" customWidth="1"/>
    <col min="7441" max="7441" width="5" style="68" customWidth="1"/>
    <col min="7442" max="7680" width="11.42578125" style="68"/>
    <col min="7681" max="7688" width="0.5703125" style="68" customWidth="1"/>
    <col min="7689" max="7689" width="16.42578125" style="68" customWidth="1"/>
    <col min="7690" max="7690" width="17.140625" style="68" customWidth="1"/>
    <col min="7691" max="7695" width="11.42578125" style="68"/>
    <col min="7696" max="7696" width="15.5703125" style="68" customWidth="1"/>
    <col min="7697" max="7697" width="5" style="68" customWidth="1"/>
    <col min="7698" max="7936" width="11.42578125" style="68"/>
    <col min="7937" max="7944" width="0.5703125" style="68" customWidth="1"/>
    <col min="7945" max="7945" width="16.42578125" style="68" customWidth="1"/>
    <col min="7946" max="7946" width="17.140625" style="68" customWidth="1"/>
    <col min="7947" max="7951" width="11.42578125" style="68"/>
    <col min="7952" max="7952" width="15.5703125" style="68" customWidth="1"/>
    <col min="7953" max="7953" width="5" style="68" customWidth="1"/>
    <col min="7954" max="8192" width="11.42578125" style="68"/>
    <col min="8193" max="8200" width="0.5703125" style="68" customWidth="1"/>
    <col min="8201" max="8201" width="16.42578125" style="68" customWidth="1"/>
    <col min="8202" max="8202" width="17.140625" style="68" customWidth="1"/>
    <col min="8203" max="8207" width="11.42578125" style="68"/>
    <col min="8208" max="8208" width="15.5703125" style="68" customWidth="1"/>
    <col min="8209" max="8209" width="5" style="68" customWidth="1"/>
    <col min="8210" max="8448" width="11.42578125" style="68"/>
    <col min="8449" max="8456" width="0.5703125" style="68" customWidth="1"/>
    <col min="8457" max="8457" width="16.42578125" style="68" customWidth="1"/>
    <col min="8458" max="8458" width="17.140625" style="68" customWidth="1"/>
    <col min="8459" max="8463" width="11.42578125" style="68"/>
    <col min="8464" max="8464" width="15.5703125" style="68" customWidth="1"/>
    <col min="8465" max="8465" width="5" style="68" customWidth="1"/>
    <col min="8466" max="8704" width="11.42578125" style="68"/>
    <col min="8705" max="8712" width="0.5703125" style="68" customWidth="1"/>
    <col min="8713" max="8713" width="16.42578125" style="68" customWidth="1"/>
    <col min="8714" max="8714" width="17.140625" style="68" customWidth="1"/>
    <col min="8715" max="8719" width="11.42578125" style="68"/>
    <col min="8720" max="8720" width="15.5703125" style="68" customWidth="1"/>
    <col min="8721" max="8721" width="5" style="68" customWidth="1"/>
    <col min="8722" max="8960" width="11.42578125" style="68"/>
    <col min="8961" max="8968" width="0.5703125" style="68" customWidth="1"/>
    <col min="8969" max="8969" width="16.42578125" style="68" customWidth="1"/>
    <col min="8970" max="8970" width="17.140625" style="68" customWidth="1"/>
    <col min="8971" max="8975" width="11.42578125" style="68"/>
    <col min="8976" max="8976" width="15.5703125" style="68" customWidth="1"/>
    <col min="8977" max="8977" width="5" style="68" customWidth="1"/>
    <col min="8978" max="9216" width="11.42578125" style="68"/>
    <col min="9217" max="9224" width="0.5703125" style="68" customWidth="1"/>
    <col min="9225" max="9225" width="16.42578125" style="68" customWidth="1"/>
    <col min="9226" max="9226" width="17.140625" style="68" customWidth="1"/>
    <col min="9227" max="9231" width="11.42578125" style="68"/>
    <col min="9232" max="9232" width="15.5703125" style="68" customWidth="1"/>
    <col min="9233" max="9233" width="5" style="68" customWidth="1"/>
    <col min="9234" max="9472" width="11.42578125" style="68"/>
    <col min="9473" max="9480" width="0.5703125" style="68" customWidth="1"/>
    <col min="9481" max="9481" width="16.42578125" style="68" customWidth="1"/>
    <col min="9482" max="9482" width="17.140625" style="68" customWidth="1"/>
    <col min="9483" max="9487" width="11.42578125" style="68"/>
    <col min="9488" max="9488" width="15.5703125" style="68" customWidth="1"/>
    <col min="9489" max="9489" width="5" style="68" customWidth="1"/>
    <col min="9490" max="9728" width="11.42578125" style="68"/>
    <col min="9729" max="9736" width="0.5703125" style="68" customWidth="1"/>
    <col min="9737" max="9737" width="16.42578125" style="68" customWidth="1"/>
    <col min="9738" max="9738" width="17.140625" style="68" customWidth="1"/>
    <col min="9739" max="9743" width="11.42578125" style="68"/>
    <col min="9744" max="9744" width="15.5703125" style="68" customWidth="1"/>
    <col min="9745" max="9745" width="5" style="68" customWidth="1"/>
    <col min="9746" max="9984" width="11.42578125" style="68"/>
    <col min="9985" max="9992" width="0.5703125" style="68" customWidth="1"/>
    <col min="9993" max="9993" width="16.42578125" style="68" customWidth="1"/>
    <col min="9994" max="9994" width="17.140625" style="68" customWidth="1"/>
    <col min="9995" max="9999" width="11.42578125" style="68"/>
    <col min="10000" max="10000" width="15.5703125" style="68" customWidth="1"/>
    <col min="10001" max="10001" width="5" style="68" customWidth="1"/>
    <col min="10002" max="10240" width="11.42578125" style="68"/>
    <col min="10241" max="10248" width="0.5703125" style="68" customWidth="1"/>
    <col min="10249" max="10249" width="16.42578125" style="68" customWidth="1"/>
    <col min="10250" max="10250" width="17.140625" style="68" customWidth="1"/>
    <col min="10251" max="10255" width="11.42578125" style="68"/>
    <col min="10256" max="10256" width="15.5703125" style="68" customWidth="1"/>
    <col min="10257" max="10257" width="5" style="68" customWidth="1"/>
    <col min="10258" max="10496" width="11.42578125" style="68"/>
    <col min="10497" max="10504" width="0.5703125" style="68" customWidth="1"/>
    <col min="10505" max="10505" width="16.42578125" style="68" customWidth="1"/>
    <col min="10506" max="10506" width="17.140625" style="68" customWidth="1"/>
    <col min="10507" max="10511" width="11.42578125" style="68"/>
    <col min="10512" max="10512" width="15.5703125" style="68" customWidth="1"/>
    <col min="10513" max="10513" width="5" style="68" customWidth="1"/>
    <col min="10514" max="10752" width="11.42578125" style="68"/>
    <col min="10753" max="10760" width="0.5703125" style="68" customWidth="1"/>
    <col min="10761" max="10761" width="16.42578125" style="68" customWidth="1"/>
    <col min="10762" max="10762" width="17.140625" style="68" customWidth="1"/>
    <col min="10763" max="10767" width="11.42578125" style="68"/>
    <col min="10768" max="10768" width="15.5703125" style="68" customWidth="1"/>
    <col min="10769" max="10769" width="5" style="68" customWidth="1"/>
    <col min="10770" max="11008" width="11.42578125" style="68"/>
    <col min="11009" max="11016" width="0.5703125" style="68" customWidth="1"/>
    <col min="11017" max="11017" width="16.42578125" style="68" customWidth="1"/>
    <col min="11018" max="11018" width="17.140625" style="68" customWidth="1"/>
    <col min="11019" max="11023" width="11.42578125" style="68"/>
    <col min="11024" max="11024" width="15.5703125" style="68" customWidth="1"/>
    <col min="11025" max="11025" width="5" style="68" customWidth="1"/>
    <col min="11026" max="11264" width="11.42578125" style="68"/>
    <col min="11265" max="11272" width="0.5703125" style="68" customWidth="1"/>
    <col min="11273" max="11273" width="16.42578125" style="68" customWidth="1"/>
    <col min="11274" max="11274" width="17.140625" style="68" customWidth="1"/>
    <col min="11275" max="11279" width="11.42578125" style="68"/>
    <col min="11280" max="11280" width="15.5703125" style="68" customWidth="1"/>
    <col min="11281" max="11281" width="5" style="68" customWidth="1"/>
    <col min="11282" max="11520" width="11.42578125" style="68"/>
    <col min="11521" max="11528" width="0.5703125" style="68" customWidth="1"/>
    <col min="11529" max="11529" width="16.42578125" style="68" customWidth="1"/>
    <col min="11530" max="11530" width="17.140625" style="68" customWidth="1"/>
    <col min="11531" max="11535" width="11.42578125" style="68"/>
    <col min="11536" max="11536" width="15.5703125" style="68" customWidth="1"/>
    <col min="11537" max="11537" width="5" style="68" customWidth="1"/>
    <col min="11538" max="11776" width="11.42578125" style="68"/>
    <col min="11777" max="11784" width="0.5703125" style="68" customWidth="1"/>
    <col min="11785" max="11785" width="16.42578125" style="68" customWidth="1"/>
    <col min="11786" max="11786" width="17.140625" style="68" customWidth="1"/>
    <col min="11787" max="11791" width="11.42578125" style="68"/>
    <col min="11792" max="11792" width="15.5703125" style="68" customWidth="1"/>
    <col min="11793" max="11793" width="5" style="68" customWidth="1"/>
    <col min="11794" max="12032" width="11.42578125" style="68"/>
    <col min="12033" max="12040" width="0.5703125" style="68" customWidth="1"/>
    <col min="12041" max="12041" width="16.42578125" style="68" customWidth="1"/>
    <col min="12042" max="12042" width="17.140625" style="68" customWidth="1"/>
    <col min="12043" max="12047" width="11.42578125" style="68"/>
    <col min="12048" max="12048" width="15.5703125" style="68" customWidth="1"/>
    <col min="12049" max="12049" width="5" style="68" customWidth="1"/>
    <col min="12050" max="12288" width="11.42578125" style="68"/>
    <col min="12289" max="12296" width="0.5703125" style="68" customWidth="1"/>
    <col min="12297" max="12297" width="16.42578125" style="68" customWidth="1"/>
    <col min="12298" max="12298" width="17.140625" style="68" customWidth="1"/>
    <col min="12299" max="12303" width="11.42578125" style="68"/>
    <col min="12304" max="12304" width="15.5703125" style="68" customWidth="1"/>
    <col min="12305" max="12305" width="5" style="68" customWidth="1"/>
    <col min="12306" max="12544" width="11.42578125" style="68"/>
    <col min="12545" max="12552" width="0.5703125" style="68" customWidth="1"/>
    <col min="12553" max="12553" width="16.42578125" style="68" customWidth="1"/>
    <col min="12554" max="12554" width="17.140625" style="68" customWidth="1"/>
    <col min="12555" max="12559" width="11.42578125" style="68"/>
    <col min="12560" max="12560" width="15.5703125" style="68" customWidth="1"/>
    <col min="12561" max="12561" width="5" style="68" customWidth="1"/>
    <col min="12562" max="12800" width="11.42578125" style="68"/>
    <col min="12801" max="12808" width="0.5703125" style="68" customWidth="1"/>
    <col min="12809" max="12809" width="16.42578125" style="68" customWidth="1"/>
    <col min="12810" max="12810" width="17.140625" style="68" customWidth="1"/>
    <col min="12811" max="12815" width="11.42578125" style="68"/>
    <col min="12816" max="12816" width="15.5703125" style="68" customWidth="1"/>
    <col min="12817" max="12817" width="5" style="68" customWidth="1"/>
    <col min="12818" max="13056" width="11.42578125" style="68"/>
    <col min="13057" max="13064" width="0.5703125" style="68" customWidth="1"/>
    <col min="13065" max="13065" width="16.42578125" style="68" customWidth="1"/>
    <col min="13066" max="13066" width="17.140625" style="68" customWidth="1"/>
    <col min="13067" max="13071" width="11.42578125" style="68"/>
    <col min="13072" max="13072" width="15.5703125" style="68" customWidth="1"/>
    <col min="13073" max="13073" width="5" style="68" customWidth="1"/>
    <col min="13074" max="13312" width="11.42578125" style="68"/>
    <col min="13313" max="13320" width="0.5703125" style="68" customWidth="1"/>
    <col min="13321" max="13321" width="16.42578125" style="68" customWidth="1"/>
    <col min="13322" max="13322" width="17.140625" style="68" customWidth="1"/>
    <col min="13323" max="13327" width="11.42578125" style="68"/>
    <col min="13328" max="13328" width="15.5703125" style="68" customWidth="1"/>
    <col min="13329" max="13329" width="5" style="68" customWidth="1"/>
    <col min="13330" max="13568" width="11.42578125" style="68"/>
    <col min="13569" max="13576" width="0.5703125" style="68" customWidth="1"/>
    <col min="13577" max="13577" width="16.42578125" style="68" customWidth="1"/>
    <col min="13578" max="13578" width="17.140625" style="68" customWidth="1"/>
    <col min="13579" max="13583" width="11.42578125" style="68"/>
    <col min="13584" max="13584" width="15.5703125" style="68" customWidth="1"/>
    <col min="13585" max="13585" width="5" style="68" customWidth="1"/>
    <col min="13586" max="13824" width="11.42578125" style="68"/>
    <col min="13825" max="13832" width="0.5703125" style="68" customWidth="1"/>
    <col min="13833" max="13833" width="16.42578125" style="68" customWidth="1"/>
    <col min="13834" max="13834" width="17.140625" style="68" customWidth="1"/>
    <col min="13835" max="13839" width="11.42578125" style="68"/>
    <col min="13840" max="13840" width="15.5703125" style="68" customWidth="1"/>
    <col min="13841" max="13841" width="5" style="68" customWidth="1"/>
    <col min="13842" max="14080" width="11.42578125" style="68"/>
    <col min="14081" max="14088" width="0.5703125" style="68" customWidth="1"/>
    <col min="14089" max="14089" width="16.42578125" style="68" customWidth="1"/>
    <col min="14090" max="14090" width="17.140625" style="68" customWidth="1"/>
    <col min="14091" max="14095" width="11.42578125" style="68"/>
    <col min="14096" max="14096" width="15.5703125" style="68" customWidth="1"/>
    <col min="14097" max="14097" width="5" style="68" customWidth="1"/>
    <col min="14098" max="14336" width="11.42578125" style="68"/>
    <col min="14337" max="14344" width="0.5703125" style="68" customWidth="1"/>
    <col min="14345" max="14345" width="16.42578125" style="68" customWidth="1"/>
    <col min="14346" max="14346" width="17.140625" style="68" customWidth="1"/>
    <col min="14347" max="14351" width="11.42578125" style="68"/>
    <col min="14352" max="14352" width="15.5703125" style="68" customWidth="1"/>
    <col min="14353" max="14353" width="5" style="68" customWidth="1"/>
    <col min="14354" max="14592" width="11.42578125" style="68"/>
    <col min="14593" max="14600" width="0.5703125" style="68" customWidth="1"/>
    <col min="14601" max="14601" width="16.42578125" style="68" customWidth="1"/>
    <col min="14602" max="14602" width="17.140625" style="68" customWidth="1"/>
    <col min="14603" max="14607" width="11.42578125" style="68"/>
    <col min="14608" max="14608" width="15.5703125" style="68" customWidth="1"/>
    <col min="14609" max="14609" width="5" style="68" customWidth="1"/>
    <col min="14610" max="14848" width="11.42578125" style="68"/>
    <col min="14849" max="14856" width="0.5703125" style="68" customWidth="1"/>
    <col min="14857" max="14857" width="16.42578125" style="68" customWidth="1"/>
    <col min="14858" max="14858" width="17.140625" style="68" customWidth="1"/>
    <col min="14859" max="14863" width="11.42578125" style="68"/>
    <col min="14864" max="14864" width="15.5703125" style="68" customWidth="1"/>
    <col min="14865" max="14865" width="5" style="68" customWidth="1"/>
    <col min="14866" max="15104" width="11.42578125" style="68"/>
    <col min="15105" max="15112" width="0.5703125" style="68" customWidth="1"/>
    <col min="15113" max="15113" width="16.42578125" style="68" customWidth="1"/>
    <col min="15114" max="15114" width="17.140625" style="68" customWidth="1"/>
    <col min="15115" max="15119" width="11.42578125" style="68"/>
    <col min="15120" max="15120" width="15.5703125" style="68" customWidth="1"/>
    <col min="15121" max="15121" width="5" style="68" customWidth="1"/>
    <col min="15122" max="15360" width="11.42578125" style="68"/>
    <col min="15361" max="15368" width="0.5703125" style="68" customWidth="1"/>
    <col min="15369" max="15369" width="16.42578125" style="68" customWidth="1"/>
    <col min="15370" max="15370" width="17.140625" style="68" customWidth="1"/>
    <col min="15371" max="15375" width="11.42578125" style="68"/>
    <col min="15376" max="15376" width="15.5703125" style="68" customWidth="1"/>
    <col min="15377" max="15377" width="5" style="68" customWidth="1"/>
    <col min="15378" max="15616" width="11.42578125" style="68"/>
    <col min="15617" max="15624" width="0.5703125" style="68" customWidth="1"/>
    <col min="15625" max="15625" width="16.42578125" style="68" customWidth="1"/>
    <col min="15626" max="15626" width="17.140625" style="68" customWidth="1"/>
    <col min="15627" max="15631" width="11.42578125" style="68"/>
    <col min="15632" max="15632" width="15.5703125" style="68" customWidth="1"/>
    <col min="15633" max="15633" width="5" style="68" customWidth="1"/>
    <col min="15634" max="15872" width="11.42578125" style="68"/>
    <col min="15873" max="15880" width="0.5703125" style="68" customWidth="1"/>
    <col min="15881" max="15881" width="16.42578125" style="68" customWidth="1"/>
    <col min="15882" max="15882" width="17.140625" style="68" customWidth="1"/>
    <col min="15883" max="15887" width="11.42578125" style="68"/>
    <col min="15888" max="15888" width="15.5703125" style="68" customWidth="1"/>
    <col min="15889" max="15889" width="5" style="68" customWidth="1"/>
    <col min="15890" max="16128" width="11.42578125" style="68"/>
    <col min="16129" max="16136" width="0.5703125" style="68" customWidth="1"/>
    <col min="16137" max="16137" width="16.42578125" style="68" customWidth="1"/>
    <col min="16138" max="16138" width="17.140625" style="68" customWidth="1"/>
    <col min="16139" max="16143" width="11.42578125" style="68"/>
    <col min="16144" max="16144" width="15.5703125" style="68" customWidth="1"/>
    <col min="16145" max="16145" width="5" style="68" customWidth="1"/>
    <col min="16146" max="16384" width="11.42578125" style="68"/>
  </cols>
  <sheetData>
    <row r="2" spans="1:22">
      <c r="A2" s="68"/>
      <c r="B2" s="68"/>
      <c r="C2" s="68"/>
      <c r="D2" s="68"/>
      <c r="E2" s="68"/>
      <c r="F2" s="50"/>
      <c r="G2" s="50"/>
      <c r="H2" s="68"/>
      <c r="I2" s="69" t="s">
        <v>137</v>
      </c>
      <c r="J2" s="69"/>
      <c r="K2" s="69"/>
      <c r="L2" s="69"/>
      <c r="M2" s="69"/>
      <c r="N2" s="69"/>
      <c r="O2" s="69"/>
      <c r="P2" s="70"/>
      <c r="Q2" s="70"/>
      <c r="R2" s="68"/>
      <c r="S2" s="68"/>
      <c r="T2" s="68"/>
      <c r="U2" s="68"/>
      <c r="V2" s="68"/>
    </row>
    <row r="3" spans="1:22" ht="12.75" customHeight="1">
      <c r="A3" s="71" t="s">
        <v>138</v>
      </c>
      <c r="B3" s="71"/>
      <c r="C3" s="71"/>
      <c r="D3" s="71"/>
      <c r="E3" s="71"/>
      <c r="F3" s="71"/>
      <c r="G3" s="71"/>
      <c r="H3" s="68"/>
      <c r="I3" s="69" t="s">
        <v>139</v>
      </c>
      <c r="J3" s="69"/>
      <c r="K3" s="69"/>
      <c r="L3" s="69"/>
      <c r="M3" s="69"/>
      <c r="N3" s="69"/>
      <c r="O3" s="69"/>
      <c r="P3" s="70"/>
      <c r="Q3" s="70"/>
      <c r="R3" s="68"/>
      <c r="S3" s="68"/>
      <c r="T3" s="68"/>
      <c r="U3" s="68"/>
      <c r="V3" s="68"/>
    </row>
    <row r="4" spans="1:22" ht="12.75" customHeight="1">
      <c r="A4" s="71"/>
      <c r="B4" s="71"/>
      <c r="C4" s="71"/>
      <c r="D4" s="71"/>
      <c r="E4" s="71"/>
      <c r="F4" s="71"/>
      <c r="G4" s="71"/>
      <c r="H4" s="68"/>
      <c r="I4" s="69" t="s">
        <v>140</v>
      </c>
      <c r="J4" s="69"/>
      <c r="K4" s="69"/>
      <c r="L4" s="69"/>
      <c r="M4" s="69"/>
      <c r="N4" s="69"/>
      <c r="O4" s="69"/>
      <c r="P4" s="70"/>
      <c r="Q4" s="70"/>
      <c r="R4" s="68"/>
      <c r="S4" s="68"/>
      <c r="T4" s="68"/>
      <c r="U4" s="68"/>
      <c r="V4" s="68"/>
    </row>
    <row r="5" spans="1:22" ht="12.75" customHeight="1">
      <c r="I5" s="75"/>
    </row>
    <row r="6" spans="1:22" ht="15" customHeight="1">
      <c r="A6" s="497" t="s">
        <v>141</v>
      </c>
      <c r="B6" s="498" t="s">
        <v>142</v>
      </c>
      <c r="C6" s="498"/>
      <c r="D6" s="498"/>
      <c r="E6" s="77"/>
      <c r="F6" s="498" t="s">
        <v>143</v>
      </c>
      <c r="G6" s="498"/>
      <c r="I6" s="75"/>
    </row>
    <row r="7" spans="1:22" ht="15" customHeight="1">
      <c r="A7" s="497"/>
      <c r="B7" s="76" t="s">
        <v>34</v>
      </c>
      <c r="C7" s="77" t="s">
        <v>17</v>
      </c>
      <c r="D7" s="77" t="s">
        <v>18</v>
      </c>
      <c r="E7" s="78" t="s">
        <v>144</v>
      </c>
      <c r="F7" s="77" t="s">
        <v>17</v>
      </c>
      <c r="G7" s="77" t="s">
        <v>18</v>
      </c>
      <c r="H7" s="79"/>
      <c r="I7" s="75"/>
    </row>
    <row r="8" spans="1:22" ht="6" customHeight="1">
      <c r="A8" s="77"/>
      <c r="B8" s="77"/>
      <c r="C8" s="77"/>
      <c r="D8" s="77"/>
      <c r="E8" s="77"/>
      <c r="I8" s="75"/>
    </row>
    <row r="9" spans="1:22" ht="15" customHeight="1">
      <c r="B9" s="80">
        <f>SUM(B11:B26)</f>
        <v>3628644</v>
      </c>
      <c r="C9" s="80">
        <f>SUM(C11:C26)</f>
        <v>1801956</v>
      </c>
      <c r="D9" s="80">
        <f>SUM(D11:D26)</f>
        <v>1826688</v>
      </c>
      <c r="E9" s="80"/>
      <c r="F9" s="81">
        <f>SUM(F11:F26)</f>
        <v>-100</v>
      </c>
      <c r="G9" s="81">
        <f>SUM(G11:G26)</f>
        <v>100</v>
      </c>
      <c r="I9" s="75"/>
    </row>
    <row r="10" spans="1:22" ht="6" customHeight="1">
      <c r="A10" s="77"/>
      <c r="B10" s="80"/>
      <c r="C10" s="80"/>
      <c r="D10" s="80"/>
      <c r="E10" s="82"/>
      <c r="I10" s="75"/>
    </row>
    <row r="11" spans="1:22" ht="15" customHeight="1">
      <c r="A11" s="83" t="s">
        <v>145</v>
      </c>
      <c r="B11" s="84">
        <f t="shared" ref="B11:B26" si="0">SUM(C11:D11)</f>
        <v>122174</v>
      </c>
      <c r="C11" s="85">
        <v>62108</v>
      </c>
      <c r="D11" s="85">
        <v>60066</v>
      </c>
      <c r="E11" s="84"/>
      <c r="F11" s="86">
        <f t="shared" ref="F11:F26" si="1">(C11/($C$9))*-100</f>
        <v>-3.4466990314968844</v>
      </c>
      <c r="G11" s="86">
        <f>(D11/($D$9))*100</f>
        <v>3.2882462686567164</v>
      </c>
      <c r="H11" s="87"/>
      <c r="I11" s="75"/>
    </row>
    <row r="12" spans="1:22" ht="15" customHeight="1">
      <c r="A12" s="83" t="s">
        <v>146</v>
      </c>
      <c r="B12" s="84">
        <f t="shared" si="0"/>
        <v>366829</v>
      </c>
      <c r="C12" s="85">
        <v>187369</v>
      </c>
      <c r="D12" s="85">
        <v>179460</v>
      </c>
      <c r="E12" s="84"/>
      <c r="F12" s="86">
        <f t="shared" si="1"/>
        <v>-10.398089631489336</v>
      </c>
      <c r="G12" s="86">
        <f>(D12/($D$9))*100</f>
        <v>9.8243378179524914</v>
      </c>
      <c r="H12" s="87"/>
      <c r="I12" s="75"/>
    </row>
    <row r="13" spans="1:22" ht="15" customHeight="1">
      <c r="A13" s="83" t="s">
        <v>147</v>
      </c>
      <c r="B13" s="84">
        <f t="shared" si="0"/>
        <v>386769</v>
      </c>
      <c r="C13" s="85">
        <v>196298</v>
      </c>
      <c r="D13" s="85">
        <v>190471</v>
      </c>
      <c r="E13" s="77"/>
      <c r="F13" s="86">
        <f t="shared" si="1"/>
        <v>-10.893606725136463</v>
      </c>
      <c r="G13" s="86">
        <f>(D13/($D$9))*100</f>
        <v>10.427122748931399</v>
      </c>
      <c r="H13" s="87"/>
      <c r="I13" s="75"/>
    </row>
    <row r="14" spans="1:22" ht="15" customHeight="1">
      <c r="A14" s="83" t="s">
        <v>148</v>
      </c>
      <c r="B14" s="84">
        <f t="shared" si="0"/>
        <v>395531</v>
      </c>
      <c r="C14" s="85">
        <v>200721</v>
      </c>
      <c r="D14" s="85">
        <v>194810</v>
      </c>
      <c r="E14" s="77"/>
      <c r="F14" s="86">
        <f t="shared" si="1"/>
        <v>-11.139062219055292</v>
      </c>
      <c r="G14" s="86">
        <f t="shared" ref="G14:G26" si="2">(D14/($D$9))*100</f>
        <v>10.6646564711653</v>
      </c>
      <c r="H14" s="87"/>
      <c r="I14" s="75"/>
    </row>
    <row r="15" spans="1:22" ht="15" customHeight="1">
      <c r="A15" s="83" t="s">
        <v>149</v>
      </c>
      <c r="B15" s="84">
        <f t="shared" si="0"/>
        <v>395199</v>
      </c>
      <c r="C15" s="85">
        <v>199376</v>
      </c>
      <c r="D15" s="85">
        <v>195823</v>
      </c>
      <c r="E15" s="77"/>
      <c r="F15" s="86">
        <f t="shared" si="1"/>
        <v>-11.064421106841676</v>
      </c>
      <c r="G15" s="86">
        <f t="shared" si="2"/>
        <v>10.720112027888726</v>
      </c>
      <c r="H15" s="87"/>
      <c r="I15" s="75"/>
    </row>
    <row r="16" spans="1:22" ht="15" customHeight="1">
      <c r="A16" s="83" t="s">
        <v>150</v>
      </c>
      <c r="B16" s="84">
        <f t="shared" si="0"/>
        <v>345143</v>
      </c>
      <c r="C16" s="85">
        <v>173128</v>
      </c>
      <c r="D16" s="85">
        <v>172015</v>
      </c>
      <c r="E16" s="77"/>
      <c r="F16" s="86">
        <f t="shared" si="1"/>
        <v>-9.6077817660364619</v>
      </c>
      <c r="G16" s="86">
        <f t="shared" si="2"/>
        <v>9.4167695851727284</v>
      </c>
      <c r="H16" s="87"/>
      <c r="I16" s="75"/>
    </row>
    <row r="17" spans="1:15" ht="15" customHeight="1">
      <c r="A17" s="83" t="s">
        <v>151</v>
      </c>
      <c r="B17" s="84">
        <f t="shared" si="0"/>
        <v>292323</v>
      </c>
      <c r="C17" s="85">
        <v>145977</v>
      </c>
      <c r="D17" s="85">
        <v>146346</v>
      </c>
      <c r="E17" s="77"/>
      <c r="F17" s="86">
        <f t="shared" si="1"/>
        <v>-8.1010302138342993</v>
      </c>
      <c r="G17" s="86">
        <f t="shared" si="2"/>
        <v>8.0115487702333397</v>
      </c>
      <c r="H17" s="87"/>
      <c r="I17" s="75"/>
    </row>
    <row r="18" spans="1:15" ht="15" customHeight="1">
      <c r="A18" s="83" t="s">
        <v>152</v>
      </c>
      <c r="B18" s="84">
        <f t="shared" si="0"/>
        <v>267754</v>
      </c>
      <c r="C18" s="85">
        <v>132802</v>
      </c>
      <c r="D18" s="85">
        <v>134952</v>
      </c>
      <c r="E18" s="77"/>
      <c r="F18" s="86">
        <f t="shared" si="1"/>
        <v>-7.369880285645154</v>
      </c>
      <c r="G18" s="86">
        <f t="shared" si="2"/>
        <v>7.3877969308387641</v>
      </c>
      <c r="H18" s="87"/>
      <c r="I18" s="75"/>
      <c r="J18" s="88"/>
    </row>
    <row r="19" spans="1:15" ht="15" customHeight="1">
      <c r="A19" s="83" t="s">
        <v>153</v>
      </c>
      <c r="B19" s="84">
        <f t="shared" si="0"/>
        <v>270585</v>
      </c>
      <c r="C19" s="85">
        <v>133392</v>
      </c>
      <c r="D19" s="85">
        <v>137193</v>
      </c>
      <c r="E19" s="77"/>
      <c r="F19" s="86">
        <f t="shared" si="1"/>
        <v>-7.4026224835678551</v>
      </c>
      <c r="G19" s="86">
        <f t="shared" si="2"/>
        <v>7.5104779798192132</v>
      </c>
      <c r="H19" s="87"/>
      <c r="I19" s="75"/>
    </row>
    <row r="20" spans="1:15" ht="15" customHeight="1">
      <c r="A20" s="83" t="s">
        <v>154</v>
      </c>
      <c r="B20" s="84">
        <f t="shared" si="0"/>
        <v>245532</v>
      </c>
      <c r="C20" s="85">
        <v>119870</v>
      </c>
      <c r="D20" s="85">
        <v>125662</v>
      </c>
      <c r="E20" s="77"/>
      <c r="F20" s="86">
        <f t="shared" si="1"/>
        <v>-6.6522157033801044</v>
      </c>
      <c r="G20" s="86">
        <f t="shared" si="2"/>
        <v>6.8792262280148551</v>
      </c>
      <c r="H20" s="87"/>
      <c r="I20" s="75"/>
    </row>
    <row r="21" spans="1:15" ht="15" customHeight="1">
      <c r="A21" s="83" t="s">
        <v>155</v>
      </c>
      <c r="B21" s="84">
        <f t="shared" si="0"/>
        <v>194141</v>
      </c>
      <c r="C21" s="85">
        <v>93292</v>
      </c>
      <c r="D21" s="85">
        <v>100849</v>
      </c>
      <c r="E21" s="77"/>
      <c r="F21" s="86">
        <f t="shared" si="1"/>
        <v>-5.1772629298384647</v>
      </c>
      <c r="G21" s="86">
        <f t="shared" si="2"/>
        <v>5.5208661796650551</v>
      </c>
      <c r="H21" s="87"/>
      <c r="I21" s="75"/>
    </row>
    <row r="22" spans="1:15" ht="15" customHeight="1">
      <c r="A22" s="83" t="s">
        <v>156</v>
      </c>
      <c r="B22" s="84">
        <f t="shared" si="0"/>
        <v>139870</v>
      </c>
      <c r="C22" s="85">
        <v>66000</v>
      </c>
      <c r="D22" s="85">
        <v>73870</v>
      </c>
      <c r="E22" s="77"/>
      <c r="F22" s="86">
        <f t="shared" si="1"/>
        <v>-3.6626865472852836</v>
      </c>
      <c r="G22" s="86">
        <f t="shared" si="2"/>
        <v>4.0439308738000141</v>
      </c>
      <c r="H22" s="87"/>
      <c r="I22" s="75"/>
    </row>
    <row r="23" spans="1:15" ht="15" customHeight="1">
      <c r="A23" s="89" t="s">
        <v>157</v>
      </c>
      <c r="B23" s="84">
        <f t="shared" si="0"/>
        <v>93784</v>
      </c>
      <c r="C23" s="85">
        <v>43407</v>
      </c>
      <c r="D23" s="85">
        <v>50377</v>
      </c>
      <c r="E23" s="77"/>
      <c r="F23" s="86">
        <f t="shared" si="1"/>
        <v>-2.4088823478486709</v>
      </c>
      <c r="G23" s="86">
        <f t="shared" si="2"/>
        <v>2.757832755237895</v>
      </c>
      <c r="H23" s="87"/>
      <c r="I23" s="90"/>
    </row>
    <row r="24" spans="1:15" ht="15" customHeight="1">
      <c r="A24" s="89" t="s">
        <v>158</v>
      </c>
      <c r="B24" s="84">
        <f t="shared" si="0"/>
        <v>58826</v>
      </c>
      <c r="C24" s="85">
        <v>26243</v>
      </c>
      <c r="D24" s="85">
        <v>32583</v>
      </c>
      <c r="E24" s="77"/>
      <c r="F24" s="86">
        <f t="shared" si="1"/>
        <v>-1.4563618645516316</v>
      </c>
      <c r="G24" s="86">
        <f t="shared" si="2"/>
        <v>1.7837200441454697</v>
      </c>
      <c r="H24" s="87"/>
      <c r="I24" s="90"/>
    </row>
    <row r="25" spans="1:15" ht="15" customHeight="1">
      <c r="A25" s="89" t="s">
        <v>159</v>
      </c>
      <c r="B25" s="84">
        <f t="shared" si="0"/>
        <v>33577</v>
      </c>
      <c r="C25" s="85">
        <v>14148</v>
      </c>
      <c r="D25" s="85">
        <v>19429</v>
      </c>
      <c r="E25" s="77"/>
      <c r="F25" s="86">
        <f t="shared" si="1"/>
        <v>-0.78514680713624529</v>
      </c>
      <c r="G25" s="86">
        <f t="shared" si="2"/>
        <v>1.0636189650339851</v>
      </c>
      <c r="H25" s="87"/>
      <c r="I25" s="75"/>
    </row>
    <row r="26" spans="1:15" ht="17.25" customHeight="1">
      <c r="A26" s="89" t="s">
        <v>160</v>
      </c>
      <c r="B26" s="84">
        <f t="shared" si="0"/>
        <v>20607</v>
      </c>
      <c r="C26" s="85">
        <f>5828+1738+259</f>
        <v>7825</v>
      </c>
      <c r="D26" s="85">
        <f>9264+2962+556</f>
        <v>12782</v>
      </c>
      <c r="E26" s="77"/>
      <c r="F26" s="86">
        <f t="shared" si="1"/>
        <v>-0.43425033685617187</v>
      </c>
      <c r="G26" s="86">
        <f t="shared" si="2"/>
        <v>0.69973635344404739</v>
      </c>
      <c r="H26" s="91"/>
      <c r="I26" s="75"/>
    </row>
    <row r="27" spans="1:15" ht="15">
      <c r="A27" s="89"/>
      <c r="B27" s="84"/>
      <c r="C27" s="92"/>
      <c r="D27" s="93"/>
      <c r="E27" s="77"/>
      <c r="F27" s="86"/>
      <c r="G27" s="86"/>
    </row>
    <row r="28" spans="1:15" ht="12.75" customHeight="1">
      <c r="A28" s="94"/>
      <c r="C28" s="92"/>
      <c r="D28" s="93"/>
      <c r="I28" s="95" t="s">
        <v>161</v>
      </c>
      <c r="K28" s="95"/>
      <c r="L28" s="95"/>
      <c r="M28" s="95"/>
      <c r="N28" s="95"/>
      <c r="O28" s="95"/>
    </row>
    <row r="29" spans="1:15">
      <c r="A29" s="94"/>
      <c r="B29" s="85"/>
      <c r="C29" s="85"/>
      <c r="I29" s="75"/>
    </row>
    <row r="30" spans="1:15">
      <c r="B30" s="85"/>
      <c r="C30" s="85"/>
      <c r="H30" s="96"/>
      <c r="I30" s="75"/>
    </row>
    <row r="31" spans="1:15">
      <c r="B31" s="85"/>
      <c r="C31" s="85"/>
      <c r="I31" s="75"/>
    </row>
    <row r="32" spans="1:15">
      <c r="B32" s="85"/>
      <c r="C32" s="85"/>
      <c r="I32" s="75"/>
    </row>
    <row r="33" spans="2:10">
      <c r="B33" s="85"/>
      <c r="C33" s="85"/>
      <c r="I33" s="75"/>
    </row>
    <row r="34" spans="2:10">
      <c r="B34" s="85"/>
      <c r="C34" s="85"/>
      <c r="I34" s="75"/>
    </row>
    <row r="35" spans="2:10">
      <c r="B35" s="85"/>
      <c r="C35" s="85"/>
      <c r="I35" s="75"/>
    </row>
    <row r="36" spans="2:10">
      <c r="B36" s="85"/>
      <c r="C36" s="85"/>
      <c r="I36" s="75"/>
    </row>
    <row r="37" spans="2:10">
      <c r="B37" s="85"/>
      <c r="C37" s="85"/>
      <c r="I37" s="75"/>
    </row>
    <row r="38" spans="2:10">
      <c r="B38" s="85"/>
      <c r="C38" s="85"/>
      <c r="I38" s="75"/>
    </row>
    <row r="39" spans="2:10">
      <c r="B39" s="85"/>
      <c r="C39" s="85"/>
      <c r="I39" s="75"/>
    </row>
    <row r="40" spans="2:10">
      <c r="B40" s="85"/>
      <c r="C40" s="85"/>
      <c r="I40" s="75"/>
    </row>
    <row r="41" spans="2:10">
      <c r="B41" s="85"/>
      <c r="C41" s="85"/>
      <c r="I41" s="75"/>
    </row>
    <row r="42" spans="2:10">
      <c r="B42" s="85"/>
      <c r="C42" s="85"/>
      <c r="I42" s="75"/>
      <c r="J42" s="88"/>
    </row>
    <row r="43" spans="2:10">
      <c r="B43" s="85"/>
      <c r="C43" s="85"/>
      <c r="I43" s="75"/>
    </row>
    <row r="44" spans="2:10">
      <c r="B44" s="85"/>
      <c r="C44" s="85"/>
      <c r="I44" s="75"/>
    </row>
    <row r="45" spans="2:10">
      <c r="B45" s="85"/>
      <c r="C45" s="85"/>
      <c r="I45" s="75"/>
    </row>
    <row r="46" spans="2:10">
      <c r="B46" s="85"/>
      <c r="C46" s="85"/>
      <c r="I46" s="75"/>
    </row>
    <row r="47" spans="2:10">
      <c r="B47" s="85"/>
      <c r="C47" s="85"/>
      <c r="I47" s="90"/>
    </row>
    <row r="48" spans="2:10">
      <c r="C48" s="85"/>
      <c r="D48" s="85"/>
      <c r="I48" s="75"/>
    </row>
    <row r="49" spans="1:9">
      <c r="C49" s="85"/>
      <c r="D49" s="85"/>
      <c r="I49" s="75"/>
    </row>
    <row r="50" spans="1:9">
      <c r="C50" s="85"/>
      <c r="D50" s="85"/>
      <c r="I50" s="75"/>
    </row>
    <row r="51" spans="1:9">
      <c r="I51" s="75"/>
    </row>
    <row r="52" spans="1:9">
      <c r="I52" s="75"/>
    </row>
    <row r="53" spans="1:9">
      <c r="I53" s="75"/>
    </row>
    <row r="54" spans="1:9">
      <c r="I54" s="75"/>
    </row>
    <row r="55" spans="1:9">
      <c r="I55" s="75"/>
    </row>
    <row r="56" spans="1:9">
      <c r="I56" s="75"/>
    </row>
    <row r="57" spans="1:9">
      <c r="A57" s="89"/>
      <c r="I57" s="75"/>
    </row>
    <row r="58" spans="1:9">
      <c r="I58" s="75"/>
    </row>
    <row r="59" spans="1:9">
      <c r="I59" s="75"/>
    </row>
    <row r="60" spans="1:9">
      <c r="I60" s="75"/>
    </row>
    <row r="61" spans="1:9">
      <c r="I61" s="75"/>
    </row>
    <row r="62" spans="1:9">
      <c r="I62" s="75"/>
    </row>
    <row r="63" spans="1:9">
      <c r="I63" s="75"/>
    </row>
    <row r="64" spans="1:9">
      <c r="I64" s="75"/>
    </row>
    <row r="65" spans="9:10">
      <c r="I65" s="75"/>
      <c r="J65" s="88"/>
    </row>
    <row r="66" spans="9:10">
      <c r="I66" s="75"/>
    </row>
    <row r="67" spans="9:10">
      <c r="I67" s="75"/>
    </row>
    <row r="68" spans="9:10">
      <c r="I68" s="75"/>
    </row>
  </sheetData>
  <mergeCells count="3">
    <mergeCell ref="A6:A7"/>
    <mergeCell ref="B6:D6"/>
    <mergeCell ref="F6:G6"/>
  </mergeCells>
  <pageMargins left="0.7" right="0.7" top="0.75" bottom="0.75" header="0.3" footer="0.3"/>
  <pageSetup scale="9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84948-7682-4D5B-BD64-32FF740CDD5C}">
  <dimension ref="A2:H318"/>
  <sheetViews>
    <sheetView showGridLines="0" zoomScaleNormal="100" zoomScaleSheetLayoutView="90" workbookViewId="0">
      <selection activeCell="K40" sqref="K40"/>
    </sheetView>
  </sheetViews>
  <sheetFormatPr baseColWidth="10" defaultColWidth="11" defaultRowHeight="12.75"/>
  <cols>
    <col min="1" max="1" width="22.7109375" style="8" customWidth="1"/>
    <col min="2" max="2" width="12.42578125" style="8" customWidth="1"/>
    <col min="3" max="3" width="10.7109375" style="8" customWidth="1"/>
    <col min="4" max="4" width="11.7109375" style="8" customWidth="1"/>
    <col min="5" max="5" width="10.7109375" style="8" customWidth="1"/>
    <col min="6" max="6" width="11.7109375" style="8" customWidth="1"/>
    <col min="7" max="7" width="10.7109375" style="8" customWidth="1"/>
    <col min="8" max="256" width="11" style="8"/>
    <col min="257" max="257" width="22.7109375" style="8" customWidth="1"/>
    <col min="258" max="258" width="12.42578125" style="8" customWidth="1"/>
    <col min="259" max="259" width="10.7109375" style="8" customWidth="1"/>
    <col min="260" max="260" width="11.7109375" style="8" customWidth="1"/>
    <col min="261" max="261" width="10.7109375" style="8" customWidth="1"/>
    <col min="262" max="262" width="11.7109375" style="8" customWidth="1"/>
    <col min="263" max="263" width="10.7109375" style="8" customWidth="1"/>
    <col min="264" max="512" width="11" style="8"/>
    <col min="513" max="513" width="22.7109375" style="8" customWidth="1"/>
    <col min="514" max="514" width="12.42578125" style="8" customWidth="1"/>
    <col min="515" max="515" width="10.7109375" style="8" customWidth="1"/>
    <col min="516" max="516" width="11.7109375" style="8" customWidth="1"/>
    <col min="517" max="517" width="10.7109375" style="8" customWidth="1"/>
    <col min="518" max="518" width="11.7109375" style="8" customWidth="1"/>
    <col min="519" max="519" width="10.7109375" style="8" customWidth="1"/>
    <col min="520" max="768" width="11" style="8"/>
    <col min="769" max="769" width="22.7109375" style="8" customWidth="1"/>
    <col min="770" max="770" width="12.42578125" style="8" customWidth="1"/>
    <col min="771" max="771" width="10.7109375" style="8" customWidth="1"/>
    <col min="772" max="772" width="11.7109375" style="8" customWidth="1"/>
    <col min="773" max="773" width="10.7109375" style="8" customWidth="1"/>
    <col min="774" max="774" width="11.7109375" style="8" customWidth="1"/>
    <col min="775" max="775" width="10.7109375" style="8" customWidth="1"/>
    <col min="776" max="1024" width="11" style="8"/>
    <col min="1025" max="1025" width="22.7109375" style="8" customWidth="1"/>
    <col min="1026" max="1026" width="12.42578125" style="8" customWidth="1"/>
    <col min="1027" max="1027" width="10.7109375" style="8" customWidth="1"/>
    <col min="1028" max="1028" width="11.7109375" style="8" customWidth="1"/>
    <col min="1029" max="1029" width="10.7109375" style="8" customWidth="1"/>
    <col min="1030" max="1030" width="11.7109375" style="8" customWidth="1"/>
    <col min="1031" max="1031" width="10.7109375" style="8" customWidth="1"/>
    <col min="1032" max="1280" width="11" style="8"/>
    <col min="1281" max="1281" width="22.7109375" style="8" customWidth="1"/>
    <col min="1282" max="1282" width="12.42578125" style="8" customWidth="1"/>
    <col min="1283" max="1283" width="10.7109375" style="8" customWidth="1"/>
    <col min="1284" max="1284" width="11.7109375" style="8" customWidth="1"/>
    <col min="1285" max="1285" width="10.7109375" style="8" customWidth="1"/>
    <col min="1286" max="1286" width="11.7109375" style="8" customWidth="1"/>
    <col min="1287" max="1287" width="10.7109375" style="8" customWidth="1"/>
    <col min="1288" max="1536" width="11" style="8"/>
    <col min="1537" max="1537" width="22.7109375" style="8" customWidth="1"/>
    <col min="1538" max="1538" width="12.42578125" style="8" customWidth="1"/>
    <col min="1539" max="1539" width="10.7109375" style="8" customWidth="1"/>
    <col min="1540" max="1540" width="11.7109375" style="8" customWidth="1"/>
    <col min="1541" max="1541" width="10.7109375" style="8" customWidth="1"/>
    <col min="1542" max="1542" width="11.7109375" style="8" customWidth="1"/>
    <col min="1543" max="1543" width="10.7109375" style="8" customWidth="1"/>
    <col min="1544" max="1792" width="11" style="8"/>
    <col min="1793" max="1793" width="22.7109375" style="8" customWidth="1"/>
    <col min="1794" max="1794" width="12.42578125" style="8" customWidth="1"/>
    <col min="1795" max="1795" width="10.7109375" style="8" customWidth="1"/>
    <col min="1796" max="1796" width="11.7109375" style="8" customWidth="1"/>
    <col min="1797" max="1797" width="10.7109375" style="8" customWidth="1"/>
    <col min="1798" max="1798" width="11.7109375" style="8" customWidth="1"/>
    <col min="1799" max="1799" width="10.7109375" style="8" customWidth="1"/>
    <col min="1800" max="2048" width="11" style="8"/>
    <col min="2049" max="2049" width="22.7109375" style="8" customWidth="1"/>
    <col min="2050" max="2050" width="12.42578125" style="8" customWidth="1"/>
    <col min="2051" max="2051" width="10.7109375" style="8" customWidth="1"/>
    <col min="2052" max="2052" width="11.7109375" style="8" customWidth="1"/>
    <col min="2053" max="2053" width="10.7109375" style="8" customWidth="1"/>
    <col min="2054" max="2054" width="11.7109375" style="8" customWidth="1"/>
    <col min="2055" max="2055" width="10.7109375" style="8" customWidth="1"/>
    <col min="2056" max="2304" width="11" style="8"/>
    <col min="2305" max="2305" width="22.7109375" style="8" customWidth="1"/>
    <col min="2306" max="2306" width="12.42578125" style="8" customWidth="1"/>
    <col min="2307" max="2307" width="10.7109375" style="8" customWidth="1"/>
    <col min="2308" max="2308" width="11.7109375" style="8" customWidth="1"/>
    <col min="2309" max="2309" width="10.7109375" style="8" customWidth="1"/>
    <col min="2310" max="2310" width="11.7109375" style="8" customWidth="1"/>
    <col min="2311" max="2311" width="10.7109375" style="8" customWidth="1"/>
    <col min="2312" max="2560" width="11" style="8"/>
    <col min="2561" max="2561" width="22.7109375" style="8" customWidth="1"/>
    <col min="2562" max="2562" width="12.42578125" style="8" customWidth="1"/>
    <col min="2563" max="2563" width="10.7109375" style="8" customWidth="1"/>
    <col min="2564" max="2564" width="11.7109375" style="8" customWidth="1"/>
    <col min="2565" max="2565" width="10.7109375" style="8" customWidth="1"/>
    <col min="2566" max="2566" width="11.7109375" style="8" customWidth="1"/>
    <col min="2567" max="2567" width="10.7109375" style="8" customWidth="1"/>
    <col min="2568" max="2816" width="11" style="8"/>
    <col min="2817" max="2817" width="22.7109375" style="8" customWidth="1"/>
    <col min="2818" max="2818" width="12.42578125" style="8" customWidth="1"/>
    <col min="2819" max="2819" width="10.7109375" style="8" customWidth="1"/>
    <col min="2820" max="2820" width="11.7109375" style="8" customWidth="1"/>
    <col min="2821" max="2821" width="10.7109375" style="8" customWidth="1"/>
    <col min="2822" max="2822" width="11.7109375" style="8" customWidth="1"/>
    <col min="2823" max="2823" width="10.7109375" style="8" customWidth="1"/>
    <col min="2824" max="3072" width="11" style="8"/>
    <col min="3073" max="3073" width="22.7109375" style="8" customWidth="1"/>
    <col min="3074" max="3074" width="12.42578125" style="8" customWidth="1"/>
    <col min="3075" max="3075" width="10.7109375" style="8" customWidth="1"/>
    <col min="3076" max="3076" width="11.7109375" style="8" customWidth="1"/>
    <col min="3077" max="3077" width="10.7109375" style="8" customWidth="1"/>
    <col min="3078" max="3078" width="11.7109375" style="8" customWidth="1"/>
    <col min="3079" max="3079" width="10.7109375" style="8" customWidth="1"/>
    <col min="3080" max="3328" width="11" style="8"/>
    <col min="3329" max="3329" width="22.7109375" style="8" customWidth="1"/>
    <col min="3330" max="3330" width="12.42578125" style="8" customWidth="1"/>
    <col min="3331" max="3331" width="10.7109375" style="8" customWidth="1"/>
    <col min="3332" max="3332" width="11.7109375" style="8" customWidth="1"/>
    <col min="3333" max="3333" width="10.7109375" style="8" customWidth="1"/>
    <col min="3334" max="3334" width="11.7109375" style="8" customWidth="1"/>
    <col min="3335" max="3335" width="10.7109375" style="8" customWidth="1"/>
    <col min="3336" max="3584" width="11" style="8"/>
    <col min="3585" max="3585" width="22.7109375" style="8" customWidth="1"/>
    <col min="3586" max="3586" width="12.42578125" style="8" customWidth="1"/>
    <col min="3587" max="3587" width="10.7109375" style="8" customWidth="1"/>
    <col min="3588" max="3588" width="11.7109375" style="8" customWidth="1"/>
    <col min="3589" max="3589" width="10.7109375" style="8" customWidth="1"/>
    <col min="3590" max="3590" width="11.7109375" style="8" customWidth="1"/>
    <col min="3591" max="3591" width="10.7109375" style="8" customWidth="1"/>
    <col min="3592" max="3840" width="11" style="8"/>
    <col min="3841" max="3841" width="22.7109375" style="8" customWidth="1"/>
    <col min="3842" max="3842" width="12.42578125" style="8" customWidth="1"/>
    <col min="3843" max="3843" width="10.7109375" style="8" customWidth="1"/>
    <col min="3844" max="3844" width="11.7109375" style="8" customWidth="1"/>
    <col min="3845" max="3845" width="10.7109375" style="8" customWidth="1"/>
    <col min="3846" max="3846" width="11.7109375" style="8" customWidth="1"/>
    <col min="3847" max="3847" width="10.7109375" style="8" customWidth="1"/>
    <col min="3848" max="4096" width="11" style="8"/>
    <col min="4097" max="4097" width="22.7109375" style="8" customWidth="1"/>
    <col min="4098" max="4098" width="12.42578125" style="8" customWidth="1"/>
    <col min="4099" max="4099" width="10.7109375" style="8" customWidth="1"/>
    <col min="4100" max="4100" width="11.7109375" style="8" customWidth="1"/>
    <col min="4101" max="4101" width="10.7109375" style="8" customWidth="1"/>
    <col min="4102" max="4102" width="11.7109375" style="8" customWidth="1"/>
    <col min="4103" max="4103" width="10.7109375" style="8" customWidth="1"/>
    <col min="4104" max="4352" width="11" style="8"/>
    <col min="4353" max="4353" width="22.7109375" style="8" customWidth="1"/>
    <col min="4354" max="4354" width="12.42578125" style="8" customWidth="1"/>
    <col min="4355" max="4355" width="10.7109375" style="8" customWidth="1"/>
    <col min="4356" max="4356" width="11.7109375" style="8" customWidth="1"/>
    <col min="4357" max="4357" width="10.7109375" style="8" customWidth="1"/>
    <col min="4358" max="4358" width="11.7109375" style="8" customWidth="1"/>
    <col min="4359" max="4359" width="10.7109375" style="8" customWidth="1"/>
    <col min="4360" max="4608" width="11" style="8"/>
    <col min="4609" max="4609" width="22.7109375" style="8" customWidth="1"/>
    <col min="4610" max="4610" width="12.42578125" style="8" customWidth="1"/>
    <col min="4611" max="4611" width="10.7109375" style="8" customWidth="1"/>
    <col min="4612" max="4612" width="11.7109375" style="8" customWidth="1"/>
    <col min="4613" max="4613" width="10.7109375" style="8" customWidth="1"/>
    <col min="4614" max="4614" width="11.7109375" style="8" customWidth="1"/>
    <col min="4615" max="4615" width="10.7109375" style="8" customWidth="1"/>
    <col min="4616" max="4864" width="11" style="8"/>
    <col min="4865" max="4865" width="22.7109375" style="8" customWidth="1"/>
    <col min="4866" max="4866" width="12.42578125" style="8" customWidth="1"/>
    <col min="4867" max="4867" width="10.7109375" style="8" customWidth="1"/>
    <col min="4868" max="4868" width="11.7109375" style="8" customWidth="1"/>
    <col min="4869" max="4869" width="10.7109375" style="8" customWidth="1"/>
    <col min="4870" max="4870" width="11.7109375" style="8" customWidth="1"/>
    <col min="4871" max="4871" width="10.7109375" style="8" customWidth="1"/>
    <col min="4872" max="5120" width="11" style="8"/>
    <col min="5121" max="5121" width="22.7109375" style="8" customWidth="1"/>
    <col min="5122" max="5122" width="12.42578125" style="8" customWidth="1"/>
    <col min="5123" max="5123" width="10.7109375" style="8" customWidth="1"/>
    <col min="5124" max="5124" width="11.7109375" style="8" customWidth="1"/>
    <col min="5125" max="5125" width="10.7109375" style="8" customWidth="1"/>
    <col min="5126" max="5126" width="11.7109375" style="8" customWidth="1"/>
    <col min="5127" max="5127" width="10.7109375" style="8" customWidth="1"/>
    <col min="5128" max="5376" width="11" style="8"/>
    <col min="5377" max="5377" width="22.7109375" style="8" customWidth="1"/>
    <col min="5378" max="5378" width="12.42578125" style="8" customWidth="1"/>
    <col min="5379" max="5379" width="10.7109375" style="8" customWidth="1"/>
    <col min="5380" max="5380" width="11.7109375" style="8" customWidth="1"/>
    <col min="5381" max="5381" width="10.7109375" style="8" customWidth="1"/>
    <col min="5382" max="5382" width="11.7109375" style="8" customWidth="1"/>
    <col min="5383" max="5383" width="10.7109375" style="8" customWidth="1"/>
    <col min="5384" max="5632" width="11" style="8"/>
    <col min="5633" max="5633" width="22.7109375" style="8" customWidth="1"/>
    <col min="5634" max="5634" width="12.42578125" style="8" customWidth="1"/>
    <col min="5635" max="5635" width="10.7109375" style="8" customWidth="1"/>
    <col min="5636" max="5636" width="11.7109375" style="8" customWidth="1"/>
    <col min="5637" max="5637" width="10.7109375" style="8" customWidth="1"/>
    <col min="5638" max="5638" width="11.7109375" style="8" customWidth="1"/>
    <col min="5639" max="5639" width="10.7109375" style="8" customWidth="1"/>
    <col min="5640" max="5888" width="11" style="8"/>
    <col min="5889" max="5889" width="22.7109375" style="8" customWidth="1"/>
    <col min="5890" max="5890" width="12.42578125" style="8" customWidth="1"/>
    <col min="5891" max="5891" width="10.7109375" style="8" customWidth="1"/>
    <col min="5892" max="5892" width="11.7109375" style="8" customWidth="1"/>
    <col min="5893" max="5893" width="10.7109375" style="8" customWidth="1"/>
    <col min="5894" max="5894" width="11.7109375" style="8" customWidth="1"/>
    <col min="5895" max="5895" width="10.7109375" style="8" customWidth="1"/>
    <col min="5896" max="6144" width="11" style="8"/>
    <col min="6145" max="6145" width="22.7109375" style="8" customWidth="1"/>
    <col min="6146" max="6146" width="12.42578125" style="8" customWidth="1"/>
    <col min="6147" max="6147" width="10.7109375" style="8" customWidth="1"/>
    <col min="6148" max="6148" width="11.7109375" style="8" customWidth="1"/>
    <col min="6149" max="6149" width="10.7109375" style="8" customWidth="1"/>
    <col min="6150" max="6150" width="11.7109375" style="8" customWidth="1"/>
    <col min="6151" max="6151" width="10.7109375" style="8" customWidth="1"/>
    <col min="6152" max="6400" width="11" style="8"/>
    <col min="6401" max="6401" width="22.7109375" style="8" customWidth="1"/>
    <col min="6402" max="6402" width="12.42578125" style="8" customWidth="1"/>
    <col min="6403" max="6403" width="10.7109375" style="8" customWidth="1"/>
    <col min="6404" max="6404" width="11.7109375" style="8" customWidth="1"/>
    <col min="6405" max="6405" width="10.7109375" style="8" customWidth="1"/>
    <col min="6406" max="6406" width="11.7109375" style="8" customWidth="1"/>
    <col min="6407" max="6407" width="10.7109375" style="8" customWidth="1"/>
    <col min="6408" max="6656" width="11" style="8"/>
    <col min="6657" max="6657" width="22.7109375" style="8" customWidth="1"/>
    <col min="6658" max="6658" width="12.42578125" style="8" customWidth="1"/>
    <col min="6659" max="6659" width="10.7109375" style="8" customWidth="1"/>
    <col min="6660" max="6660" width="11.7109375" style="8" customWidth="1"/>
    <col min="6661" max="6661" width="10.7109375" style="8" customWidth="1"/>
    <col min="6662" max="6662" width="11.7109375" style="8" customWidth="1"/>
    <col min="6663" max="6663" width="10.7109375" style="8" customWidth="1"/>
    <col min="6664" max="6912" width="11" style="8"/>
    <col min="6913" max="6913" width="22.7109375" style="8" customWidth="1"/>
    <col min="6914" max="6914" width="12.42578125" style="8" customWidth="1"/>
    <col min="6915" max="6915" width="10.7109375" style="8" customWidth="1"/>
    <col min="6916" max="6916" width="11.7109375" style="8" customWidth="1"/>
    <col min="6917" max="6917" width="10.7109375" style="8" customWidth="1"/>
    <col min="6918" max="6918" width="11.7109375" style="8" customWidth="1"/>
    <col min="6919" max="6919" width="10.7109375" style="8" customWidth="1"/>
    <col min="6920" max="7168" width="11" style="8"/>
    <col min="7169" max="7169" width="22.7109375" style="8" customWidth="1"/>
    <col min="7170" max="7170" width="12.42578125" style="8" customWidth="1"/>
    <col min="7171" max="7171" width="10.7109375" style="8" customWidth="1"/>
    <col min="7172" max="7172" width="11.7109375" style="8" customWidth="1"/>
    <col min="7173" max="7173" width="10.7109375" style="8" customWidth="1"/>
    <col min="7174" max="7174" width="11.7109375" style="8" customWidth="1"/>
    <col min="7175" max="7175" width="10.7109375" style="8" customWidth="1"/>
    <col min="7176" max="7424" width="11" style="8"/>
    <col min="7425" max="7425" width="22.7109375" style="8" customWidth="1"/>
    <col min="7426" max="7426" width="12.42578125" style="8" customWidth="1"/>
    <col min="7427" max="7427" width="10.7109375" style="8" customWidth="1"/>
    <col min="7428" max="7428" width="11.7109375" style="8" customWidth="1"/>
    <col min="7429" max="7429" width="10.7109375" style="8" customWidth="1"/>
    <col min="7430" max="7430" width="11.7109375" style="8" customWidth="1"/>
    <col min="7431" max="7431" width="10.7109375" style="8" customWidth="1"/>
    <col min="7432" max="7680" width="11" style="8"/>
    <col min="7681" max="7681" width="22.7109375" style="8" customWidth="1"/>
    <col min="7682" max="7682" width="12.42578125" style="8" customWidth="1"/>
    <col min="7683" max="7683" width="10.7109375" style="8" customWidth="1"/>
    <col min="7684" max="7684" width="11.7109375" style="8" customWidth="1"/>
    <col min="7685" max="7685" width="10.7109375" style="8" customWidth="1"/>
    <col min="7686" max="7686" width="11.7109375" style="8" customWidth="1"/>
    <col min="7687" max="7687" width="10.7109375" style="8" customWidth="1"/>
    <col min="7688" max="7936" width="11" style="8"/>
    <col min="7937" max="7937" width="22.7109375" style="8" customWidth="1"/>
    <col min="7938" max="7938" width="12.42578125" style="8" customWidth="1"/>
    <col min="7939" max="7939" width="10.7109375" style="8" customWidth="1"/>
    <col min="7940" max="7940" width="11.7109375" style="8" customWidth="1"/>
    <col min="7941" max="7941" width="10.7109375" style="8" customWidth="1"/>
    <col min="7942" max="7942" width="11.7109375" style="8" customWidth="1"/>
    <col min="7943" max="7943" width="10.7109375" style="8" customWidth="1"/>
    <col min="7944" max="8192" width="11" style="8"/>
    <col min="8193" max="8193" width="22.7109375" style="8" customWidth="1"/>
    <col min="8194" max="8194" width="12.42578125" style="8" customWidth="1"/>
    <col min="8195" max="8195" width="10.7109375" style="8" customWidth="1"/>
    <col min="8196" max="8196" width="11.7109375" style="8" customWidth="1"/>
    <col min="8197" max="8197" width="10.7109375" style="8" customWidth="1"/>
    <col min="8198" max="8198" width="11.7109375" style="8" customWidth="1"/>
    <col min="8199" max="8199" width="10.7109375" style="8" customWidth="1"/>
    <col min="8200" max="8448" width="11" style="8"/>
    <col min="8449" max="8449" width="22.7109375" style="8" customWidth="1"/>
    <col min="8450" max="8450" width="12.42578125" style="8" customWidth="1"/>
    <col min="8451" max="8451" width="10.7109375" style="8" customWidth="1"/>
    <col min="8452" max="8452" width="11.7109375" style="8" customWidth="1"/>
    <col min="8453" max="8453" width="10.7109375" style="8" customWidth="1"/>
    <col min="8454" max="8454" width="11.7109375" style="8" customWidth="1"/>
    <col min="8455" max="8455" width="10.7109375" style="8" customWidth="1"/>
    <col min="8456" max="8704" width="11" style="8"/>
    <col min="8705" max="8705" width="22.7109375" style="8" customWidth="1"/>
    <col min="8706" max="8706" width="12.42578125" style="8" customWidth="1"/>
    <col min="8707" max="8707" width="10.7109375" style="8" customWidth="1"/>
    <col min="8708" max="8708" width="11.7109375" style="8" customWidth="1"/>
    <col min="8709" max="8709" width="10.7109375" style="8" customWidth="1"/>
    <col min="8710" max="8710" width="11.7109375" style="8" customWidth="1"/>
    <col min="8711" max="8711" width="10.7109375" style="8" customWidth="1"/>
    <col min="8712" max="8960" width="11" style="8"/>
    <col min="8961" max="8961" width="22.7109375" style="8" customWidth="1"/>
    <col min="8962" max="8962" width="12.42578125" style="8" customWidth="1"/>
    <col min="8963" max="8963" width="10.7109375" style="8" customWidth="1"/>
    <col min="8964" max="8964" width="11.7109375" style="8" customWidth="1"/>
    <col min="8965" max="8965" width="10.7109375" style="8" customWidth="1"/>
    <col min="8966" max="8966" width="11.7109375" style="8" customWidth="1"/>
    <col min="8967" max="8967" width="10.7109375" style="8" customWidth="1"/>
    <col min="8968" max="9216" width="11" style="8"/>
    <col min="9217" max="9217" width="22.7109375" style="8" customWidth="1"/>
    <col min="9218" max="9218" width="12.42578125" style="8" customWidth="1"/>
    <col min="9219" max="9219" width="10.7109375" style="8" customWidth="1"/>
    <col min="9220" max="9220" width="11.7109375" style="8" customWidth="1"/>
    <col min="9221" max="9221" width="10.7109375" style="8" customWidth="1"/>
    <col min="9222" max="9222" width="11.7109375" style="8" customWidth="1"/>
    <col min="9223" max="9223" width="10.7109375" style="8" customWidth="1"/>
    <col min="9224" max="9472" width="11" style="8"/>
    <col min="9473" max="9473" width="22.7109375" style="8" customWidth="1"/>
    <col min="9474" max="9474" width="12.42578125" style="8" customWidth="1"/>
    <col min="9475" max="9475" width="10.7109375" style="8" customWidth="1"/>
    <col min="9476" max="9476" width="11.7109375" style="8" customWidth="1"/>
    <col min="9477" max="9477" width="10.7109375" style="8" customWidth="1"/>
    <col min="9478" max="9478" width="11.7109375" style="8" customWidth="1"/>
    <col min="9479" max="9479" width="10.7109375" style="8" customWidth="1"/>
    <col min="9480" max="9728" width="11" style="8"/>
    <col min="9729" max="9729" width="22.7109375" style="8" customWidth="1"/>
    <col min="9730" max="9730" width="12.42578125" style="8" customWidth="1"/>
    <col min="9731" max="9731" width="10.7109375" style="8" customWidth="1"/>
    <col min="9732" max="9732" width="11.7109375" style="8" customWidth="1"/>
    <col min="9733" max="9733" width="10.7109375" style="8" customWidth="1"/>
    <col min="9734" max="9734" width="11.7109375" style="8" customWidth="1"/>
    <col min="9735" max="9735" width="10.7109375" style="8" customWidth="1"/>
    <col min="9736" max="9984" width="11" style="8"/>
    <col min="9985" max="9985" width="22.7109375" style="8" customWidth="1"/>
    <col min="9986" max="9986" width="12.42578125" style="8" customWidth="1"/>
    <col min="9987" max="9987" width="10.7109375" style="8" customWidth="1"/>
    <col min="9988" max="9988" width="11.7109375" style="8" customWidth="1"/>
    <col min="9989" max="9989" width="10.7109375" style="8" customWidth="1"/>
    <col min="9990" max="9990" width="11.7109375" style="8" customWidth="1"/>
    <col min="9991" max="9991" width="10.7109375" style="8" customWidth="1"/>
    <col min="9992" max="10240" width="11" style="8"/>
    <col min="10241" max="10241" width="22.7109375" style="8" customWidth="1"/>
    <col min="10242" max="10242" width="12.42578125" style="8" customWidth="1"/>
    <col min="10243" max="10243" width="10.7109375" style="8" customWidth="1"/>
    <col min="10244" max="10244" width="11.7109375" style="8" customWidth="1"/>
    <col min="10245" max="10245" width="10.7109375" style="8" customWidth="1"/>
    <col min="10246" max="10246" width="11.7109375" style="8" customWidth="1"/>
    <col min="10247" max="10247" width="10.7109375" style="8" customWidth="1"/>
    <col min="10248" max="10496" width="11" style="8"/>
    <col min="10497" max="10497" width="22.7109375" style="8" customWidth="1"/>
    <col min="10498" max="10498" width="12.42578125" style="8" customWidth="1"/>
    <col min="10499" max="10499" width="10.7109375" style="8" customWidth="1"/>
    <col min="10500" max="10500" width="11.7109375" style="8" customWidth="1"/>
    <col min="10501" max="10501" width="10.7109375" style="8" customWidth="1"/>
    <col min="10502" max="10502" width="11.7109375" style="8" customWidth="1"/>
    <col min="10503" max="10503" width="10.7109375" style="8" customWidth="1"/>
    <col min="10504" max="10752" width="11" style="8"/>
    <col min="10753" max="10753" width="22.7109375" style="8" customWidth="1"/>
    <col min="10754" max="10754" width="12.42578125" style="8" customWidth="1"/>
    <col min="10755" max="10755" width="10.7109375" style="8" customWidth="1"/>
    <col min="10756" max="10756" width="11.7109375" style="8" customWidth="1"/>
    <col min="10757" max="10757" width="10.7109375" style="8" customWidth="1"/>
    <col min="10758" max="10758" width="11.7109375" style="8" customWidth="1"/>
    <col min="10759" max="10759" width="10.7109375" style="8" customWidth="1"/>
    <col min="10760" max="11008" width="11" style="8"/>
    <col min="11009" max="11009" width="22.7109375" style="8" customWidth="1"/>
    <col min="11010" max="11010" width="12.42578125" style="8" customWidth="1"/>
    <col min="11011" max="11011" width="10.7109375" style="8" customWidth="1"/>
    <col min="11012" max="11012" width="11.7109375" style="8" customWidth="1"/>
    <col min="11013" max="11013" width="10.7109375" style="8" customWidth="1"/>
    <col min="11014" max="11014" width="11.7109375" style="8" customWidth="1"/>
    <col min="11015" max="11015" width="10.7109375" style="8" customWidth="1"/>
    <col min="11016" max="11264" width="11" style="8"/>
    <col min="11265" max="11265" width="22.7109375" style="8" customWidth="1"/>
    <col min="11266" max="11266" width="12.42578125" style="8" customWidth="1"/>
    <col min="11267" max="11267" width="10.7109375" style="8" customWidth="1"/>
    <col min="11268" max="11268" width="11.7109375" style="8" customWidth="1"/>
    <col min="11269" max="11269" width="10.7109375" style="8" customWidth="1"/>
    <col min="11270" max="11270" width="11.7109375" style="8" customWidth="1"/>
    <col min="11271" max="11271" width="10.7109375" style="8" customWidth="1"/>
    <col min="11272" max="11520" width="11" style="8"/>
    <col min="11521" max="11521" width="22.7109375" style="8" customWidth="1"/>
    <col min="11522" max="11522" width="12.42578125" style="8" customWidth="1"/>
    <col min="11523" max="11523" width="10.7109375" style="8" customWidth="1"/>
    <col min="11524" max="11524" width="11.7109375" style="8" customWidth="1"/>
    <col min="11525" max="11525" width="10.7109375" style="8" customWidth="1"/>
    <col min="11526" max="11526" width="11.7109375" style="8" customWidth="1"/>
    <col min="11527" max="11527" width="10.7109375" style="8" customWidth="1"/>
    <col min="11528" max="11776" width="11" style="8"/>
    <col min="11777" max="11777" width="22.7109375" style="8" customWidth="1"/>
    <col min="11778" max="11778" width="12.42578125" style="8" customWidth="1"/>
    <col min="11779" max="11779" width="10.7109375" style="8" customWidth="1"/>
    <col min="11780" max="11780" width="11.7109375" style="8" customWidth="1"/>
    <col min="11781" max="11781" width="10.7109375" style="8" customWidth="1"/>
    <col min="11782" max="11782" width="11.7109375" style="8" customWidth="1"/>
    <col min="11783" max="11783" width="10.7109375" style="8" customWidth="1"/>
    <col min="11784" max="12032" width="11" style="8"/>
    <col min="12033" max="12033" width="22.7109375" style="8" customWidth="1"/>
    <col min="12034" max="12034" width="12.42578125" style="8" customWidth="1"/>
    <col min="12035" max="12035" width="10.7109375" style="8" customWidth="1"/>
    <col min="12036" max="12036" width="11.7109375" style="8" customWidth="1"/>
    <col min="12037" max="12037" width="10.7109375" style="8" customWidth="1"/>
    <col min="12038" max="12038" width="11.7109375" style="8" customWidth="1"/>
    <col min="12039" max="12039" width="10.7109375" style="8" customWidth="1"/>
    <col min="12040" max="12288" width="11" style="8"/>
    <col min="12289" max="12289" width="22.7109375" style="8" customWidth="1"/>
    <col min="12290" max="12290" width="12.42578125" style="8" customWidth="1"/>
    <col min="12291" max="12291" width="10.7109375" style="8" customWidth="1"/>
    <col min="12292" max="12292" width="11.7109375" style="8" customWidth="1"/>
    <col min="12293" max="12293" width="10.7109375" style="8" customWidth="1"/>
    <col min="12294" max="12294" width="11.7109375" style="8" customWidth="1"/>
    <col min="12295" max="12295" width="10.7109375" style="8" customWidth="1"/>
    <col min="12296" max="12544" width="11" style="8"/>
    <col min="12545" max="12545" width="22.7109375" style="8" customWidth="1"/>
    <col min="12546" max="12546" width="12.42578125" style="8" customWidth="1"/>
    <col min="12547" max="12547" width="10.7109375" style="8" customWidth="1"/>
    <col min="12548" max="12548" width="11.7109375" style="8" customWidth="1"/>
    <col min="12549" max="12549" width="10.7109375" style="8" customWidth="1"/>
    <col min="12550" max="12550" width="11.7109375" style="8" customWidth="1"/>
    <col min="12551" max="12551" width="10.7109375" style="8" customWidth="1"/>
    <col min="12552" max="12800" width="11" style="8"/>
    <col min="12801" max="12801" width="22.7109375" style="8" customWidth="1"/>
    <col min="12802" max="12802" width="12.42578125" style="8" customWidth="1"/>
    <col min="12803" max="12803" width="10.7109375" style="8" customWidth="1"/>
    <col min="12804" max="12804" width="11.7109375" style="8" customWidth="1"/>
    <col min="12805" max="12805" width="10.7109375" style="8" customWidth="1"/>
    <col min="12806" max="12806" width="11.7109375" style="8" customWidth="1"/>
    <col min="12807" max="12807" width="10.7109375" style="8" customWidth="1"/>
    <col min="12808" max="13056" width="11" style="8"/>
    <col min="13057" max="13057" width="22.7109375" style="8" customWidth="1"/>
    <col min="13058" max="13058" width="12.42578125" style="8" customWidth="1"/>
    <col min="13059" max="13059" width="10.7109375" style="8" customWidth="1"/>
    <col min="13060" max="13060" width="11.7109375" style="8" customWidth="1"/>
    <col min="13061" max="13061" width="10.7109375" style="8" customWidth="1"/>
    <col min="13062" max="13062" width="11.7109375" style="8" customWidth="1"/>
    <col min="13063" max="13063" width="10.7109375" style="8" customWidth="1"/>
    <col min="13064" max="13312" width="11" style="8"/>
    <col min="13313" max="13313" width="22.7109375" style="8" customWidth="1"/>
    <col min="13314" max="13314" width="12.42578125" style="8" customWidth="1"/>
    <col min="13315" max="13315" width="10.7109375" style="8" customWidth="1"/>
    <col min="13316" max="13316" width="11.7109375" style="8" customWidth="1"/>
    <col min="13317" max="13317" width="10.7109375" style="8" customWidth="1"/>
    <col min="13318" max="13318" width="11.7109375" style="8" customWidth="1"/>
    <col min="13319" max="13319" width="10.7109375" style="8" customWidth="1"/>
    <col min="13320" max="13568" width="11" style="8"/>
    <col min="13569" max="13569" width="22.7109375" style="8" customWidth="1"/>
    <col min="13570" max="13570" width="12.42578125" style="8" customWidth="1"/>
    <col min="13571" max="13571" width="10.7109375" style="8" customWidth="1"/>
    <col min="13572" max="13572" width="11.7109375" style="8" customWidth="1"/>
    <col min="13573" max="13573" width="10.7109375" style="8" customWidth="1"/>
    <col min="13574" max="13574" width="11.7109375" style="8" customWidth="1"/>
    <col min="13575" max="13575" width="10.7109375" style="8" customWidth="1"/>
    <col min="13576" max="13824" width="11" style="8"/>
    <col min="13825" max="13825" width="22.7109375" style="8" customWidth="1"/>
    <col min="13826" max="13826" width="12.42578125" style="8" customWidth="1"/>
    <col min="13827" max="13827" width="10.7109375" style="8" customWidth="1"/>
    <col min="13828" max="13828" width="11.7109375" style="8" customWidth="1"/>
    <col min="13829" max="13829" width="10.7109375" style="8" customWidth="1"/>
    <col min="13830" max="13830" width="11.7109375" style="8" customWidth="1"/>
    <col min="13831" max="13831" width="10.7109375" style="8" customWidth="1"/>
    <col min="13832" max="14080" width="11" style="8"/>
    <col min="14081" max="14081" width="22.7109375" style="8" customWidth="1"/>
    <col min="14082" max="14082" width="12.42578125" style="8" customWidth="1"/>
    <col min="14083" max="14083" width="10.7109375" style="8" customWidth="1"/>
    <col min="14084" max="14084" width="11.7109375" style="8" customWidth="1"/>
    <col min="14085" max="14085" width="10.7109375" style="8" customWidth="1"/>
    <col min="14086" max="14086" width="11.7109375" style="8" customWidth="1"/>
    <col min="14087" max="14087" width="10.7109375" style="8" customWidth="1"/>
    <col min="14088" max="14336" width="11" style="8"/>
    <col min="14337" max="14337" width="22.7109375" style="8" customWidth="1"/>
    <col min="14338" max="14338" width="12.42578125" style="8" customWidth="1"/>
    <col min="14339" max="14339" width="10.7109375" style="8" customWidth="1"/>
    <col min="14340" max="14340" width="11.7109375" style="8" customWidth="1"/>
    <col min="14341" max="14341" width="10.7109375" style="8" customWidth="1"/>
    <col min="14342" max="14342" width="11.7109375" style="8" customWidth="1"/>
    <col min="14343" max="14343" width="10.7109375" style="8" customWidth="1"/>
    <col min="14344" max="14592" width="11" style="8"/>
    <col min="14593" max="14593" width="22.7109375" style="8" customWidth="1"/>
    <col min="14594" max="14594" width="12.42578125" style="8" customWidth="1"/>
    <col min="14595" max="14595" width="10.7109375" style="8" customWidth="1"/>
    <col min="14596" max="14596" width="11.7109375" style="8" customWidth="1"/>
    <col min="14597" max="14597" width="10.7109375" style="8" customWidth="1"/>
    <col min="14598" max="14598" width="11.7109375" style="8" customWidth="1"/>
    <col min="14599" max="14599" width="10.7109375" style="8" customWidth="1"/>
    <col min="14600" max="14848" width="11" style="8"/>
    <col min="14849" max="14849" width="22.7109375" style="8" customWidth="1"/>
    <col min="14850" max="14850" width="12.42578125" style="8" customWidth="1"/>
    <col min="14851" max="14851" width="10.7109375" style="8" customWidth="1"/>
    <col min="14852" max="14852" width="11.7109375" style="8" customWidth="1"/>
    <col min="14853" max="14853" width="10.7109375" style="8" customWidth="1"/>
    <col min="14854" max="14854" width="11.7109375" style="8" customWidth="1"/>
    <col min="14855" max="14855" width="10.7109375" style="8" customWidth="1"/>
    <col min="14856" max="15104" width="11" style="8"/>
    <col min="15105" max="15105" width="22.7109375" style="8" customWidth="1"/>
    <col min="15106" max="15106" width="12.42578125" style="8" customWidth="1"/>
    <col min="15107" max="15107" width="10.7109375" style="8" customWidth="1"/>
    <col min="15108" max="15108" width="11.7109375" style="8" customWidth="1"/>
    <col min="15109" max="15109" width="10.7109375" style="8" customWidth="1"/>
    <col min="15110" max="15110" width="11.7109375" style="8" customWidth="1"/>
    <col min="15111" max="15111" width="10.7109375" style="8" customWidth="1"/>
    <col min="15112" max="15360" width="11" style="8"/>
    <col min="15361" max="15361" width="22.7109375" style="8" customWidth="1"/>
    <col min="15362" max="15362" width="12.42578125" style="8" customWidth="1"/>
    <col min="15363" max="15363" width="10.7109375" style="8" customWidth="1"/>
    <col min="15364" max="15364" width="11.7109375" style="8" customWidth="1"/>
    <col min="15365" max="15365" width="10.7109375" style="8" customWidth="1"/>
    <col min="15366" max="15366" width="11.7109375" style="8" customWidth="1"/>
    <col min="15367" max="15367" width="10.7109375" style="8" customWidth="1"/>
    <col min="15368" max="15616" width="11" style="8"/>
    <col min="15617" max="15617" width="22.7109375" style="8" customWidth="1"/>
    <col min="15618" max="15618" width="12.42578125" style="8" customWidth="1"/>
    <col min="15619" max="15619" width="10.7109375" style="8" customWidth="1"/>
    <col min="15620" max="15620" width="11.7109375" style="8" customWidth="1"/>
    <col min="15621" max="15621" width="10.7109375" style="8" customWidth="1"/>
    <col min="15622" max="15622" width="11.7109375" style="8" customWidth="1"/>
    <col min="15623" max="15623" width="10.7109375" style="8" customWidth="1"/>
    <col min="15624" max="15872" width="11" style="8"/>
    <col min="15873" max="15873" width="22.7109375" style="8" customWidth="1"/>
    <col min="15874" max="15874" width="12.42578125" style="8" customWidth="1"/>
    <col min="15875" max="15875" width="10.7109375" style="8" customWidth="1"/>
    <col min="15876" max="15876" width="11.7109375" style="8" customWidth="1"/>
    <col min="15877" max="15877" width="10.7109375" style="8" customWidth="1"/>
    <col min="15878" max="15878" width="11.7109375" style="8" customWidth="1"/>
    <col min="15879" max="15879" width="10.7109375" style="8" customWidth="1"/>
    <col min="15880" max="16128" width="11" style="8"/>
    <col min="16129" max="16129" width="22.7109375" style="8" customWidth="1"/>
    <col min="16130" max="16130" width="12.42578125" style="8" customWidth="1"/>
    <col min="16131" max="16131" width="10.7109375" style="8" customWidth="1"/>
    <col min="16132" max="16132" width="11.7109375" style="8" customWidth="1"/>
    <col min="16133" max="16133" width="10.7109375" style="8" customWidth="1"/>
    <col min="16134" max="16134" width="11.7109375" style="8" customWidth="1"/>
    <col min="16135" max="16135" width="10.7109375" style="8" customWidth="1"/>
    <col min="16136" max="16384" width="11" style="8"/>
  </cols>
  <sheetData>
    <row r="2" spans="1:8" ht="18" customHeight="1">
      <c r="A2" s="7" t="s">
        <v>162</v>
      </c>
      <c r="B2" s="97"/>
      <c r="C2" s="97"/>
      <c r="D2" s="97"/>
      <c r="E2" s="97"/>
      <c r="F2" s="97"/>
      <c r="G2" s="98"/>
      <c r="H2" s="99"/>
    </row>
    <row r="3" spans="1:8" ht="18" customHeight="1">
      <c r="A3" s="33" t="s">
        <v>163</v>
      </c>
      <c r="B3" s="33"/>
      <c r="C3" s="33"/>
      <c r="D3" s="33"/>
      <c r="E3" s="33"/>
      <c r="F3" s="33"/>
      <c r="G3" s="98"/>
    </row>
    <row r="4" spans="1:8" s="34" customFormat="1" ht="18" customHeight="1">
      <c r="A4" s="100" t="s">
        <v>164</v>
      </c>
      <c r="B4" s="100"/>
      <c r="C4" s="100"/>
      <c r="D4" s="100"/>
      <c r="E4" s="100"/>
      <c r="F4" s="100"/>
      <c r="G4" s="101"/>
    </row>
    <row r="5" spans="1:8" s="34" customFormat="1" ht="18" customHeight="1">
      <c r="A5" s="33" t="s">
        <v>140</v>
      </c>
      <c r="B5" s="33"/>
      <c r="C5" s="33"/>
      <c r="D5" s="33"/>
      <c r="E5" s="33"/>
      <c r="F5" s="33"/>
      <c r="G5" s="98"/>
    </row>
    <row r="6" spans="1:8" ht="15" customHeight="1">
      <c r="A6" s="499" t="s">
        <v>165</v>
      </c>
      <c r="B6" s="102" t="s">
        <v>34</v>
      </c>
      <c r="C6" s="102"/>
      <c r="D6" s="102" t="s">
        <v>17</v>
      </c>
      <c r="E6" s="102"/>
      <c r="F6" s="102" t="s">
        <v>18</v>
      </c>
      <c r="G6" s="103"/>
    </row>
    <row r="7" spans="1:8" s="36" customFormat="1" ht="15" customHeight="1">
      <c r="A7" s="500"/>
      <c r="B7" s="104" t="s">
        <v>14</v>
      </c>
      <c r="C7" s="104" t="s">
        <v>166</v>
      </c>
      <c r="D7" s="104" t="s">
        <v>14</v>
      </c>
      <c r="E7" s="104" t="s">
        <v>166</v>
      </c>
      <c r="F7" s="104" t="s">
        <v>14</v>
      </c>
      <c r="G7" s="105" t="s">
        <v>166</v>
      </c>
    </row>
    <row r="8" spans="1:8" ht="8.25" customHeight="1">
      <c r="A8" s="49"/>
      <c r="B8" s="49"/>
      <c r="C8" s="49"/>
      <c r="D8" s="49"/>
      <c r="E8" s="49"/>
      <c r="F8" s="49"/>
    </row>
    <row r="9" spans="1:8" s="16" customFormat="1" ht="15.95" customHeight="1">
      <c r="A9" s="51" t="s">
        <v>34</v>
      </c>
      <c r="B9" s="106">
        <f>B11+B33+B46+B57+B60</f>
        <v>57837</v>
      </c>
      <c r="C9" s="549">
        <f>B9/B$9*100</f>
        <v>100</v>
      </c>
      <c r="D9" s="106">
        <f>D11+D33+D46+D57+D60</f>
        <v>29309</v>
      </c>
      <c r="E9" s="549">
        <f>D9/D$9*100</f>
        <v>100</v>
      </c>
      <c r="F9" s="106">
        <f>F11+F33+F46+F57+F60</f>
        <v>28528</v>
      </c>
      <c r="G9" s="549">
        <f>F9/F$9*100</f>
        <v>100</v>
      </c>
    </row>
    <row r="10" spans="1:8" ht="8.25" customHeight="1">
      <c r="A10" s="49"/>
      <c r="B10" s="52"/>
      <c r="C10" s="550"/>
      <c r="D10" s="52"/>
      <c r="E10" s="550"/>
      <c r="F10" s="52"/>
      <c r="G10" s="550"/>
    </row>
    <row r="11" spans="1:8" s="16" customFormat="1" ht="15.95" customHeight="1">
      <c r="A11" s="51" t="s">
        <v>167</v>
      </c>
      <c r="B11" s="106">
        <f t="shared" ref="B11:B29" si="0">D11+F11</f>
        <v>50816</v>
      </c>
      <c r="C11" s="549">
        <f t="shared" ref="C11:C29" si="1">B11/B$9*100</f>
        <v>87.860712000968235</v>
      </c>
      <c r="D11" s="106">
        <f>SUM(D12:D31)</f>
        <v>26069</v>
      </c>
      <c r="E11" s="549">
        <f t="shared" ref="E11:E31" si="2">D11/D$9*100</f>
        <v>88.94537514074176</v>
      </c>
      <c r="F11" s="106">
        <f>SUM(F12:F31)</f>
        <v>24747</v>
      </c>
      <c r="G11" s="549">
        <f t="shared" ref="G11:G31" si="3">F11/F$9*100</f>
        <v>86.746354458777347</v>
      </c>
      <c r="H11" s="108"/>
    </row>
    <row r="12" spans="1:8" ht="15.95" customHeight="1">
      <c r="A12" s="109" t="s">
        <v>168</v>
      </c>
      <c r="B12" s="110">
        <f t="shared" si="0"/>
        <v>40135</v>
      </c>
      <c r="C12" s="551">
        <f t="shared" si="1"/>
        <v>69.393294949599735</v>
      </c>
      <c r="D12" s="110">
        <v>20942</v>
      </c>
      <c r="E12" s="551">
        <f t="shared" si="2"/>
        <v>71.452454877341438</v>
      </c>
      <c r="F12" s="110">
        <v>19193</v>
      </c>
      <c r="G12" s="551">
        <f t="shared" si="3"/>
        <v>67.27776219854178</v>
      </c>
      <c r="H12" s="111"/>
    </row>
    <row r="13" spans="1:8" ht="15.95" customHeight="1">
      <c r="A13" s="109" t="s">
        <v>169</v>
      </c>
      <c r="B13" s="110">
        <f t="shared" si="0"/>
        <v>1767</v>
      </c>
      <c r="C13" s="551">
        <f t="shared" si="1"/>
        <v>3.0551377146117535</v>
      </c>
      <c r="D13" s="110">
        <v>962</v>
      </c>
      <c r="E13" s="551">
        <f t="shared" si="2"/>
        <v>3.2822682452488996</v>
      </c>
      <c r="F13" s="110">
        <v>805</v>
      </c>
      <c r="G13" s="551">
        <f t="shared" si="3"/>
        <v>2.8217891194615814</v>
      </c>
      <c r="H13" s="111"/>
    </row>
    <row r="14" spans="1:8" ht="15.95" customHeight="1">
      <c r="A14" s="109" t="s">
        <v>170</v>
      </c>
      <c r="B14" s="110">
        <f t="shared" si="0"/>
        <v>1726</v>
      </c>
      <c r="C14" s="551">
        <f t="shared" si="1"/>
        <v>2.9842488372495115</v>
      </c>
      <c r="D14" s="110">
        <v>840</v>
      </c>
      <c r="E14" s="551">
        <f t="shared" si="2"/>
        <v>2.8660138524002865</v>
      </c>
      <c r="F14" s="110">
        <v>886</v>
      </c>
      <c r="G14" s="551">
        <f t="shared" si="3"/>
        <v>3.1057206954570948</v>
      </c>
      <c r="H14" s="111"/>
    </row>
    <row r="15" spans="1:8" ht="15.95" customHeight="1">
      <c r="A15" s="109" t="s">
        <v>171</v>
      </c>
      <c r="B15" s="110">
        <f t="shared" si="0"/>
        <v>1638</v>
      </c>
      <c r="C15" s="551">
        <f t="shared" si="1"/>
        <v>2.8320971004720161</v>
      </c>
      <c r="D15" s="110">
        <v>762</v>
      </c>
      <c r="E15" s="551">
        <f t="shared" si="2"/>
        <v>2.5998839946774028</v>
      </c>
      <c r="F15" s="110">
        <v>876</v>
      </c>
      <c r="G15" s="551">
        <f t="shared" si="3"/>
        <v>3.0706674144699941</v>
      </c>
      <c r="H15" s="111"/>
    </row>
    <row r="16" spans="1:8" ht="15.95" customHeight="1">
      <c r="A16" s="109" t="s">
        <v>172</v>
      </c>
      <c r="B16" s="110">
        <f t="shared" si="0"/>
        <v>1424</v>
      </c>
      <c r="C16" s="551">
        <f t="shared" si="1"/>
        <v>2.4620917405812888</v>
      </c>
      <c r="D16" s="110">
        <v>667</v>
      </c>
      <c r="E16" s="551">
        <f t="shared" si="2"/>
        <v>2.2757514756559418</v>
      </c>
      <c r="F16" s="110">
        <v>757</v>
      </c>
      <c r="G16" s="551">
        <f t="shared" si="3"/>
        <v>2.6535333707234998</v>
      </c>
      <c r="H16" s="111"/>
    </row>
    <row r="17" spans="1:8" ht="15.95" customHeight="1">
      <c r="A17" s="109" t="s">
        <v>173</v>
      </c>
      <c r="B17" s="110">
        <f t="shared" si="0"/>
        <v>1022</v>
      </c>
      <c r="C17" s="551">
        <f t="shared" si="1"/>
        <v>1.7670349430295484</v>
      </c>
      <c r="D17" s="110">
        <v>461</v>
      </c>
      <c r="E17" s="551">
        <f t="shared" si="2"/>
        <v>1.5728956975673003</v>
      </c>
      <c r="F17" s="110">
        <v>561</v>
      </c>
      <c r="G17" s="551">
        <f t="shared" si="3"/>
        <v>1.9664890633763321</v>
      </c>
      <c r="H17" s="111"/>
    </row>
    <row r="18" spans="1:8" ht="15.95" customHeight="1">
      <c r="A18" s="109" t="s">
        <v>174</v>
      </c>
      <c r="B18" s="110">
        <f t="shared" si="0"/>
        <v>642</v>
      </c>
      <c r="C18" s="551">
        <f t="shared" si="1"/>
        <v>1.1100160796721821</v>
      </c>
      <c r="D18" s="110">
        <v>259</v>
      </c>
      <c r="E18" s="551">
        <f t="shared" si="2"/>
        <v>0.88368760449008843</v>
      </c>
      <c r="F18" s="110">
        <v>383</v>
      </c>
      <c r="G18" s="551">
        <f t="shared" si="3"/>
        <v>1.342540661805945</v>
      </c>
      <c r="H18" s="111"/>
    </row>
    <row r="19" spans="1:8" ht="15.95" customHeight="1">
      <c r="A19" s="112" t="s">
        <v>175</v>
      </c>
      <c r="B19" s="110">
        <f t="shared" si="0"/>
        <v>414</v>
      </c>
      <c r="C19" s="551">
        <f t="shared" si="1"/>
        <v>0.7158047616577623</v>
      </c>
      <c r="D19" s="110">
        <v>175</v>
      </c>
      <c r="E19" s="551">
        <f t="shared" si="2"/>
        <v>0.59708621925005978</v>
      </c>
      <c r="F19" s="110">
        <v>239</v>
      </c>
      <c r="G19" s="551">
        <f t="shared" si="3"/>
        <v>0.83777341559169938</v>
      </c>
      <c r="H19" s="111"/>
    </row>
    <row r="20" spans="1:8" ht="15.95" customHeight="1">
      <c r="A20" s="109" t="s">
        <v>176</v>
      </c>
      <c r="B20" s="110">
        <f t="shared" si="0"/>
        <v>346</v>
      </c>
      <c r="C20" s="551">
        <f t="shared" si="1"/>
        <v>0.59823296505697043</v>
      </c>
      <c r="D20" s="110">
        <v>170</v>
      </c>
      <c r="E20" s="551">
        <f t="shared" si="2"/>
        <v>0.58002661298577229</v>
      </c>
      <c r="F20" s="110">
        <v>176</v>
      </c>
      <c r="G20" s="551">
        <f t="shared" si="3"/>
        <v>0.61693774537296697</v>
      </c>
      <c r="H20" s="111"/>
    </row>
    <row r="21" spans="1:8" ht="15.95" customHeight="1">
      <c r="A21" s="109" t="s">
        <v>177</v>
      </c>
      <c r="B21" s="110">
        <f t="shared" si="0"/>
        <v>342</v>
      </c>
      <c r="C21" s="551">
        <f t="shared" si="1"/>
        <v>0.59131697702162977</v>
      </c>
      <c r="D21" s="110">
        <v>147</v>
      </c>
      <c r="E21" s="551">
        <f t="shared" si="2"/>
        <v>0.50155242417005008</v>
      </c>
      <c r="F21" s="110">
        <v>195</v>
      </c>
      <c r="G21" s="551">
        <f t="shared" si="3"/>
        <v>0.68353897924845775</v>
      </c>
      <c r="H21" s="111"/>
    </row>
    <row r="22" spans="1:8" ht="15.95" customHeight="1">
      <c r="A22" s="109" t="s">
        <v>178</v>
      </c>
      <c r="B22" s="110">
        <f t="shared" si="0"/>
        <v>303</v>
      </c>
      <c r="C22" s="551">
        <f t="shared" si="1"/>
        <v>0.52388609367705796</v>
      </c>
      <c r="D22" s="110">
        <v>154</v>
      </c>
      <c r="E22" s="551">
        <f t="shared" si="2"/>
        <v>0.52543587294005256</v>
      </c>
      <c r="F22" s="110">
        <v>149</v>
      </c>
      <c r="G22" s="551">
        <f t="shared" si="3"/>
        <v>0.52229388670779586</v>
      </c>
      <c r="H22" s="111"/>
    </row>
    <row r="23" spans="1:8" ht="15.95" customHeight="1">
      <c r="A23" s="109" t="s">
        <v>179</v>
      </c>
      <c r="B23" s="110">
        <f t="shared" si="0"/>
        <v>269</v>
      </c>
      <c r="C23" s="551">
        <f t="shared" si="1"/>
        <v>0.46510019537666197</v>
      </c>
      <c r="D23" s="110">
        <v>135</v>
      </c>
      <c r="E23" s="551">
        <f t="shared" si="2"/>
        <v>0.46060936913576034</v>
      </c>
      <c r="F23" s="110">
        <v>134</v>
      </c>
      <c r="G23" s="551">
        <f t="shared" si="3"/>
        <v>0.46971396522714526</v>
      </c>
      <c r="H23" s="111"/>
    </row>
    <row r="24" spans="1:8" ht="15.95" customHeight="1">
      <c r="A24" s="109" t="s">
        <v>180</v>
      </c>
      <c r="B24" s="110">
        <f t="shared" si="0"/>
        <v>244</v>
      </c>
      <c r="C24" s="551">
        <f t="shared" si="1"/>
        <v>0.42187527015578269</v>
      </c>
      <c r="D24" s="110">
        <v>112</v>
      </c>
      <c r="E24" s="551">
        <f t="shared" si="2"/>
        <v>0.38213518032003824</v>
      </c>
      <c r="F24" s="110">
        <v>132</v>
      </c>
      <c r="G24" s="551">
        <f t="shared" si="3"/>
        <v>0.46270330902972512</v>
      </c>
      <c r="H24" s="111"/>
    </row>
    <row r="25" spans="1:8" ht="15.95" customHeight="1">
      <c r="A25" s="109" t="s">
        <v>181</v>
      </c>
      <c r="B25" s="110">
        <f t="shared" si="0"/>
        <v>240</v>
      </c>
      <c r="C25" s="551">
        <f t="shared" si="1"/>
        <v>0.41495928212044192</v>
      </c>
      <c r="D25" s="110">
        <v>116</v>
      </c>
      <c r="E25" s="551">
        <f t="shared" si="2"/>
        <v>0.39578286533146817</v>
      </c>
      <c r="F25" s="110">
        <v>124</v>
      </c>
      <c r="G25" s="551">
        <f t="shared" si="3"/>
        <v>0.43466068424004484</v>
      </c>
      <c r="H25" s="111"/>
    </row>
    <row r="26" spans="1:8" ht="15.95" customHeight="1">
      <c r="A26" s="109" t="s">
        <v>182</v>
      </c>
      <c r="B26" s="110">
        <f t="shared" si="0"/>
        <v>122</v>
      </c>
      <c r="C26" s="551">
        <f t="shared" si="1"/>
        <v>0.21093763507789134</v>
      </c>
      <c r="D26" s="110">
        <v>75</v>
      </c>
      <c r="E26" s="551">
        <f t="shared" si="2"/>
        <v>0.25589409396431129</v>
      </c>
      <c r="F26" s="110">
        <v>47</v>
      </c>
      <c r="G26" s="551">
        <f t="shared" si="3"/>
        <v>0.16475042063937184</v>
      </c>
      <c r="H26" s="111"/>
    </row>
    <row r="27" spans="1:8" ht="15.95" customHeight="1">
      <c r="A27" s="109" t="s">
        <v>183</v>
      </c>
      <c r="B27" s="110">
        <f t="shared" si="0"/>
        <v>61</v>
      </c>
      <c r="C27" s="551">
        <f t="shared" si="1"/>
        <v>0.10546881753894567</v>
      </c>
      <c r="D27" s="110">
        <v>26</v>
      </c>
      <c r="E27" s="551">
        <f t="shared" si="2"/>
        <v>8.8709952574294579E-2</v>
      </c>
      <c r="F27" s="110">
        <v>35</v>
      </c>
      <c r="G27" s="551">
        <f t="shared" si="3"/>
        <v>0.12268648345485136</v>
      </c>
      <c r="H27" s="111"/>
    </row>
    <row r="28" spans="1:8" ht="15.95" customHeight="1">
      <c r="A28" s="109" t="s">
        <v>184</v>
      </c>
      <c r="B28" s="110">
        <f t="shared" si="0"/>
        <v>40</v>
      </c>
      <c r="C28" s="551">
        <f t="shared" si="1"/>
        <v>6.9159880353406991E-2</v>
      </c>
      <c r="D28" s="110">
        <v>24</v>
      </c>
      <c r="E28" s="551">
        <f t="shared" si="2"/>
        <v>8.1886110068579612E-2</v>
      </c>
      <c r="F28" s="110">
        <v>16</v>
      </c>
      <c r="G28" s="551">
        <f t="shared" si="3"/>
        <v>5.6085249579360626E-2</v>
      </c>
      <c r="H28" s="111"/>
    </row>
    <row r="29" spans="1:8" ht="15.95" customHeight="1">
      <c r="A29" s="109" t="s">
        <v>185</v>
      </c>
      <c r="B29" s="110">
        <f t="shared" si="0"/>
        <v>35</v>
      </c>
      <c r="C29" s="551">
        <f t="shared" si="1"/>
        <v>6.0514895309231112E-2</v>
      </c>
      <c r="D29" s="110">
        <v>16</v>
      </c>
      <c r="E29" s="551">
        <f t="shared" si="2"/>
        <v>5.4590740045719746E-2</v>
      </c>
      <c r="F29" s="110">
        <v>19</v>
      </c>
      <c r="G29" s="551">
        <f t="shared" si="3"/>
        <v>6.6601233875490745E-2</v>
      </c>
      <c r="H29" s="111"/>
    </row>
    <row r="30" spans="1:8" ht="15" customHeight="1">
      <c r="A30" s="113" t="s">
        <v>186</v>
      </c>
      <c r="B30" s="110">
        <f>D30+F30</f>
        <v>32</v>
      </c>
      <c r="C30" s="551">
        <f>B30/B$9*100</f>
        <v>5.532790428272559E-2</v>
      </c>
      <c r="D30" s="110">
        <v>20</v>
      </c>
      <c r="E30" s="551">
        <f t="shared" si="2"/>
        <v>6.8238425057149679E-2</v>
      </c>
      <c r="F30" s="110">
        <v>12</v>
      </c>
      <c r="G30" s="551">
        <f t="shared" si="3"/>
        <v>4.2063937184520471E-2</v>
      </c>
      <c r="H30" s="111"/>
    </row>
    <row r="31" spans="1:8" ht="15" customHeight="1">
      <c r="A31" s="113" t="s">
        <v>187</v>
      </c>
      <c r="B31" s="110">
        <f>D31+F31</f>
        <v>14</v>
      </c>
      <c r="C31" s="551">
        <f>B31/B$9*100</f>
        <v>2.4205958123692445E-2</v>
      </c>
      <c r="D31" s="110">
        <v>6</v>
      </c>
      <c r="E31" s="551">
        <f t="shared" si="2"/>
        <v>2.0471527517144903E-2</v>
      </c>
      <c r="F31" s="110">
        <v>8</v>
      </c>
      <c r="G31" s="551">
        <f t="shared" si="3"/>
        <v>2.8042624789680313E-2</v>
      </c>
      <c r="H31" s="111"/>
    </row>
    <row r="32" spans="1:8" ht="15" customHeight="1">
      <c r="A32" s="113"/>
      <c r="B32" s="110"/>
      <c r="C32" s="551"/>
      <c r="D32" s="110"/>
      <c r="E32" s="551"/>
      <c r="F32" s="110"/>
      <c r="G32" s="551"/>
      <c r="H32" s="111"/>
    </row>
    <row r="33" spans="1:8" s="16" customFormat="1" ht="14.25" customHeight="1">
      <c r="A33" s="51" t="s">
        <v>188</v>
      </c>
      <c r="B33" s="106">
        <f>D33+F33</f>
        <v>6145</v>
      </c>
      <c r="C33" s="549">
        <f>B33/B$9*100</f>
        <v>10.624686619292149</v>
      </c>
      <c r="D33" s="106">
        <f>SUM(D34:D44)</f>
        <v>2798</v>
      </c>
      <c r="E33" s="549">
        <f>D33/D$9*100</f>
        <v>9.5465556654952408</v>
      </c>
      <c r="F33" s="106">
        <f>SUM(F34:F44)</f>
        <v>3347</v>
      </c>
      <c r="G33" s="549">
        <f>F33/F$9*100</f>
        <v>11.732333146382501</v>
      </c>
      <c r="H33" s="108"/>
    </row>
    <row r="34" spans="1:8" s="16" customFormat="1" ht="14.25" customHeight="1">
      <c r="A34" s="19" t="s">
        <v>189</v>
      </c>
      <c r="B34" s="110">
        <f t="shared" ref="B34:B44" si="4">D34+F34</f>
        <v>1730</v>
      </c>
      <c r="C34" s="551">
        <f t="shared" ref="C34:C44" si="5">B34/B$9*100</f>
        <v>2.9911648252848524</v>
      </c>
      <c r="D34" s="110">
        <v>773</v>
      </c>
      <c r="E34" s="551">
        <f t="shared" ref="E34:E44" si="6">D34/D$9*100</f>
        <v>2.637415128458835</v>
      </c>
      <c r="F34" s="110">
        <v>957</v>
      </c>
      <c r="G34" s="551">
        <f t="shared" ref="G34:G44" si="7">F34/F$9*100</f>
        <v>3.354598990465508</v>
      </c>
      <c r="H34" s="108"/>
    </row>
    <row r="35" spans="1:8" ht="14.25" customHeight="1">
      <c r="A35" s="19" t="s">
        <v>190</v>
      </c>
      <c r="B35" s="110">
        <f t="shared" si="4"/>
        <v>1109</v>
      </c>
      <c r="C35" s="551">
        <f t="shared" si="5"/>
        <v>1.9174576827982088</v>
      </c>
      <c r="D35" s="110">
        <v>574</v>
      </c>
      <c r="E35" s="551">
        <f t="shared" si="6"/>
        <v>1.9584427991401958</v>
      </c>
      <c r="F35" s="110">
        <v>535</v>
      </c>
      <c r="G35" s="551">
        <f t="shared" si="7"/>
        <v>1.8753505328098712</v>
      </c>
      <c r="H35" s="111"/>
    </row>
    <row r="36" spans="1:8" ht="14.25" customHeight="1">
      <c r="A36" s="19" t="s">
        <v>191</v>
      </c>
      <c r="B36" s="110">
        <f t="shared" si="4"/>
        <v>662</v>
      </c>
      <c r="C36" s="551">
        <f t="shared" si="5"/>
        <v>1.1445960198488858</v>
      </c>
      <c r="D36" s="110">
        <v>293</v>
      </c>
      <c r="E36" s="551">
        <f t="shared" si="6"/>
        <v>0.99969292708724289</v>
      </c>
      <c r="F36" s="110">
        <v>369</v>
      </c>
      <c r="G36" s="551">
        <f t="shared" si="7"/>
        <v>1.2934660684240045</v>
      </c>
      <c r="H36" s="111"/>
    </row>
    <row r="37" spans="1:8" ht="14.25" customHeight="1">
      <c r="A37" s="19" t="s">
        <v>192</v>
      </c>
      <c r="B37" s="110">
        <f t="shared" si="4"/>
        <v>620</v>
      </c>
      <c r="C37" s="551">
        <f t="shared" si="5"/>
        <v>1.0719781454778083</v>
      </c>
      <c r="D37" s="110">
        <v>263</v>
      </c>
      <c r="E37" s="551">
        <f t="shared" si="6"/>
        <v>0.89733528950151842</v>
      </c>
      <c r="F37" s="110">
        <v>357</v>
      </c>
      <c r="G37" s="551">
        <f t="shared" si="7"/>
        <v>1.2514021312394839</v>
      </c>
      <c r="H37" s="111"/>
    </row>
    <row r="38" spans="1:8" ht="14.25" customHeight="1">
      <c r="A38" s="19" t="s">
        <v>193</v>
      </c>
      <c r="B38" s="110">
        <f t="shared" si="4"/>
        <v>555</v>
      </c>
      <c r="C38" s="551">
        <f t="shared" si="5"/>
        <v>0.95959333990352191</v>
      </c>
      <c r="D38" s="110">
        <v>249</v>
      </c>
      <c r="E38" s="551">
        <f t="shared" si="6"/>
        <v>0.84956839196151346</v>
      </c>
      <c r="F38" s="110">
        <v>306</v>
      </c>
      <c r="G38" s="551">
        <f t="shared" si="7"/>
        <v>1.0726303982052721</v>
      </c>
      <c r="H38" s="111"/>
    </row>
    <row r="39" spans="1:8" ht="14.25" customHeight="1">
      <c r="A39" s="19" t="s">
        <v>194</v>
      </c>
      <c r="B39" s="110">
        <f t="shared" si="4"/>
        <v>516</v>
      </c>
      <c r="C39" s="551">
        <f t="shared" si="5"/>
        <v>0.89216245655895021</v>
      </c>
      <c r="D39" s="110">
        <v>192</v>
      </c>
      <c r="E39" s="551">
        <f t="shared" si="6"/>
        <v>0.6550888805486369</v>
      </c>
      <c r="F39" s="110">
        <v>324</v>
      </c>
      <c r="G39" s="551">
        <f t="shared" si="7"/>
        <v>1.1357263039820527</v>
      </c>
      <c r="H39" s="111"/>
    </row>
    <row r="40" spans="1:8" ht="14.25" customHeight="1">
      <c r="A40" s="19" t="s">
        <v>195</v>
      </c>
      <c r="B40" s="110">
        <f t="shared" si="4"/>
        <v>450</v>
      </c>
      <c r="C40" s="551">
        <f t="shared" si="5"/>
        <v>0.77804865397582867</v>
      </c>
      <c r="D40" s="110">
        <v>198</v>
      </c>
      <c r="E40" s="551">
        <f t="shared" si="6"/>
        <v>0.67556040806578177</v>
      </c>
      <c r="F40" s="110">
        <v>252</v>
      </c>
      <c r="G40" s="551">
        <f t="shared" si="7"/>
        <v>0.88334268087492984</v>
      </c>
      <c r="H40" s="111"/>
    </row>
    <row r="41" spans="1:8" ht="14.25" customHeight="1">
      <c r="A41" s="19" t="s">
        <v>196</v>
      </c>
      <c r="B41" s="110">
        <f t="shared" si="4"/>
        <v>221</v>
      </c>
      <c r="C41" s="551">
        <f t="shared" si="5"/>
        <v>0.38210833895257362</v>
      </c>
      <c r="D41" s="110">
        <v>107</v>
      </c>
      <c r="E41" s="551">
        <f t="shared" si="6"/>
        <v>0.36507557405575081</v>
      </c>
      <c r="F41" s="110">
        <v>114</v>
      </c>
      <c r="G41" s="551">
        <f t="shared" si="7"/>
        <v>0.39960740325294447</v>
      </c>
      <c r="H41" s="111"/>
    </row>
    <row r="42" spans="1:8" ht="14.25" customHeight="1">
      <c r="A42" s="19" t="s">
        <v>197</v>
      </c>
      <c r="B42" s="110">
        <f t="shared" si="4"/>
        <v>220</v>
      </c>
      <c r="C42" s="551">
        <f t="shared" si="5"/>
        <v>0.38037934194373846</v>
      </c>
      <c r="D42" s="110">
        <v>110</v>
      </c>
      <c r="E42" s="551">
        <f t="shared" si="6"/>
        <v>0.37531133781432324</v>
      </c>
      <c r="F42" s="110">
        <v>110</v>
      </c>
      <c r="G42" s="551">
        <f t="shared" si="7"/>
        <v>0.38558609085810436</v>
      </c>
      <c r="H42" s="111"/>
    </row>
    <row r="43" spans="1:8" ht="14.25" customHeight="1">
      <c r="A43" s="19" t="s">
        <v>198</v>
      </c>
      <c r="B43" s="110">
        <f t="shared" si="4"/>
        <v>50</v>
      </c>
      <c r="C43" s="551">
        <f t="shared" si="5"/>
        <v>8.6449850441758735E-2</v>
      </c>
      <c r="D43" s="110">
        <v>32</v>
      </c>
      <c r="E43" s="551">
        <f t="shared" si="6"/>
        <v>0.10918148009143949</v>
      </c>
      <c r="F43" s="110">
        <v>18</v>
      </c>
      <c r="G43" s="551">
        <f t="shared" si="7"/>
        <v>6.3095905776780703E-2</v>
      </c>
      <c r="H43" s="111"/>
    </row>
    <row r="44" spans="1:8" ht="14.25" customHeight="1">
      <c r="A44" s="19" t="s">
        <v>199</v>
      </c>
      <c r="B44" s="110">
        <f t="shared" si="4"/>
        <v>12</v>
      </c>
      <c r="C44" s="551">
        <f t="shared" si="5"/>
        <v>2.0747964106022095E-2</v>
      </c>
      <c r="D44" s="110">
        <v>7</v>
      </c>
      <c r="E44" s="551">
        <f t="shared" si="6"/>
        <v>2.388344877000239E-2</v>
      </c>
      <c r="F44" s="110">
        <v>5</v>
      </c>
      <c r="G44" s="551">
        <f t="shared" si="7"/>
        <v>1.7526640493550197E-2</v>
      </c>
      <c r="H44" s="111"/>
    </row>
    <row r="45" spans="1:8" ht="8.25" customHeight="1">
      <c r="B45" s="110"/>
      <c r="C45" s="551"/>
      <c r="D45" s="110"/>
      <c r="E45" s="551"/>
      <c r="F45" s="110"/>
      <c r="G45" s="551"/>
      <c r="H45" s="111"/>
    </row>
    <row r="46" spans="1:8" s="16" customFormat="1" ht="14.25" customHeight="1">
      <c r="A46" s="51" t="s">
        <v>200</v>
      </c>
      <c r="B46" s="106">
        <f>D46+F46</f>
        <v>711</v>
      </c>
      <c r="C46" s="549">
        <f>B46/B$9*100</f>
        <v>1.2293168732818094</v>
      </c>
      <c r="D46" s="106">
        <f>SUM(D47:D55)</f>
        <v>364</v>
      </c>
      <c r="E46" s="549">
        <f>D46/D$9*100</f>
        <v>1.2419393360401243</v>
      </c>
      <c r="F46" s="106">
        <f>SUM(F47:F55)</f>
        <v>347</v>
      </c>
      <c r="G46" s="549">
        <f t="shared" ref="G46:G55" si="8">F46/F$9*100</f>
        <v>1.2163488502523836</v>
      </c>
      <c r="H46" s="108"/>
    </row>
    <row r="47" spans="1:8" ht="14.25" customHeight="1">
      <c r="A47" s="19" t="s">
        <v>201</v>
      </c>
      <c r="B47" s="110">
        <f t="shared" ref="B47:B55" si="9">D47+F47</f>
        <v>176</v>
      </c>
      <c r="C47" s="551">
        <f t="shared" ref="C47:C55" si="10">B47/B$9*100</f>
        <v>0.30430347355499077</v>
      </c>
      <c r="D47" s="110">
        <v>79</v>
      </c>
      <c r="E47" s="551">
        <f t="shared" ref="E47:E55" si="11">D47/D$9*100</f>
        <v>0.26954177897574128</v>
      </c>
      <c r="F47" s="110">
        <v>97</v>
      </c>
      <c r="G47" s="551">
        <f t="shared" si="8"/>
        <v>0.34001682557487378</v>
      </c>
      <c r="H47" s="111"/>
    </row>
    <row r="48" spans="1:8" ht="14.25" customHeight="1">
      <c r="A48" s="19" t="s">
        <v>202</v>
      </c>
      <c r="B48" s="110">
        <f t="shared" si="9"/>
        <v>174</v>
      </c>
      <c r="C48" s="551">
        <f t="shared" si="10"/>
        <v>0.30084547953732044</v>
      </c>
      <c r="D48" s="110">
        <v>100</v>
      </c>
      <c r="E48" s="551">
        <f t="shared" si="11"/>
        <v>0.34119212528574844</v>
      </c>
      <c r="F48" s="110">
        <v>74</v>
      </c>
      <c r="G48" s="551">
        <f t="shared" si="8"/>
        <v>0.2593942793045429</v>
      </c>
      <c r="H48" s="111"/>
    </row>
    <row r="49" spans="1:8" ht="14.25" customHeight="1">
      <c r="A49" s="19" t="s">
        <v>203</v>
      </c>
      <c r="B49" s="110">
        <f t="shared" si="9"/>
        <v>133</v>
      </c>
      <c r="C49" s="551">
        <f t="shared" si="10"/>
        <v>0.22995660217507824</v>
      </c>
      <c r="D49" s="110">
        <v>67</v>
      </c>
      <c r="E49" s="551">
        <f t="shared" si="11"/>
        <v>0.22859872394145145</v>
      </c>
      <c r="F49" s="110">
        <v>66</v>
      </c>
      <c r="G49" s="551">
        <f t="shared" si="8"/>
        <v>0.23135165451486256</v>
      </c>
      <c r="H49" s="111"/>
    </row>
    <row r="50" spans="1:8" ht="14.25" customHeight="1">
      <c r="A50" s="19" t="s">
        <v>204</v>
      </c>
      <c r="B50" s="110">
        <f t="shared" si="9"/>
        <v>55</v>
      </c>
      <c r="C50" s="551">
        <f t="shared" si="10"/>
        <v>9.5094835485934615E-2</v>
      </c>
      <c r="D50" s="110">
        <v>24</v>
      </c>
      <c r="E50" s="551">
        <f t="shared" si="11"/>
        <v>8.1886110068579612E-2</v>
      </c>
      <c r="F50" s="110">
        <v>31</v>
      </c>
      <c r="G50" s="551">
        <f t="shared" si="8"/>
        <v>0.10866517106001121</v>
      </c>
      <c r="H50" s="111"/>
    </row>
    <row r="51" spans="1:8" ht="14.25" customHeight="1">
      <c r="A51" s="19" t="s">
        <v>205</v>
      </c>
      <c r="B51" s="110">
        <f t="shared" si="9"/>
        <v>54</v>
      </c>
      <c r="C51" s="551">
        <f t="shared" si="10"/>
        <v>9.3365838477099436E-2</v>
      </c>
      <c r="D51" s="110">
        <v>29</v>
      </c>
      <c r="E51" s="551">
        <f t="shared" si="11"/>
        <v>9.8945716332867042E-2</v>
      </c>
      <c r="F51" s="110">
        <v>25</v>
      </c>
      <c r="G51" s="551">
        <f t="shared" si="8"/>
        <v>8.7633202467750984E-2</v>
      </c>
      <c r="H51" s="111"/>
    </row>
    <row r="52" spans="1:8" ht="14.25" customHeight="1">
      <c r="A52" s="19" t="s">
        <v>206</v>
      </c>
      <c r="B52" s="110">
        <f t="shared" si="9"/>
        <v>49</v>
      </c>
      <c r="C52" s="551">
        <f t="shared" si="10"/>
        <v>8.4720853432923557E-2</v>
      </c>
      <c r="D52" s="110">
        <v>26</v>
      </c>
      <c r="E52" s="551">
        <f t="shared" si="11"/>
        <v>8.8709952574294579E-2</v>
      </c>
      <c r="F52" s="110">
        <v>23</v>
      </c>
      <c r="G52" s="551">
        <f t="shared" si="8"/>
        <v>8.06225462703309E-2</v>
      </c>
      <c r="H52" s="111"/>
    </row>
    <row r="53" spans="1:8" ht="14.25" customHeight="1">
      <c r="A53" s="19" t="s">
        <v>207</v>
      </c>
      <c r="B53" s="110">
        <f t="shared" si="9"/>
        <v>47</v>
      </c>
      <c r="C53" s="551">
        <f t="shared" si="10"/>
        <v>8.1262859415253214E-2</v>
      </c>
      <c r="D53" s="110">
        <v>25</v>
      </c>
      <c r="E53" s="551">
        <f t="shared" si="11"/>
        <v>8.5298031321437109E-2</v>
      </c>
      <c r="F53" s="110">
        <v>22</v>
      </c>
      <c r="G53" s="551">
        <f t="shared" si="8"/>
        <v>7.7117218171620872E-2</v>
      </c>
      <c r="H53" s="111"/>
    </row>
    <row r="54" spans="1:8" ht="14.25" customHeight="1">
      <c r="A54" s="19" t="s">
        <v>208</v>
      </c>
      <c r="B54" s="110">
        <f t="shared" si="9"/>
        <v>15</v>
      </c>
      <c r="C54" s="551">
        <f t="shared" si="10"/>
        <v>2.593495513252762E-2</v>
      </c>
      <c r="D54" s="110">
        <v>8</v>
      </c>
      <c r="E54" s="551">
        <f t="shared" si="11"/>
        <v>2.7295370022859873E-2</v>
      </c>
      <c r="F54" s="110">
        <v>7</v>
      </c>
      <c r="G54" s="551">
        <f t="shared" si="8"/>
        <v>2.4537296690970274E-2</v>
      </c>
      <c r="H54" s="111"/>
    </row>
    <row r="55" spans="1:8" ht="14.25" customHeight="1">
      <c r="A55" s="19" t="s">
        <v>209</v>
      </c>
      <c r="B55" s="110">
        <f t="shared" si="9"/>
        <v>8</v>
      </c>
      <c r="C55" s="551">
        <f t="shared" si="10"/>
        <v>1.3831976070681398E-2</v>
      </c>
      <c r="D55" s="110">
        <v>6</v>
      </c>
      <c r="E55" s="551">
        <f t="shared" si="11"/>
        <v>2.0471527517144903E-2</v>
      </c>
      <c r="F55" s="110">
        <v>2</v>
      </c>
      <c r="G55" s="551">
        <f t="shared" si="8"/>
        <v>7.0106561974200782E-3</v>
      </c>
      <c r="H55" s="111"/>
    </row>
    <row r="56" spans="1:8" ht="14.25" customHeight="1">
      <c r="A56" s="19"/>
      <c r="B56" s="110"/>
      <c r="C56" s="551"/>
      <c r="D56" s="110"/>
      <c r="E56" s="551"/>
      <c r="F56" s="110"/>
      <c r="G56" s="551"/>
      <c r="H56" s="111"/>
    </row>
    <row r="57" spans="1:8" ht="14.25" customHeight="1">
      <c r="A57" s="114" t="s">
        <v>210</v>
      </c>
      <c r="B57" s="106">
        <f>D57+F57</f>
        <v>153</v>
      </c>
      <c r="C57" s="549">
        <f>B57/B$9*100</f>
        <v>0.26453654235178176</v>
      </c>
      <c r="D57" s="106">
        <f>SUM(D58)</f>
        <v>72</v>
      </c>
      <c r="E57" s="549">
        <f>D57/D$9*100</f>
        <v>0.24565833020573888</v>
      </c>
      <c r="F57" s="106">
        <f>SUM(F58)</f>
        <v>81</v>
      </c>
      <c r="G57" s="549">
        <f>F57/F$9*100</f>
        <v>0.28393157599551316</v>
      </c>
      <c r="H57" s="111"/>
    </row>
    <row r="58" spans="1:8" ht="14.25" customHeight="1">
      <c r="A58" s="115" t="s">
        <v>211</v>
      </c>
      <c r="B58" s="110">
        <f>D58+F58</f>
        <v>153</v>
      </c>
      <c r="C58" s="551">
        <f>B58/B$9*100</f>
        <v>0.26453654235178176</v>
      </c>
      <c r="D58" s="110">
        <v>72</v>
      </c>
      <c r="E58" s="551">
        <f>D58/D$9*100</f>
        <v>0.24565833020573888</v>
      </c>
      <c r="F58" s="110">
        <v>81</v>
      </c>
      <c r="G58" s="551">
        <f>F58/F$9*100</f>
        <v>0.28393157599551316</v>
      </c>
      <c r="H58" s="111"/>
    </row>
    <row r="59" spans="1:8" ht="14.25" customHeight="1">
      <c r="A59" s="115"/>
      <c r="B59" s="110"/>
      <c r="C59" s="551"/>
      <c r="D59" s="110"/>
      <c r="E59" s="551"/>
      <c r="F59" s="110"/>
      <c r="G59" s="551"/>
      <c r="H59" s="111"/>
    </row>
    <row r="60" spans="1:8" ht="14.25" customHeight="1">
      <c r="A60" s="114" t="s">
        <v>212</v>
      </c>
      <c r="B60" s="106">
        <f>D60+F60</f>
        <v>12</v>
      </c>
      <c r="C60" s="549">
        <f>B60/B$9*100</f>
        <v>2.0747964106022095E-2</v>
      </c>
      <c r="D60" s="106">
        <f>SUM(D61)</f>
        <v>6</v>
      </c>
      <c r="E60" s="549">
        <f>D60/D$9*100</f>
        <v>2.0471527517144903E-2</v>
      </c>
      <c r="F60" s="106">
        <f>SUM(F61)</f>
        <v>6</v>
      </c>
      <c r="G60" s="549">
        <f>F60/F$9*100</f>
        <v>2.1031968592260235E-2</v>
      </c>
      <c r="H60" s="111"/>
    </row>
    <row r="61" spans="1:8" ht="14.25" customHeight="1">
      <c r="A61" s="115" t="s">
        <v>213</v>
      </c>
      <c r="B61" s="110">
        <f>D61+F61</f>
        <v>12</v>
      </c>
      <c r="C61" s="551">
        <f>B61/B$9*100</f>
        <v>2.0747964106022095E-2</v>
      </c>
      <c r="D61" s="110">
        <v>6</v>
      </c>
      <c r="E61" s="551">
        <f>D61/D$9*100</f>
        <v>2.0471527517144903E-2</v>
      </c>
      <c r="F61" s="110">
        <v>6</v>
      </c>
      <c r="G61" s="551">
        <f>F61/F$9*100</f>
        <v>2.1031968592260235E-2</v>
      </c>
      <c r="H61" s="111"/>
    </row>
    <row r="62" spans="1:8" ht="8.25" customHeight="1">
      <c r="A62" s="28"/>
      <c r="B62" s="28"/>
      <c r="C62" s="28"/>
      <c r="D62" s="28"/>
      <c r="E62" s="38"/>
      <c r="F62" s="28"/>
      <c r="G62" s="28"/>
    </row>
    <row r="63" spans="1:8" ht="9" customHeight="1">
      <c r="A63" s="39"/>
    </row>
    <row r="64" spans="1:8" ht="32.25" customHeight="1">
      <c r="A64" s="501" t="s">
        <v>214</v>
      </c>
      <c r="B64" s="491"/>
      <c r="C64" s="491"/>
      <c r="D64" s="491"/>
      <c r="E64" s="491"/>
      <c r="F64" s="491"/>
      <c r="G64" s="502"/>
    </row>
    <row r="65" spans="1:7" ht="14.25" customHeight="1">
      <c r="A65" s="32" t="s">
        <v>28</v>
      </c>
      <c r="B65" s="32"/>
      <c r="C65" s="32"/>
      <c r="D65" s="32"/>
      <c r="E65" s="32"/>
      <c r="F65" s="32"/>
      <c r="G65" s="32"/>
    </row>
    <row r="66" spans="1:7" ht="12" customHeight="1"/>
    <row r="67" spans="1:7" ht="12" customHeight="1"/>
    <row r="68" spans="1:7" ht="12" customHeight="1"/>
    <row r="69" spans="1:7" ht="12" customHeight="1"/>
    <row r="70" spans="1:7" ht="12" customHeight="1"/>
    <row r="71" spans="1:7" ht="12" customHeight="1"/>
    <row r="72" spans="1:7" ht="12" customHeight="1"/>
    <row r="73" spans="1:7" ht="12" customHeight="1"/>
    <row r="74" spans="1:7" ht="12" customHeight="1"/>
    <row r="75" spans="1:7" ht="12" customHeight="1"/>
    <row r="76" spans="1:7" ht="12" customHeight="1"/>
    <row r="77" spans="1:7" ht="12" customHeight="1"/>
    <row r="78" spans="1:7" ht="12" customHeight="1"/>
    <row r="79" spans="1:7" ht="12" customHeight="1"/>
    <row r="80" spans="1:7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ht="12" customHeight="1"/>
    <row r="306" ht="12" customHeight="1"/>
    <row r="307" ht="12" customHeight="1"/>
    <row r="308" ht="12" customHeight="1"/>
    <row r="309" ht="12" customHeight="1"/>
    <row r="310" ht="12" customHeight="1"/>
    <row r="311" ht="12" customHeight="1"/>
    <row r="312" ht="12" customHeight="1"/>
    <row r="313" ht="12" customHeight="1"/>
    <row r="314" ht="12" customHeight="1"/>
    <row r="315" ht="12" customHeight="1"/>
    <row r="316" ht="12" customHeight="1"/>
    <row r="317" ht="12" customHeight="1"/>
    <row r="318" ht="12" customHeight="1"/>
  </sheetData>
  <mergeCells count="2">
    <mergeCell ref="A6:A7"/>
    <mergeCell ref="A64:G64"/>
  </mergeCells>
  <pageMargins left="0.7" right="0.7" top="0.75" bottom="0.75" header="0.3" footer="0.3"/>
  <pageSetup paperSize="9" scale="78" orientation="portrait" r:id="rId1"/>
  <rowBreaks count="7" manualBreakCount="7">
    <brk id="66" max="6" man="1"/>
    <brk id="73" max="6" man="1"/>
    <brk id="81" max="6" man="1"/>
    <brk id="86" max="6" man="1"/>
    <brk id="91" max="6" man="1"/>
    <brk id="98" max="6" man="1"/>
    <brk id="100" max="6" man="1"/>
  </rowBreaks>
  <colBreaks count="6" manualBreakCount="6">
    <brk id="7" max="1048575" man="1"/>
    <brk id="9" max="1048575" man="1"/>
    <brk id="10" max="1048575" man="1"/>
    <brk id="11" max="1048575" man="1"/>
    <brk id="12" max="1048575" man="1"/>
    <brk id="13" max="1048575" man="1"/>
  </colBreaks>
  <ignoredErrors>
    <ignoredError sqref="C9:G61" formula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3CC88-8023-4466-A918-84D470878328}">
  <dimension ref="A1:AH351"/>
  <sheetViews>
    <sheetView showGridLines="0" zoomScaleNormal="100" zoomScaleSheetLayoutView="90" workbookViewId="0">
      <selection activeCell="H16" sqref="H16"/>
    </sheetView>
  </sheetViews>
  <sheetFormatPr baseColWidth="10" defaultColWidth="11" defaultRowHeight="12" customHeight="1"/>
  <cols>
    <col min="1" max="1" width="29.140625" style="8" customWidth="1"/>
    <col min="2" max="2" width="12.42578125" style="8" customWidth="1"/>
    <col min="3" max="3" width="10.7109375" style="8" customWidth="1"/>
    <col min="4" max="4" width="11.7109375" style="8" customWidth="1"/>
    <col min="5" max="5" width="10.7109375" style="8" customWidth="1"/>
    <col min="6" max="6" width="11.7109375" style="8" customWidth="1"/>
    <col min="7" max="7" width="10.7109375" style="8" customWidth="1"/>
    <col min="8" max="8" width="14.140625" style="8" bestFit="1" customWidth="1"/>
    <col min="9" max="256" width="11" style="8"/>
    <col min="257" max="257" width="29.140625" style="8" customWidth="1"/>
    <col min="258" max="258" width="12.42578125" style="8" customWidth="1"/>
    <col min="259" max="259" width="10.7109375" style="8" customWidth="1"/>
    <col min="260" max="260" width="11.7109375" style="8" customWidth="1"/>
    <col min="261" max="261" width="10.7109375" style="8" customWidth="1"/>
    <col min="262" max="262" width="11.7109375" style="8" customWidth="1"/>
    <col min="263" max="263" width="10.7109375" style="8" customWidth="1"/>
    <col min="264" max="264" width="14.140625" style="8" bestFit="1" customWidth="1"/>
    <col min="265" max="512" width="11" style="8"/>
    <col min="513" max="513" width="29.140625" style="8" customWidth="1"/>
    <col min="514" max="514" width="12.42578125" style="8" customWidth="1"/>
    <col min="515" max="515" width="10.7109375" style="8" customWidth="1"/>
    <col min="516" max="516" width="11.7109375" style="8" customWidth="1"/>
    <col min="517" max="517" width="10.7109375" style="8" customWidth="1"/>
    <col min="518" max="518" width="11.7109375" style="8" customWidth="1"/>
    <col min="519" max="519" width="10.7109375" style="8" customWidth="1"/>
    <col min="520" max="520" width="14.140625" style="8" bestFit="1" customWidth="1"/>
    <col min="521" max="768" width="11" style="8"/>
    <col min="769" max="769" width="29.140625" style="8" customWidth="1"/>
    <col min="770" max="770" width="12.42578125" style="8" customWidth="1"/>
    <col min="771" max="771" width="10.7109375" style="8" customWidth="1"/>
    <col min="772" max="772" width="11.7109375" style="8" customWidth="1"/>
    <col min="773" max="773" width="10.7109375" style="8" customWidth="1"/>
    <col min="774" max="774" width="11.7109375" style="8" customWidth="1"/>
    <col min="775" max="775" width="10.7109375" style="8" customWidth="1"/>
    <col min="776" max="776" width="14.140625" style="8" bestFit="1" customWidth="1"/>
    <col min="777" max="1024" width="11" style="8"/>
    <col min="1025" max="1025" width="29.140625" style="8" customWidth="1"/>
    <col min="1026" max="1026" width="12.42578125" style="8" customWidth="1"/>
    <col min="1027" max="1027" width="10.7109375" style="8" customWidth="1"/>
    <col min="1028" max="1028" width="11.7109375" style="8" customWidth="1"/>
    <col min="1029" max="1029" width="10.7109375" style="8" customWidth="1"/>
    <col min="1030" max="1030" width="11.7109375" style="8" customWidth="1"/>
    <col min="1031" max="1031" width="10.7109375" style="8" customWidth="1"/>
    <col min="1032" max="1032" width="14.140625" style="8" bestFit="1" customWidth="1"/>
    <col min="1033" max="1280" width="11" style="8"/>
    <col min="1281" max="1281" width="29.140625" style="8" customWidth="1"/>
    <col min="1282" max="1282" width="12.42578125" style="8" customWidth="1"/>
    <col min="1283" max="1283" width="10.7109375" style="8" customWidth="1"/>
    <col min="1284" max="1284" width="11.7109375" style="8" customWidth="1"/>
    <col min="1285" max="1285" width="10.7109375" style="8" customWidth="1"/>
    <col min="1286" max="1286" width="11.7109375" style="8" customWidth="1"/>
    <col min="1287" max="1287" width="10.7109375" style="8" customWidth="1"/>
    <col min="1288" max="1288" width="14.140625" style="8" bestFit="1" customWidth="1"/>
    <col min="1289" max="1536" width="11" style="8"/>
    <col min="1537" max="1537" width="29.140625" style="8" customWidth="1"/>
    <col min="1538" max="1538" width="12.42578125" style="8" customWidth="1"/>
    <col min="1539" max="1539" width="10.7109375" style="8" customWidth="1"/>
    <col min="1540" max="1540" width="11.7109375" style="8" customWidth="1"/>
    <col min="1541" max="1541" width="10.7109375" style="8" customWidth="1"/>
    <col min="1542" max="1542" width="11.7109375" style="8" customWidth="1"/>
    <col min="1543" max="1543" width="10.7109375" style="8" customWidth="1"/>
    <col min="1544" max="1544" width="14.140625" style="8" bestFit="1" customWidth="1"/>
    <col min="1545" max="1792" width="11" style="8"/>
    <col min="1793" max="1793" width="29.140625" style="8" customWidth="1"/>
    <col min="1794" max="1794" width="12.42578125" style="8" customWidth="1"/>
    <col min="1795" max="1795" width="10.7109375" style="8" customWidth="1"/>
    <col min="1796" max="1796" width="11.7109375" style="8" customWidth="1"/>
    <col min="1797" max="1797" width="10.7109375" style="8" customWidth="1"/>
    <col min="1798" max="1798" width="11.7109375" style="8" customWidth="1"/>
    <col min="1799" max="1799" width="10.7109375" style="8" customWidth="1"/>
    <col min="1800" max="1800" width="14.140625" style="8" bestFit="1" customWidth="1"/>
    <col min="1801" max="2048" width="11" style="8"/>
    <col min="2049" max="2049" width="29.140625" style="8" customWidth="1"/>
    <col min="2050" max="2050" width="12.42578125" style="8" customWidth="1"/>
    <col min="2051" max="2051" width="10.7109375" style="8" customWidth="1"/>
    <col min="2052" max="2052" width="11.7109375" style="8" customWidth="1"/>
    <col min="2053" max="2053" width="10.7109375" style="8" customWidth="1"/>
    <col min="2054" max="2054" width="11.7109375" style="8" customWidth="1"/>
    <col min="2055" max="2055" width="10.7109375" style="8" customWidth="1"/>
    <col min="2056" max="2056" width="14.140625" style="8" bestFit="1" customWidth="1"/>
    <col min="2057" max="2304" width="11" style="8"/>
    <col min="2305" max="2305" width="29.140625" style="8" customWidth="1"/>
    <col min="2306" max="2306" width="12.42578125" style="8" customWidth="1"/>
    <col min="2307" max="2307" width="10.7109375" style="8" customWidth="1"/>
    <col min="2308" max="2308" width="11.7109375" style="8" customWidth="1"/>
    <col min="2309" max="2309" width="10.7109375" style="8" customWidth="1"/>
    <col min="2310" max="2310" width="11.7109375" style="8" customWidth="1"/>
    <col min="2311" max="2311" width="10.7109375" style="8" customWidth="1"/>
    <col min="2312" max="2312" width="14.140625" style="8" bestFit="1" customWidth="1"/>
    <col min="2313" max="2560" width="11" style="8"/>
    <col min="2561" max="2561" width="29.140625" style="8" customWidth="1"/>
    <col min="2562" max="2562" width="12.42578125" style="8" customWidth="1"/>
    <col min="2563" max="2563" width="10.7109375" style="8" customWidth="1"/>
    <col min="2564" max="2564" width="11.7109375" style="8" customWidth="1"/>
    <col min="2565" max="2565" width="10.7109375" style="8" customWidth="1"/>
    <col min="2566" max="2566" width="11.7109375" style="8" customWidth="1"/>
    <col min="2567" max="2567" width="10.7109375" style="8" customWidth="1"/>
    <col min="2568" max="2568" width="14.140625" style="8" bestFit="1" customWidth="1"/>
    <col min="2569" max="2816" width="11" style="8"/>
    <col min="2817" max="2817" width="29.140625" style="8" customWidth="1"/>
    <col min="2818" max="2818" width="12.42578125" style="8" customWidth="1"/>
    <col min="2819" max="2819" width="10.7109375" style="8" customWidth="1"/>
    <col min="2820" max="2820" width="11.7109375" style="8" customWidth="1"/>
    <col min="2821" max="2821" width="10.7109375" style="8" customWidth="1"/>
    <col min="2822" max="2822" width="11.7109375" style="8" customWidth="1"/>
    <col min="2823" max="2823" width="10.7109375" style="8" customWidth="1"/>
    <col min="2824" max="2824" width="14.140625" style="8" bestFit="1" customWidth="1"/>
    <col min="2825" max="3072" width="11" style="8"/>
    <col min="3073" max="3073" width="29.140625" style="8" customWidth="1"/>
    <col min="3074" max="3074" width="12.42578125" style="8" customWidth="1"/>
    <col min="3075" max="3075" width="10.7109375" style="8" customWidth="1"/>
    <col min="3076" max="3076" width="11.7109375" style="8" customWidth="1"/>
    <col min="3077" max="3077" width="10.7109375" style="8" customWidth="1"/>
    <col min="3078" max="3078" width="11.7109375" style="8" customWidth="1"/>
    <col min="3079" max="3079" width="10.7109375" style="8" customWidth="1"/>
    <col min="3080" max="3080" width="14.140625" style="8" bestFit="1" customWidth="1"/>
    <col min="3081" max="3328" width="11" style="8"/>
    <col min="3329" max="3329" width="29.140625" style="8" customWidth="1"/>
    <col min="3330" max="3330" width="12.42578125" style="8" customWidth="1"/>
    <col min="3331" max="3331" width="10.7109375" style="8" customWidth="1"/>
    <col min="3332" max="3332" width="11.7109375" style="8" customWidth="1"/>
    <col min="3333" max="3333" width="10.7109375" style="8" customWidth="1"/>
    <col min="3334" max="3334" width="11.7109375" style="8" customWidth="1"/>
    <col min="3335" max="3335" width="10.7109375" style="8" customWidth="1"/>
    <col min="3336" max="3336" width="14.140625" style="8" bestFit="1" customWidth="1"/>
    <col min="3337" max="3584" width="11" style="8"/>
    <col min="3585" max="3585" width="29.140625" style="8" customWidth="1"/>
    <col min="3586" max="3586" width="12.42578125" style="8" customWidth="1"/>
    <col min="3587" max="3587" width="10.7109375" style="8" customWidth="1"/>
    <col min="3588" max="3588" width="11.7109375" style="8" customWidth="1"/>
    <col min="3589" max="3589" width="10.7109375" style="8" customWidth="1"/>
    <col min="3590" max="3590" width="11.7109375" style="8" customWidth="1"/>
    <col min="3591" max="3591" width="10.7109375" style="8" customWidth="1"/>
    <col min="3592" max="3592" width="14.140625" style="8" bestFit="1" customWidth="1"/>
    <col min="3593" max="3840" width="11" style="8"/>
    <col min="3841" max="3841" width="29.140625" style="8" customWidth="1"/>
    <col min="3842" max="3842" width="12.42578125" style="8" customWidth="1"/>
    <col min="3843" max="3843" width="10.7109375" style="8" customWidth="1"/>
    <col min="3844" max="3844" width="11.7109375" style="8" customWidth="1"/>
    <col min="3845" max="3845" width="10.7109375" style="8" customWidth="1"/>
    <col min="3846" max="3846" width="11.7109375" style="8" customWidth="1"/>
    <col min="3847" max="3847" width="10.7109375" style="8" customWidth="1"/>
    <col min="3848" max="3848" width="14.140625" style="8" bestFit="1" customWidth="1"/>
    <col min="3849" max="4096" width="11" style="8"/>
    <col min="4097" max="4097" width="29.140625" style="8" customWidth="1"/>
    <col min="4098" max="4098" width="12.42578125" style="8" customWidth="1"/>
    <col min="4099" max="4099" width="10.7109375" style="8" customWidth="1"/>
    <col min="4100" max="4100" width="11.7109375" style="8" customWidth="1"/>
    <col min="4101" max="4101" width="10.7109375" style="8" customWidth="1"/>
    <col min="4102" max="4102" width="11.7109375" style="8" customWidth="1"/>
    <col min="4103" max="4103" width="10.7109375" style="8" customWidth="1"/>
    <col min="4104" max="4104" width="14.140625" style="8" bestFit="1" customWidth="1"/>
    <col min="4105" max="4352" width="11" style="8"/>
    <col min="4353" max="4353" width="29.140625" style="8" customWidth="1"/>
    <col min="4354" max="4354" width="12.42578125" style="8" customWidth="1"/>
    <col min="4355" max="4355" width="10.7109375" style="8" customWidth="1"/>
    <col min="4356" max="4356" width="11.7109375" style="8" customWidth="1"/>
    <col min="4357" max="4357" width="10.7109375" style="8" customWidth="1"/>
    <col min="4358" max="4358" width="11.7109375" style="8" customWidth="1"/>
    <col min="4359" max="4359" width="10.7109375" style="8" customWidth="1"/>
    <col min="4360" max="4360" width="14.140625" style="8" bestFit="1" customWidth="1"/>
    <col min="4361" max="4608" width="11" style="8"/>
    <col min="4609" max="4609" width="29.140625" style="8" customWidth="1"/>
    <col min="4610" max="4610" width="12.42578125" style="8" customWidth="1"/>
    <col min="4611" max="4611" width="10.7109375" style="8" customWidth="1"/>
    <col min="4612" max="4612" width="11.7109375" style="8" customWidth="1"/>
    <col min="4613" max="4613" width="10.7109375" style="8" customWidth="1"/>
    <col min="4614" max="4614" width="11.7109375" style="8" customWidth="1"/>
    <col min="4615" max="4615" width="10.7109375" style="8" customWidth="1"/>
    <col min="4616" max="4616" width="14.140625" style="8" bestFit="1" customWidth="1"/>
    <col min="4617" max="4864" width="11" style="8"/>
    <col min="4865" max="4865" width="29.140625" style="8" customWidth="1"/>
    <col min="4866" max="4866" width="12.42578125" style="8" customWidth="1"/>
    <col min="4867" max="4867" width="10.7109375" style="8" customWidth="1"/>
    <col min="4868" max="4868" width="11.7109375" style="8" customWidth="1"/>
    <col min="4869" max="4869" width="10.7109375" style="8" customWidth="1"/>
    <col min="4870" max="4870" width="11.7109375" style="8" customWidth="1"/>
    <col min="4871" max="4871" width="10.7109375" style="8" customWidth="1"/>
    <col min="4872" max="4872" width="14.140625" style="8" bestFit="1" customWidth="1"/>
    <col min="4873" max="5120" width="11" style="8"/>
    <col min="5121" max="5121" width="29.140625" style="8" customWidth="1"/>
    <col min="5122" max="5122" width="12.42578125" style="8" customWidth="1"/>
    <col min="5123" max="5123" width="10.7109375" style="8" customWidth="1"/>
    <col min="5124" max="5124" width="11.7109375" style="8" customWidth="1"/>
    <col min="5125" max="5125" width="10.7109375" style="8" customWidth="1"/>
    <col min="5126" max="5126" width="11.7109375" style="8" customWidth="1"/>
    <col min="5127" max="5127" width="10.7109375" style="8" customWidth="1"/>
    <col min="5128" max="5128" width="14.140625" style="8" bestFit="1" customWidth="1"/>
    <col min="5129" max="5376" width="11" style="8"/>
    <col min="5377" max="5377" width="29.140625" style="8" customWidth="1"/>
    <col min="5378" max="5378" width="12.42578125" style="8" customWidth="1"/>
    <col min="5379" max="5379" width="10.7109375" style="8" customWidth="1"/>
    <col min="5380" max="5380" width="11.7109375" style="8" customWidth="1"/>
    <col min="5381" max="5381" width="10.7109375" style="8" customWidth="1"/>
    <col min="5382" max="5382" width="11.7109375" style="8" customWidth="1"/>
    <col min="5383" max="5383" width="10.7109375" style="8" customWidth="1"/>
    <col min="5384" max="5384" width="14.140625" style="8" bestFit="1" customWidth="1"/>
    <col min="5385" max="5632" width="11" style="8"/>
    <col min="5633" max="5633" width="29.140625" style="8" customWidth="1"/>
    <col min="5634" max="5634" width="12.42578125" style="8" customWidth="1"/>
    <col min="5635" max="5635" width="10.7109375" style="8" customWidth="1"/>
    <col min="5636" max="5636" width="11.7109375" style="8" customWidth="1"/>
    <col min="5637" max="5637" width="10.7109375" style="8" customWidth="1"/>
    <col min="5638" max="5638" width="11.7109375" style="8" customWidth="1"/>
    <col min="5639" max="5639" width="10.7109375" style="8" customWidth="1"/>
    <col min="5640" max="5640" width="14.140625" style="8" bestFit="1" customWidth="1"/>
    <col min="5641" max="5888" width="11" style="8"/>
    <col min="5889" max="5889" width="29.140625" style="8" customWidth="1"/>
    <col min="5890" max="5890" width="12.42578125" style="8" customWidth="1"/>
    <col min="5891" max="5891" width="10.7109375" style="8" customWidth="1"/>
    <col min="5892" max="5892" width="11.7109375" style="8" customWidth="1"/>
    <col min="5893" max="5893" width="10.7109375" style="8" customWidth="1"/>
    <col min="5894" max="5894" width="11.7109375" style="8" customWidth="1"/>
    <col min="5895" max="5895" width="10.7109375" style="8" customWidth="1"/>
    <col min="5896" max="5896" width="14.140625" style="8" bestFit="1" customWidth="1"/>
    <col min="5897" max="6144" width="11" style="8"/>
    <col min="6145" max="6145" width="29.140625" style="8" customWidth="1"/>
    <col min="6146" max="6146" width="12.42578125" style="8" customWidth="1"/>
    <col min="6147" max="6147" width="10.7109375" style="8" customWidth="1"/>
    <col min="6148" max="6148" width="11.7109375" style="8" customWidth="1"/>
    <col min="6149" max="6149" width="10.7109375" style="8" customWidth="1"/>
    <col min="6150" max="6150" width="11.7109375" style="8" customWidth="1"/>
    <col min="6151" max="6151" width="10.7109375" style="8" customWidth="1"/>
    <col min="6152" max="6152" width="14.140625" style="8" bestFit="1" customWidth="1"/>
    <col min="6153" max="6400" width="11" style="8"/>
    <col min="6401" max="6401" width="29.140625" style="8" customWidth="1"/>
    <col min="6402" max="6402" width="12.42578125" style="8" customWidth="1"/>
    <col min="6403" max="6403" width="10.7109375" style="8" customWidth="1"/>
    <col min="6404" max="6404" width="11.7109375" style="8" customWidth="1"/>
    <col min="6405" max="6405" width="10.7109375" style="8" customWidth="1"/>
    <col min="6406" max="6406" width="11.7109375" style="8" customWidth="1"/>
    <col min="6407" max="6407" width="10.7109375" style="8" customWidth="1"/>
    <col min="6408" max="6408" width="14.140625" style="8" bestFit="1" customWidth="1"/>
    <col min="6409" max="6656" width="11" style="8"/>
    <col min="6657" max="6657" width="29.140625" style="8" customWidth="1"/>
    <col min="6658" max="6658" width="12.42578125" style="8" customWidth="1"/>
    <col min="6659" max="6659" width="10.7109375" style="8" customWidth="1"/>
    <col min="6660" max="6660" width="11.7109375" style="8" customWidth="1"/>
    <col min="6661" max="6661" width="10.7109375" style="8" customWidth="1"/>
    <col min="6662" max="6662" width="11.7109375" style="8" customWidth="1"/>
    <col min="6663" max="6663" width="10.7109375" style="8" customWidth="1"/>
    <col min="6664" max="6664" width="14.140625" style="8" bestFit="1" customWidth="1"/>
    <col min="6665" max="6912" width="11" style="8"/>
    <col min="6913" max="6913" width="29.140625" style="8" customWidth="1"/>
    <col min="6914" max="6914" width="12.42578125" style="8" customWidth="1"/>
    <col min="6915" max="6915" width="10.7109375" style="8" customWidth="1"/>
    <col min="6916" max="6916" width="11.7109375" style="8" customWidth="1"/>
    <col min="6917" max="6917" width="10.7109375" style="8" customWidth="1"/>
    <col min="6918" max="6918" width="11.7109375" style="8" customWidth="1"/>
    <col min="6919" max="6919" width="10.7109375" style="8" customWidth="1"/>
    <col min="6920" max="6920" width="14.140625" style="8" bestFit="1" customWidth="1"/>
    <col min="6921" max="7168" width="11" style="8"/>
    <col min="7169" max="7169" width="29.140625" style="8" customWidth="1"/>
    <col min="7170" max="7170" width="12.42578125" style="8" customWidth="1"/>
    <col min="7171" max="7171" width="10.7109375" style="8" customWidth="1"/>
    <col min="7172" max="7172" width="11.7109375" style="8" customWidth="1"/>
    <col min="7173" max="7173" width="10.7109375" style="8" customWidth="1"/>
    <col min="7174" max="7174" width="11.7109375" style="8" customWidth="1"/>
    <col min="7175" max="7175" width="10.7109375" style="8" customWidth="1"/>
    <col min="7176" max="7176" width="14.140625" style="8" bestFit="1" customWidth="1"/>
    <col min="7177" max="7424" width="11" style="8"/>
    <col min="7425" max="7425" width="29.140625" style="8" customWidth="1"/>
    <col min="7426" max="7426" width="12.42578125" style="8" customWidth="1"/>
    <col min="7427" max="7427" width="10.7109375" style="8" customWidth="1"/>
    <col min="7428" max="7428" width="11.7109375" style="8" customWidth="1"/>
    <col min="7429" max="7429" width="10.7109375" style="8" customWidth="1"/>
    <col min="7430" max="7430" width="11.7109375" style="8" customWidth="1"/>
    <col min="7431" max="7431" width="10.7109375" style="8" customWidth="1"/>
    <col min="7432" max="7432" width="14.140625" style="8" bestFit="1" customWidth="1"/>
    <col min="7433" max="7680" width="11" style="8"/>
    <col min="7681" max="7681" width="29.140625" style="8" customWidth="1"/>
    <col min="7682" max="7682" width="12.42578125" style="8" customWidth="1"/>
    <col min="7683" max="7683" width="10.7109375" style="8" customWidth="1"/>
    <col min="7684" max="7684" width="11.7109375" style="8" customWidth="1"/>
    <col min="7685" max="7685" width="10.7109375" style="8" customWidth="1"/>
    <col min="7686" max="7686" width="11.7109375" style="8" customWidth="1"/>
    <col min="7687" max="7687" width="10.7109375" style="8" customWidth="1"/>
    <col min="7688" max="7688" width="14.140625" style="8" bestFit="1" customWidth="1"/>
    <col min="7689" max="7936" width="11" style="8"/>
    <col min="7937" max="7937" width="29.140625" style="8" customWidth="1"/>
    <col min="7938" max="7938" width="12.42578125" style="8" customWidth="1"/>
    <col min="7939" max="7939" width="10.7109375" style="8" customWidth="1"/>
    <col min="7940" max="7940" width="11.7109375" style="8" customWidth="1"/>
    <col min="7941" max="7941" width="10.7109375" style="8" customWidth="1"/>
    <col min="7942" max="7942" width="11.7109375" style="8" customWidth="1"/>
    <col min="7943" max="7943" width="10.7109375" style="8" customWidth="1"/>
    <col min="7944" max="7944" width="14.140625" style="8" bestFit="1" customWidth="1"/>
    <col min="7945" max="8192" width="11" style="8"/>
    <col min="8193" max="8193" width="29.140625" style="8" customWidth="1"/>
    <col min="8194" max="8194" width="12.42578125" style="8" customWidth="1"/>
    <col min="8195" max="8195" width="10.7109375" style="8" customWidth="1"/>
    <col min="8196" max="8196" width="11.7109375" style="8" customWidth="1"/>
    <col min="8197" max="8197" width="10.7109375" style="8" customWidth="1"/>
    <col min="8198" max="8198" width="11.7109375" style="8" customWidth="1"/>
    <col min="8199" max="8199" width="10.7109375" style="8" customWidth="1"/>
    <col min="8200" max="8200" width="14.140625" style="8" bestFit="1" customWidth="1"/>
    <col min="8201" max="8448" width="11" style="8"/>
    <col min="8449" max="8449" width="29.140625" style="8" customWidth="1"/>
    <col min="8450" max="8450" width="12.42578125" style="8" customWidth="1"/>
    <col min="8451" max="8451" width="10.7109375" style="8" customWidth="1"/>
    <col min="8452" max="8452" width="11.7109375" style="8" customWidth="1"/>
    <col min="8453" max="8453" width="10.7109375" style="8" customWidth="1"/>
    <col min="8454" max="8454" width="11.7109375" style="8" customWidth="1"/>
    <col min="8455" max="8455" width="10.7109375" style="8" customWidth="1"/>
    <col min="8456" max="8456" width="14.140625" style="8" bestFit="1" customWidth="1"/>
    <col min="8457" max="8704" width="11" style="8"/>
    <col min="8705" max="8705" width="29.140625" style="8" customWidth="1"/>
    <col min="8706" max="8706" width="12.42578125" style="8" customWidth="1"/>
    <col min="8707" max="8707" width="10.7109375" style="8" customWidth="1"/>
    <col min="8708" max="8708" width="11.7109375" style="8" customWidth="1"/>
    <col min="8709" max="8709" width="10.7109375" style="8" customWidth="1"/>
    <col min="8710" max="8710" width="11.7109375" style="8" customWidth="1"/>
    <col min="8711" max="8711" width="10.7109375" style="8" customWidth="1"/>
    <col min="8712" max="8712" width="14.140625" style="8" bestFit="1" customWidth="1"/>
    <col min="8713" max="8960" width="11" style="8"/>
    <col min="8961" max="8961" width="29.140625" style="8" customWidth="1"/>
    <col min="8962" max="8962" width="12.42578125" style="8" customWidth="1"/>
    <col min="8963" max="8963" width="10.7109375" style="8" customWidth="1"/>
    <col min="8964" max="8964" width="11.7109375" style="8" customWidth="1"/>
    <col min="8965" max="8965" width="10.7109375" style="8" customWidth="1"/>
    <col min="8966" max="8966" width="11.7109375" style="8" customWidth="1"/>
    <col min="8967" max="8967" width="10.7109375" style="8" customWidth="1"/>
    <col min="8968" max="8968" width="14.140625" style="8" bestFit="1" customWidth="1"/>
    <col min="8969" max="9216" width="11" style="8"/>
    <col min="9217" max="9217" width="29.140625" style="8" customWidth="1"/>
    <col min="9218" max="9218" width="12.42578125" style="8" customWidth="1"/>
    <col min="9219" max="9219" width="10.7109375" style="8" customWidth="1"/>
    <col min="9220" max="9220" width="11.7109375" style="8" customWidth="1"/>
    <col min="9221" max="9221" width="10.7109375" style="8" customWidth="1"/>
    <col min="9222" max="9222" width="11.7109375" style="8" customWidth="1"/>
    <col min="9223" max="9223" width="10.7109375" style="8" customWidth="1"/>
    <col min="9224" max="9224" width="14.140625" style="8" bestFit="1" customWidth="1"/>
    <col min="9225" max="9472" width="11" style="8"/>
    <col min="9473" max="9473" width="29.140625" style="8" customWidth="1"/>
    <col min="9474" max="9474" width="12.42578125" style="8" customWidth="1"/>
    <col min="9475" max="9475" width="10.7109375" style="8" customWidth="1"/>
    <col min="9476" max="9476" width="11.7109375" style="8" customWidth="1"/>
    <col min="9477" max="9477" width="10.7109375" style="8" customWidth="1"/>
    <col min="9478" max="9478" width="11.7109375" style="8" customWidth="1"/>
    <col min="9479" max="9479" width="10.7109375" style="8" customWidth="1"/>
    <col min="9480" max="9480" width="14.140625" style="8" bestFit="1" customWidth="1"/>
    <col min="9481" max="9728" width="11" style="8"/>
    <col min="9729" max="9729" width="29.140625" style="8" customWidth="1"/>
    <col min="9730" max="9730" width="12.42578125" style="8" customWidth="1"/>
    <col min="9731" max="9731" width="10.7109375" style="8" customWidth="1"/>
    <col min="9732" max="9732" width="11.7109375" style="8" customWidth="1"/>
    <col min="9733" max="9733" width="10.7109375" style="8" customWidth="1"/>
    <col min="9734" max="9734" width="11.7109375" style="8" customWidth="1"/>
    <col min="9735" max="9735" width="10.7109375" style="8" customWidth="1"/>
    <col min="9736" max="9736" width="14.140625" style="8" bestFit="1" customWidth="1"/>
    <col min="9737" max="9984" width="11" style="8"/>
    <col min="9985" max="9985" width="29.140625" style="8" customWidth="1"/>
    <col min="9986" max="9986" width="12.42578125" style="8" customWidth="1"/>
    <col min="9987" max="9987" width="10.7109375" style="8" customWidth="1"/>
    <col min="9988" max="9988" width="11.7109375" style="8" customWidth="1"/>
    <col min="9989" max="9989" width="10.7109375" style="8" customWidth="1"/>
    <col min="9990" max="9990" width="11.7109375" style="8" customWidth="1"/>
    <col min="9991" max="9991" width="10.7109375" style="8" customWidth="1"/>
    <col min="9992" max="9992" width="14.140625" style="8" bestFit="1" customWidth="1"/>
    <col min="9993" max="10240" width="11" style="8"/>
    <col min="10241" max="10241" width="29.140625" style="8" customWidth="1"/>
    <col min="10242" max="10242" width="12.42578125" style="8" customWidth="1"/>
    <col min="10243" max="10243" width="10.7109375" style="8" customWidth="1"/>
    <col min="10244" max="10244" width="11.7109375" style="8" customWidth="1"/>
    <col min="10245" max="10245" width="10.7109375" style="8" customWidth="1"/>
    <col min="10246" max="10246" width="11.7109375" style="8" customWidth="1"/>
    <col min="10247" max="10247" width="10.7109375" style="8" customWidth="1"/>
    <col min="10248" max="10248" width="14.140625" style="8" bestFit="1" customWidth="1"/>
    <col min="10249" max="10496" width="11" style="8"/>
    <col min="10497" max="10497" width="29.140625" style="8" customWidth="1"/>
    <col min="10498" max="10498" width="12.42578125" style="8" customWidth="1"/>
    <col min="10499" max="10499" width="10.7109375" style="8" customWidth="1"/>
    <col min="10500" max="10500" width="11.7109375" style="8" customWidth="1"/>
    <col min="10501" max="10501" width="10.7109375" style="8" customWidth="1"/>
    <col min="10502" max="10502" width="11.7109375" style="8" customWidth="1"/>
    <col min="10503" max="10503" width="10.7109375" style="8" customWidth="1"/>
    <col min="10504" max="10504" width="14.140625" style="8" bestFit="1" customWidth="1"/>
    <col min="10505" max="10752" width="11" style="8"/>
    <col min="10753" max="10753" width="29.140625" style="8" customWidth="1"/>
    <col min="10754" max="10754" width="12.42578125" style="8" customWidth="1"/>
    <col min="10755" max="10755" width="10.7109375" style="8" customWidth="1"/>
    <col min="10756" max="10756" width="11.7109375" style="8" customWidth="1"/>
    <col min="10757" max="10757" width="10.7109375" style="8" customWidth="1"/>
    <col min="10758" max="10758" width="11.7109375" style="8" customWidth="1"/>
    <col min="10759" max="10759" width="10.7109375" style="8" customWidth="1"/>
    <col min="10760" max="10760" width="14.140625" style="8" bestFit="1" customWidth="1"/>
    <col min="10761" max="11008" width="11" style="8"/>
    <col min="11009" max="11009" width="29.140625" style="8" customWidth="1"/>
    <col min="11010" max="11010" width="12.42578125" style="8" customWidth="1"/>
    <col min="11011" max="11011" width="10.7109375" style="8" customWidth="1"/>
    <col min="11012" max="11012" width="11.7109375" style="8" customWidth="1"/>
    <col min="11013" max="11013" width="10.7109375" style="8" customWidth="1"/>
    <col min="11014" max="11014" width="11.7109375" style="8" customWidth="1"/>
    <col min="11015" max="11015" width="10.7109375" style="8" customWidth="1"/>
    <col min="11016" max="11016" width="14.140625" style="8" bestFit="1" customWidth="1"/>
    <col min="11017" max="11264" width="11" style="8"/>
    <col min="11265" max="11265" width="29.140625" style="8" customWidth="1"/>
    <col min="11266" max="11266" width="12.42578125" style="8" customWidth="1"/>
    <col min="11267" max="11267" width="10.7109375" style="8" customWidth="1"/>
    <col min="11268" max="11268" width="11.7109375" style="8" customWidth="1"/>
    <col min="11269" max="11269" width="10.7109375" style="8" customWidth="1"/>
    <col min="11270" max="11270" width="11.7109375" style="8" customWidth="1"/>
    <col min="11271" max="11271" width="10.7109375" style="8" customWidth="1"/>
    <col min="11272" max="11272" width="14.140625" style="8" bestFit="1" customWidth="1"/>
    <col min="11273" max="11520" width="11" style="8"/>
    <col min="11521" max="11521" width="29.140625" style="8" customWidth="1"/>
    <col min="11522" max="11522" width="12.42578125" style="8" customWidth="1"/>
    <col min="11523" max="11523" width="10.7109375" style="8" customWidth="1"/>
    <col min="11524" max="11524" width="11.7109375" style="8" customWidth="1"/>
    <col min="11525" max="11525" width="10.7109375" style="8" customWidth="1"/>
    <col min="11526" max="11526" width="11.7109375" style="8" customWidth="1"/>
    <col min="11527" max="11527" width="10.7109375" style="8" customWidth="1"/>
    <col min="11528" max="11528" width="14.140625" style="8" bestFit="1" customWidth="1"/>
    <col min="11529" max="11776" width="11" style="8"/>
    <col min="11777" max="11777" width="29.140625" style="8" customWidth="1"/>
    <col min="11778" max="11778" width="12.42578125" style="8" customWidth="1"/>
    <col min="11779" max="11779" width="10.7109375" style="8" customWidth="1"/>
    <col min="11780" max="11780" width="11.7109375" style="8" customWidth="1"/>
    <col min="11781" max="11781" width="10.7109375" style="8" customWidth="1"/>
    <col min="11782" max="11782" width="11.7109375" style="8" customWidth="1"/>
    <col min="11783" max="11783" width="10.7109375" style="8" customWidth="1"/>
    <col min="11784" max="11784" width="14.140625" style="8" bestFit="1" customWidth="1"/>
    <col min="11785" max="12032" width="11" style="8"/>
    <col min="12033" max="12033" width="29.140625" style="8" customWidth="1"/>
    <col min="12034" max="12034" width="12.42578125" style="8" customWidth="1"/>
    <col min="12035" max="12035" width="10.7109375" style="8" customWidth="1"/>
    <col min="12036" max="12036" width="11.7109375" style="8" customWidth="1"/>
    <col min="12037" max="12037" width="10.7109375" style="8" customWidth="1"/>
    <col min="12038" max="12038" width="11.7109375" style="8" customWidth="1"/>
    <col min="12039" max="12039" width="10.7109375" style="8" customWidth="1"/>
    <col min="12040" max="12040" width="14.140625" style="8" bestFit="1" customWidth="1"/>
    <col min="12041" max="12288" width="11" style="8"/>
    <col min="12289" max="12289" width="29.140625" style="8" customWidth="1"/>
    <col min="12290" max="12290" width="12.42578125" style="8" customWidth="1"/>
    <col min="12291" max="12291" width="10.7109375" style="8" customWidth="1"/>
    <col min="12292" max="12292" width="11.7109375" style="8" customWidth="1"/>
    <col min="12293" max="12293" width="10.7109375" style="8" customWidth="1"/>
    <col min="12294" max="12294" width="11.7109375" style="8" customWidth="1"/>
    <col min="12295" max="12295" width="10.7109375" style="8" customWidth="1"/>
    <col min="12296" max="12296" width="14.140625" style="8" bestFit="1" customWidth="1"/>
    <col min="12297" max="12544" width="11" style="8"/>
    <col min="12545" max="12545" width="29.140625" style="8" customWidth="1"/>
    <col min="12546" max="12546" width="12.42578125" style="8" customWidth="1"/>
    <col min="12547" max="12547" width="10.7109375" style="8" customWidth="1"/>
    <col min="12548" max="12548" width="11.7109375" style="8" customWidth="1"/>
    <col min="12549" max="12549" width="10.7109375" style="8" customWidth="1"/>
    <col min="12550" max="12550" width="11.7109375" style="8" customWidth="1"/>
    <col min="12551" max="12551" width="10.7109375" style="8" customWidth="1"/>
    <col min="12552" max="12552" width="14.140625" style="8" bestFit="1" customWidth="1"/>
    <col min="12553" max="12800" width="11" style="8"/>
    <col min="12801" max="12801" width="29.140625" style="8" customWidth="1"/>
    <col min="12802" max="12802" width="12.42578125" style="8" customWidth="1"/>
    <col min="12803" max="12803" width="10.7109375" style="8" customWidth="1"/>
    <col min="12804" max="12804" width="11.7109375" style="8" customWidth="1"/>
    <col min="12805" max="12805" width="10.7109375" style="8" customWidth="1"/>
    <col min="12806" max="12806" width="11.7109375" style="8" customWidth="1"/>
    <col min="12807" max="12807" width="10.7109375" style="8" customWidth="1"/>
    <col min="12808" max="12808" width="14.140625" style="8" bestFit="1" customWidth="1"/>
    <col min="12809" max="13056" width="11" style="8"/>
    <col min="13057" max="13057" width="29.140625" style="8" customWidth="1"/>
    <col min="13058" max="13058" width="12.42578125" style="8" customWidth="1"/>
    <col min="13059" max="13059" width="10.7109375" style="8" customWidth="1"/>
    <col min="13060" max="13060" width="11.7109375" style="8" customWidth="1"/>
    <col min="13061" max="13061" width="10.7109375" style="8" customWidth="1"/>
    <col min="13062" max="13062" width="11.7109375" style="8" customWidth="1"/>
    <col min="13063" max="13063" width="10.7109375" style="8" customWidth="1"/>
    <col min="13064" max="13064" width="14.140625" style="8" bestFit="1" customWidth="1"/>
    <col min="13065" max="13312" width="11" style="8"/>
    <col min="13313" max="13313" width="29.140625" style="8" customWidth="1"/>
    <col min="13314" max="13314" width="12.42578125" style="8" customWidth="1"/>
    <col min="13315" max="13315" width="10.7109375" style="8" customWidth="1"/>
    <col min="13316" max="13316" width="11.7109375" style="8" customWidth="1"/>
    <col min="13317" max="13317" width="10.7109375" style="8" customWidth="1"/>
    <col min="13318" max="13318" width="11.7109375" style="8" customWidth="1"/>
    <col min="13319" max="13319" width="10.7109375" style="8" customWidth="1"/>
    <col min="13320" max="13320" width="14.140625" style="8" bestFit="1" customWidth="1"/>
    <col min="13321" max="13568" width="11" style="8"/>
    <col min="13569" max="13569" width="29.140625" style="8" customWidth="1"/>
    <col min="13570" max="13570" width="12.42578125" style="8" customWidth="1"/>
    <col min="13571" max="13571" width="10.7109375" style="8" customWidth="1"/>
    <col min="13572" max="13572" width="11.7109375" style="8" customWidth="1"/>
    <col min="13573" max="13573" width="10.7109375" style="8" customWidth="1"/>
    <col min="13574" max="13574" width="11.7109375" style="8" customWidth="1"/>
    <col min="13575" max="13575" width="10.7109375" style="8" customWidth="1"/>
    <col min="13576" max="13576" width="14.140625" style="8" bestFit="1" customWidth="1"/>
    <col min="13577" max="13824" width="11" style="8"/>
    <col min="13825" max="13825" width="29.140625" style="8" customWidth="1"/>
    <col min="13826" max="13826" width="12.42578125" style="8" customWidth="1"/>
    <col min="13827" max="13827" width="10.7109375" style="8" customWidth="1"/>
    <col min="13828" max="13828" width="11.7109375" style="8" customWidth="1"/>
    <col min="13829" max="13829" width="10.7109375" style="8" customWidth="1"/>
    <col min="13830" max="13830" width="11.7109375" style="8" customWidth="1"/>
    <col min="13831" max="13831" width="10.7109375" style="8" customWidth="1"/>
    <col min="13832" max="13832" width="14.140625" style="8" bestFit="1" customWidth="1"/>
    <col min="13833" max="14080" width="11" style="8"/>
    <col min="14081" max="14081" width="29.140625" style="8" customWidth="1"/>
    <col min="14082" max="14082" width="12.42578125" style="8" customWidth="1"/>
    <col min="14083" max="14083" width="10.7109375" style="8" customWidth="1"/>
    <col min="14084" max="14084" width="11.7109375" style="8" customWidth="1"/>
    <col min="14085" max="14085" width="10.7109375" style="8" customWidth="1"/>
    <col min="14086" max="14086" width="11.7109375" style="8" customWidth="1"/>
    <col min="14087" max="14087" width="10.7109375" style="8" customWidth="1"/>
    <col min="14088" max="14088" width="14.140625" style="8" bestFit="1" customWidth="1"/>
    <col min="14089" max="14336" width="11" style="8"/>
    <col min="14337" max="14337" width="29.140625" style="8" customWidth="1"/>
    <col min="14338" max="14338" width="12.42578125" style="8" customWidth="1"/>
    <col min="14339" max="14339" width="10.7109375" style="8" customWidth="1"/>
    <col min="14340" max="14340" width="11.7109375" style="8" customWidth="1"/>
    <col min="14341" max="14341" width="10.7109375" style="8" customWidth="1"/>
    <col min="14342" max="14342" width="11.7109375" style="8" customWidth="1"/>
    <col min="14343" max="14343" width="10.7109375" style="8" customWidth="1"/>
    <col min="14344" max="14344" width="14.140625" style="8" bestFit="1" customWidth="1"/>
    <col min="14345" max="14592" width="11" style="8"/>
    <col min="14593" max="14593" width="29.140625" style="8" customWidth="1"/>
    <col min="14594" max="14594" width="12.42578125" style="8" customWidth="1"/>
    <col min="14595" max="14595" width="10.7109375" style="8" customWidth="1"/>
    <col min="14596" max="14596" width="11.7109375" style="8" customWidth="1"/>
    <col min="14597" max="14597" width="10.7109375" style="8" customWidth="1"/>
    <col min="14598" max="14598" width="11.7109375" style="8" customWidth="1"/>
    <col min="14599" max="14599" width="10.7109375" style="8" customWidth="1"/>
    <col min="14600" max="14600" width="14.140625" style="8" bestFit="1" customWidth="1"/>
    <col min="14601" max="14848" width="11" style="8"/>
    <col min="14849" max="14849" width="29.140625" style="8" customWidth="1"/>
    <col min="14850" max="14850" width="12.42578125" style="8" customWidth="1"/>
    <col min="14851" max="14851" width="10.7109375" style="8" customWidth="1"/>
    <col min="14852" max="14852" width="11.7109375" style="8" customWidth="1"/>
    <col min="14853" max="14853" width="10.7109375" style="8" customWidth="1"/>
    <col min="14854" max="14854" width="11.7109375" style="8" customWidth="1"/>
    <col min="14855" max="14855" width="10.7109375" style="8" customWidth="1"/>
    <col min="14856" max="14856" width="14.140625" style="8" bestFit="1" customWidth="1"/>
    <col min="14857" max="15104" width="11" style="8"/>
    <col min="15105" max="15105" width="29.140625" style="8" customWidth="1"/>
    <col min="15106" max="15106" width="12.42578125" style="8" customWidth="1"/>
    <col min="15107" max="15107" width="10.7109375" style="8" customWidth="1"/>
    <col min="15108" max="15108" width="11.7109375" style="8" customWidth="1"/>
    <col min="15109" max="15109" width="10.7109375" style="8" customWidth="1"/>
    <col min="15110" max="15110" width="11.7109375" style="8" customWidth="1"/>
    <col min="15111" max="15111" width="10.7109375" style="8" customWidth="1"/>
    <col min="15112" max="15112" width="14.140625" style="8" bestFit="1" customWidth="1"/>
    <col min="15113" max="15360" width="11" style="8"/>
    <col min="15361" max="15361" width="29.140625" style="8" customWidth="1"/>
    <col min="15362" max="15362" width="12.42578125" style="8" customWidth="1"/>
    <col min="15363" max="15363" width="10.7109375" style="8" customWidth="1"/>
    <col min="15364" max="15364" width="11.7109375" style="8" customWidth="1"/>
    <col min="15365" max="15365" width="10.7109375" style="8" customWidth="1"/>
    <col min="15366" max="15366" width="11.7109375" style="8" customWidth="1"/>
    <col min="15367" max="15367" width="10.7109375" style="8" customWidth="1"/>
    <col min="15368" max="15368" width="14.140625" style="8" bestFit="1" customWidth="1"/>
    <col min="15369" max="15616" width="11" style="8"/>
    <col min="15617" max="15617" width="29.140625" style="8" customWidth="1"/>
    <col min="15618" max="15618" width="12.42578125" style="8" customWidth="1"/>
    <col min="15619" max="15619" width="10.7109375" style="8" customWidth="1"/>
    <col min="15620" max="15620" width="11.7109375" style="8" customWidth="1"/>
    <col min="15621" max="15621" width="10.7109375" style="8" customWidth="1"/>
    <col min="15622" max="15622" width="11.7109375" style="8" customWidth="1"/>
    <col min="15623" max="15623" width="10.7109375" style="8" customWidth="1"/>
    <col min="15624" max="15624" width="14.140625" style="8" bestFit="1" customWidth="1"/>
    <col min="15625" max="15872" width="11" style="8"/>
    <col min="15873" max="15873" width="29.140625" style="8" customWidth="1"/>
    <col min="15874" max="15874" width="12.42578125" style="8" customWidth="1"/>
    <col min="15875" max="15875" width="10.7109375" style="8" customWidth="1"/>
    <col min="15876" max="15876" width="11.7109375" style="8" customWidth="1"/>
    <col min="15877" max="15877" width="10.7109375" style="8" customWidth="1"/>
    <col min="15878" max="15878" width="11.7109375" style="8" customWidth="1"/>
    <col min="15879" max="15879" width="10.7109375" style="8" customWidth="1"/>
    <col min="15880" max="15880" width="14.140625" style="8" bestFit="1" customWidth="1"/>
    <col min="15881" max="16128" width="11" style="8"/>
    <col min="16129" max="16129" width="29.140625" style="8" customWidth="1"/>
    <col min="16130" max="16130" width="12.42578125" style="8" customWidth="1"/>
    <col min="16131" max="16131" width="10.7109375" style="8" customWidth="1"/>
    <col min="16132" max="16132" width="11.7109375" style="8" customWidth="1"/>
    <col min="16133" max="16133" width="10.7109375" style="8" customWidth="1"/>
    <col min="16134" max="16134" width="11.7109375" style="8" customWidth="1"/>
    <col min="16135" max="16135" width="10.7109375" style="8" customWidth="1"/>
    <col min="16136" max="16136" width="14.140625" style="8" bestFit="1" customWidth="1"/>
    <col min="16137" max="16384" width="11" style="8"/>
  </cols>
  <sheetData>
    <row r="1" spans="1:8" ht="8.25" customHeight="1">
      <c r="A1" s="7"/>
      <c r="B1" s="97"/>
      <c r="C1" s="97"/>
      <c r="D1" s="97"/>
      <c r="E1" s="97"/>
      <c r="F1" s="97"/>
      <c r="G1" s="98"/>
    </row>
    <row r="2" spans="1:8" ht="18" customHeight="1">
      <c r="A2" s="503" t="s">
        <v>215</v>
      </c>
      <c r="B2" s="503"/>
      <c r="C2" s="503"/>
      <c r="D2" s="503"/>
      <c r="E2" s="503"/>
      <c r="F2" s="503"/>
      <c r="G2" s="503"/>
    </row>
    <row r="3" spans="1:8" ht="18" customHeight="1">
      <c r="A3" s="503" t="s">
        <v>216</v>
      </c>
      <c r="B3" s="503"/>
      <c r="C3" s="503"/>
      <c r="D3" s="503"/>
      <c r="E3" s="503"/>
      <c r="F3" s="503"/>
      <c r="G3" s="503"/>
    </row>
    <row r="4" spans="1:8" s="34" customFormat="1" ht="18" customHeight="1">
      <c r="A4" s="503" t="s">
        <v>140</v>
      </c>
      <c r="B4" s="503"/>
      <c r="C4" s="503"/>
      <c r="D4" s="503"/>
      <c r="E4" s="503"/>
      <c r="F4" s="503"/>
      <c r="G4" s="503"/>
    </row>
    <row r="5" spans="1:8" ht="3.75" customHeight="1">
      <c r="A5" s="117"/>
      <c r="B5" s="118"/>
      <c r="C5" s="118"/>
      <c r="D5" s="119"/>
      <c r="E5" s="119"/>
    </row>
    <row r="6" spans="1:8" ht="15" customHeight="1">
      <c r="A6" s="499" t="s">
        <v>165</v>
      </c>
      <c r="B6" s="102" t="s">
        <v>34</v>
      </c>
      <c r="C6" s="102"/>
      <c r="D6" s="102" t="s">
        <v>17</v>
      </c>
      <c r="E6" s="102"/>
      <c r="F6" s="102" t="s">
        <v>18</v>
      </c>
      <c r="G6" s="103"/>
    </row>
    <row r="7" spans="1:8" s="36" customFormat="1" ht="15" customHeight="1">
      <c r="A7" s="504"/>
      <c r="B7" s="104" t="s">
        <v>14</v>
      </c>
      <c r="C7" s="104" t="s">
        <v>166</v>
      </c>
      <c r="D7" s="104" t="s">
        <v>14</v>
      </c>
      <c r="E7" s="104" t="s">
        <v>166</v>
      </c>
      <c r="F7" s="104" t="s">
        <v>14</v>
      </c>
      <c r="G7" s="105" t="s">
        <v>166</v>
      </c>
    </row>
    <row r="8" spans="1:8" ht="8.25" customHeight="1">
      <c r="A8" s="49"/>
      <c r="B8" s="49"/>
      <c r="C8" s="49"/>
      <c r="D8" s="49"/>
      <c r="E8" s="49"/>
      <c r="F8" s="49"/>
    </row>
    <row r="9" spans="1:8" s="16" customFormat="1" ht="15.95" customHeight="1">
      <c r="A9" s="51" t="s">
        <v>34</v>
      </c>
      <c r="B9" s="120">
        <f>B11+B88+B49+B153+B131+B157</f>
        <v>86655</v>
      </c>
      <c r="C9" s="549">
        <f>B9/B$9*100</f>
        <v>100</v>
      </c>
      <c r="D9" s="120">
        <f>D11+D88+D49+D153+D131+D157</f>
        <v>37535</v>
      </c>
      <c r="E9" s="549">
        <f>D9/D$9*100</f>
        <v>100</v>
      </c>
      <c r="F9" s="120">
        <f>F11+F88+F49+F153+F131+F157</f>
        <v>49120</v>
      </c>
      <c r="G9" s="549">
        <f>F9/F$9*100</f>
        <v>100</v>
      </c>
      <c r="H9" s="62"/>
    </row>
    <row r="10" spans="1:8" ht="8.25" customHeight="1">
      <c r="A10" s="49"/>
      <c r="E10" s="107"/>
      <c r="G10" s="107"/>
      <c r="H10" s="62"/>
    </row>
    <row r="11" spans="1:8" s="16" customFormat="1" ht="15" customHeight="1">
      <c r="A11" s="51" t="s">
        <v>167</v>
      </c>
      <c r="B11" s="120">
        <f>D11+F11</f>
        <v>80853</v>
      </c>
      <c r="C11" s="549">
        <f t="shared" ref="C11:C47" si="0">B11/B$9*100</f>
        <v>93.304483295828291</v>
      </c>
      <c r="D11" s="120">
        <f>SUM(D12:D47)</f>
        <v>34298</v>
      </c>
      <c r="E11" s="549">
        <f t="shared" ref="E11:E47" si="1">D11/D$9*100</f>
        <v>91.376049020913825</v>
      </c>
      <c r="F11" s="120">
        <f>SUM(F12:F47)</f>
        <v>46555</v>
      </c>
      <c r="G11" s="549">
        <f t="shared" ref="G11:G46" si="2">F11/F$9*100</f>
        <v>94.778094462540722</v>
      </c>
      <c r="H11" s="62"/>
    </row>
    <row r="12" spans="1:8" ht="15" customHeight="1">
      <c r="A12" s="121" t="s">
        <v>170</v>
      </c>
      <c r="B12" s="122">
        <f t="shared" ref="B12:B47" si="3">D12+F12</f>
        <v>47922</v>
      </c>
      <c r="C12" s="551">
        <f t="shared" si="0"/>
        <v>55.30205989267786</v>
      </c>
      <c r="D12" s="122">
        <v>18612</v>
      </c>
      <c r="E12" s="551">
        <f t="shared" si="1"/>
        <v>49.585719994671642</v>
      </c>
      <c r="F12" s="122">
        <v>29310</v>
      </c>
      <c r="G12" s="551">
        <f t="shared" si="2"/>
        <v>59.670195439739416</v>
      </c>
      <c r="H12" s="107"/>
    </row>
    <row r="13" spans="1:8" ht="15" customHeight="1">
      <c r="A13" s="121" t="s">
        <v>173</v>
      </c>
      <c r="B13" s="122">
        <f t="shared" si="3"/>
        <v>10082</v>
      </c>
      <c r="C13" s="551">
        <f t="shared" si="0"/>
        <v>11.634643125036062</v>
      </c>
      <c r="D13" s="122">
        <v>4758</v>
      </c>
      <c r="E13" s="551">
        <f t="shared" si="1"/>
        <v>12.676168909018248</v>
      </c>
      <c r="F13" s="122">
        <v>5324</v>
      </c>
      <c r="G13" s="551">
        <f t="shared" si="2"/>
        <v>10.838762214983714</v>
      </c>
      <c r="H13" s="62"/>
    </row>
    <row r="14" spans="1:8" ht="15" customHeight="1">
      <c r="A14" s="121" t="s">
        <v>175</v>
      </c>
      <c r="B14" s="122">
        <f t="shared" si="3"/>
        <v>4808</v>
      </c>
      <c r="C14" s="551">
        <f t="shared" si="0"/>
        <v>5.548439212970977</v>
      </c>
      <c r="D14" s="122">
        <v>2085</v>
      </c>
      <c r="E14" s="551">
        <f t="shared" si="1"/>
        <v>5.5548155055281736</v>
      </c>
      <c r="F14" s="122">
        <v>2723</v>
      </c>
      <c r="G14" s="551">
        <f t="shared" si="2"/>
        <v>5.5435667752443001</v>
      </c>
      <c r="H14" s="62"/>
    </row>
    <row r="15" spans="1:8" ht="15" customHeight="1">
      <c r="A15" s="121" t="s">
        <v>185</v>
      </c>
      <c r="B15" s="122">
        <f t="shared" si="3"/>
        <v>2470</v>
      </c>
      <c r="C15" s="551">
        <f t="shared" si="0"/>
        <v>2.850383705498817</v>
      </c>
      <c r="D15" s="122">
        <v>1381</v>
      </c>
      <c r="E15" s="551">
        <f t="shared" si="1"/>
        <v>3.6792327161316107</v>
      </c>
      <c r="F15" s="122">
        <v>1089</v>
      </c>
      <c r="G15" s="551">
        <f t="shared" si="2"/>
        <v>2.2170195439739415</v>
      </c>
      <c r="H15" s="62"/>
    </row>
    <row r="16" spans="1:8" ht="15" customHeight="1">
      <c r="A16" s="121" t="s">
        <v>171</v>
      </c>
      <c r="B16" s="122">
        <f t="shared" si="3"/>
        <v>2406</v>
      </c>
      <c r="C16" s="551">
        <f t="shared" si="0"/>
        <v>2.7765276094858926</v>
      </c>
      <c r="D16" s="122">
        <v>1264</v>
      </c>
      <c r="E16" s="551">
        <f t="shared" si="1"/>
        <v>3.3675236445983749</v>
      </c>
      <c r="F16" s="122">
        <v>1142</v>
      </c>
      <c r="G16" s="551">
        <f t="shared" si="2"/>
        <v>2.3249185667752443</v>
      </c>
      <c r="H16" s="62"/>
    </row>
    <row r="17" spans="1:8" ht="15" customHeight="1">
      <c r="A17" s="121" t="s">
        <v>217</v>
      </c>
      <c r="B17" s="122">
        <f t="shared" si="3"/>
        <v>2215</v>
      </c>
      <c r="C17" s="551">
        <f t="shared" si="0"/>
        <v>2.5561133229473199</v>
      </c>
      <c r="D17" s="122">
        <v>1028</v>
      </c>
      <c r="E17" s="551">
        <f t="shared" si="1"/>
        <v>2.7387771413347544</v>
      </c>
      <c r="F17" s="122">
        <v>1187</v>
      </c>
      <c r="G17" s="551">
        <f t="shared" si="2"/>
        <v>2.4165309446254071</v>
      </c>
      <c r="H17" s="62"/>
    </row>
    <row r="18" spans="1:8" ht="15" customHeight="1">
      <c r="A18" s="121" t="s">
        <v>179</v>
      </c>
      <c r="B18" s="122">
        <f t="shared" si="3"/>
        <v>2130</v>
      </c>
      <c r="C18" s="551">
        <f t="shared" si="0"/>
        <v>2.4580231954301541</v>
      </c>
      <c r="D18" s="122">
        <v>1127</v>
      </c>
      <c r="E18" s="551">
        <f t="shared" si="1"/>
        <v>3.0025309710936461</v>
      </c>
      <c r="F18" s="122">
        <v>1003</v>
      </c>
      <c r="G18" s="551">
        <f t="shared" si="2"/>
        <v>2.0419381107491854</v>
      </c>
      <c r="H18" s="62"/>
    </row>
    <row r="19" spans="1:8" ht="15" customHeight="1">
      <c r="A19" s="121" t="s">
        <v>181</v>
      </c>
      <c r="B19" s="122">
        <f t="shared" si="3"/>
        <v>1735</v>
      </c>
      <c r="C19" s="551">
        <f t="shared" si="0"/>
        <v>2.0021926028503838</v>
      </c>
      <c r="D19" s="122">
        <v>489</v>
      </c>
      <c r="E19" s="551">
        <f t="shared" si="1"/>
        <v>1.3027840682030105</v>
      </c>
      <c r="F19" s="122">
        <v>1246</v>
      </c>
      <c r="G19" s="551">
        <f t="shared" si="2"/>
        <v>2.5366449511400648</v>
      </c>
      <c r="H19" s="62"/>
    </row>
    <row r="20" spans="1:8" ht="15" customHeight="1">
      <c r="A20" s="121" t="s">
        <v>168</v>
      </c>
      <c r="B20" s="122">
        <f t="shared" si="3"/>
        <v>1685</v>
      </c>
      <c r="C20" s="551">
        <f t="shared" si="0"/>
        <v>1.9444925278402863</v>
      </c>
      <c r="D20" s="122">
        <v>1085</v>
      </c>
      <c r="E20" s="551">
        <f t="shared" si="1"/>
        <v>2.8906354069535101</v>
      </c>
      <c r="F20" s="122">
        <v>600</v>
      </c>
      <c r="G20" s="551">
        <f t="shared" si="2"/>
        <v>1.221498371335505</v>
      </c>
      <c r="H20" s="62"/>
    </row>
    <row r="21" spans="1:8" ht="15" customHeight="1">
      <c r="A21" s="121" t="s">
        <v>176</v>
      </c>
      <c r="B21" s="122">
        <f t="shared" si="3"/>
        <v>1341</v>
      </c>
      <c r="C21" s="551">
        <f t="shared" si="0"/>
        <v>1.5475160117708153</v>
      </c>
      <c r="D21" s="122">
        <v>460</v>
      </c>
      <c r="E21" s="551">
        <f t="shared" si="1"/>
        <v>1.2255228453443452</v>
      </c>
      <c r="F21" s="122">
        <v>881</v>
      </c>
      <c r="G21" s="551">
        <f t="shared" si="2"/>
        <v>1.7935667752442996</v>
      </c>
      <c r="H21" s="62"/>
    </row>
    <row r="22" spans="1:8" ht="15" customHeight="1">
      <c r="A22" s="121" t="s">
        <v>174</v>
      </c>
      <c r="B22" s="122">
        <f t="shared" si="3"/>
        <v>792</v>
      </c>
      <c r="C22" s="551">
        <f t="shared" si="0"/>
        <v>0.91396918815994466</v>
      </c>
      <c r="D22" s="122">
        <v>393</v>
      </c>
      <c r="E22" s="551">
        <f t="shared" si="1"/>
        <v>1.0470227787398427</v>
      </c>
      <c r="F22" s="122">
        <v>399</v>
      </c>
      <c r="G22" s="551">
        <f t="shared" si="2"/>
        <v>0.81229641693811083</v>
      </c>
      <c r="H22" s="62"/>
    </row>
    <row r="23" spans="1:8" ht="15" customHeight="1">
      <c r="A23" s="121" t="s">
        <v>172</v>
      </c>
      <c r="B23" s="122">
        <f t="shared" si="3"/>
        <v>650</v>
      </c>
      <c r="C23" s="551">
        <f t="shared" si="0"/>
        <v>0.75010097513126761</v>
      </c>
      <c r="D23" s="122">
        <v>263</v>
      </c>
      <c r="E23" s="551">
        <f t="shared" si="1"/>
        <v>0.70067936592513647</v>
      </c>
      <c r="F23" s="122">
        <v>387</v>
      </c>
      <c r="G23" s="551">
        <f t="shared" si="2"/>
        <v>0.78786644951140061</v>
      </c>
      <c r="H23" s="62"/>
    </row>
    <row r="24" spans="1:8" ht="15" customHeight="1">
      <c r="A24" s="121" t="s">
        <v>177</v>
      </c>
      <c r="B24" s="122">
        <f t="shared" si="3"/>
        <v>567</v>
      </c>
      <c r="C24" s="551">
        <f t="shared" si="0"/>
        <v>0.65431885061450579</v>
      </c>
      <c r="D24" s="122">
        <v>281</v>
      </c>
      <c r="E24" s="551">
        <f t="shared" si="1"/>
        <v>0.74863460769948054</v>
      </c>
      <c r="F24" s="122">
        <v>286</v>
      </c>
      <c r="G24" s="551">
        <f t="shared" si="2"/>
        <v>0.58224755700325725</v>
      </c>
      <c r="H24" s="62"/>
    </row>
    <row r="25" spans="1:8" ht="15" customHeight="1">
      <c r="A25" s="121" t="s">
        <v>180</v>
      </c>
      <c r="B25" s="122">
        <f t="shared" si="3"/>
        <v>497</v>
      </c>
      <c r="C25" s="551">
        <f t="shared" si="0"/>
        <v>0.57353874560036933</v>
      </c>
      <c r="D25" s="122">
        <v>241</v>
      </c>
      <c r="E25" s="551">
        <f t="shared" si="1"/>
        <v>0.64206740375649396</v>
      </c>
      <c r="F25" s="122">
        <v>256</v>
      </c>
      <c r="G25" s="551">
        <f t="shared" si="2"/>
        <v>0.52117263843648209</v>
      </c>
      <c r="H25" s="62"/>
    </row>
    <row r="26" spans="1:8" ht="15" customHeight="1">
      <c r="A26" s="121" t="s">
        <v>178</v>
      </c>
      <c r="B26" s="122">
        <f t="shared" si="3"/>
        <v>467</v>
      </c>
      <c r="C26" s="551">
        <f t="shared" si="0"/>
        <v>0.5389187005943108</v>
      </c>
      <c r="D26" s="122">
        <v>239</v>
      </c>
      <c r="E26" s="551">
        <f t="shared" si="1"/>
        <v>0.63673904355934463</v>
      </c>
      <c r="F26" s="122">
        <v>228</v>
      </c>
      <c r="G26" s="551">
        <f t="shared" si="2"/>
        <v>0.4641693811074919</v>
      </c>
      <c r="H26" s="62"/>
    </row>
    <row r="27" spans="1:8" ht="15" customHeight="1">
      <c r="A27" s="121" t="s">
        <v>169</v>
      </c>
      <c r="B27" s="122">
        <f t="shared" si="3"/>
        <v>211</v>
      </c>
      <c r="C27" s="551">
        <f t="shared" si="0"/>
        <v>0.24349431654261153</v>
      </c>
      <c r="D27" s="122">
        <v>130</v>
      </c>
      <c r="E27" s="551">
        <f t="shared" si="1"/>
        <v>0.34634341281470626</v>
      </c>
      <c r="F27" s="122">
        <v>81</v>
      </c>
      <c r="G27" s="551">
        <f t="shared" si="2"/>
        <v>0.16490228013029315</v>
      </c>
      <c r="H27" s="62"/>
    </row>
    <row r="28" spans="1:8" ht="15" customHeight="1">
      <c r="A28" s="121" t="s">
        <v>183</v>
      </c>
      <c r="B28" s="122">
        <f t="shared" si="3"/>
        <v>161</v>
      </c>
      <c r="C28" s="551">
        <f t="shared" si="0"/>
        <v>0.185794241532514</v>
      </c>
      <c r="D28" s="122">
        <v>86</v>
      </c>
      <c r="E28" s="551">
        <f t="shared" si="1"/>
        <v>0.22911948847742108</v>
      </c>
      <c r="F28" s="122">
        <v>75</v>
      </c>
      <c r="G28" s="551">
        <f t="shared" si="2"/>
        <v>0.15268729641693812</v>
      </c>
      <c r="H28" s="62"/>
    </row>
    <row r="29" spans="1:8" ht="15" customHeight="1">
      <c r="A29" s="121" t="s">
        <v>186</v>
      </c>
      <c r="B29" s="122">
        <f t="shared" si="3"/>
        <v>159</v>
      </c>
      <c r="C29" s="551">
        <f t="shared" si="0"/>
        <v>0.1834862385321101</v>
      </c>
      <c r="D29" s="122">
        <v>95</v>
      </c>
      <c r="E29" s="551">
        <f t="shared" si="1"/>
        <v>0.25309710936459301</v>
      </c>
      <c r="F29" s="122">
        <v>64</v>
      </c>
      <c r="G29" s="551">
        <f t="shared" si="2"/>
        <v>0.13029315960912052</v>
      </c>
      <c r="H29" s="62"/>
    </row>
    <row r="30" spans="1:8" ht="15" customHeight="1">
      <c r="A30" s="121" t="s">
        <v>182</v>
      </c>
      <c r="B30" s="122">
        <f t="shared" si="3"/>
        <v>149</v>
      </c>
      <c r="C30" s="551">
        <f t="shared" si="0"/>
        <v>0.17194622353009059</v>
      </c>
      <c r="D30" s="122">
        <v>65</v>
      </c>
      <c r="E30" s="551">
        <f t="shared" si="1"/>
        <v>0.17317170640735313</v>
      </c>
      <c r="F30" s="122">
        <v>84</v>
      </c>
      <c r="G30" s="551">
        <f t="shared" si="2"/>
        <v>0.17100977198697068</v>
      </c>
      <c r="H30" s="62"/>
    </row>
    <row r="31" spans="1:8" ht="15" customHeight="1">
      <c r="A31" s="121" t="s">
        <v>218</v>
      </c>
      <c r="B31" s="122">
        <f t="shared" si="3"/>
        <v>84</v>
      </c>
      <c r="C31" s="551">
        <f t="shared" si="0"/>
        <v>9.6936126016963817E-2</v>
      </c>
      <c r="D31" s="122">
        <v>62</v>
      </c>
      <c r="E31" s="551">
        <f t="shared" si="1"/>
        <v>0.16517916611162914</v>
      </c>
      <c r="F31" s="122">
        <v>22</v>
      </c>
      <c r="G31" s="551">
        <f t="shared" si="2"/>
        <v>4.4788273615635178E-2</v>
      </c>
      <c r="H31" s="62"/>
    </row>
    <row r="32" spans="1:8" ht="15" customHeight="1">
      <c r="A32" s="121" t="s">
        <v>187</v>
      </c>
      <c r="B32" s="122">
        <f t="shared" si="3"/>
        <v>80</v>
      </c>
      <c r="C32" s="551">
        <f t="shared" si="0"/>
        <v>9.2320120016156013E-2</v>
      </c>
      <c r="D32" s="122">
        <v>40</v>
      </c>
      <c r="E32" s="551">
        <f t="shared" si="1"/>
        <v>0.10656720394298655</v>
      </c>
      <c r="F32" s="122">
        <v>40</v>
      </c>
      <c r="G32" s="551">
        <f t="shared" si="2"/>
        <v>8.1433224755700334E-2</v>
      </c>
      <c r="H32" s="62"/>
    </row>
    <row r="33" spans="1:8" ht="15" customHeight="1">
      <c r="A33" s="121" t="s">
        <v>219</v>
      </c>
      <c r="B33" s="122">
        <f t="shared" si="3"/>
        <v>74</v>
      </c>
      <c r="C33" s="551">
        <f t="shared" si="0"/>
        <v>8.539611101494432E-2</v>
      </c>
      <c r="D33" s="122">
        <v>32</v>
      </c>
      <c r="E33" s="551">
        <f t="shared" si="1"/>
        <v>8.5253763154389234E-2</v>
      </c>
      <c r="F33" s="122">
        <v>42</v>
      </c>
      <c r="G33" s="551">
        <f t="shared" si="2"/>
        <v>8.5504885993485338E-2</v>
      </c>
      <c r="H33" s="62"/>
    </row>
    <row r="34" spans="1:8" ht="15" customHeight="1">
      <c r="A34" s="121" t="s">
        <v>220</v>
      </c>
      <c r="B34" s="122">
        <f t="shared" si="3"/>
        <v>55</v>
      </c>
      <c r="C34" s="551">
        <f t="shared" si="0"/>
        <v>6.3470082511107265E-2</v>
      </c>
      <c r="D34" s="122">
        <v>33</v>
      </c>
      <c r="E34" s="551">
        <f t="shared" si="1"/>
        <v>8.7917943252963898E-2</v>
      </c>
      <c r="F34" s="122">
        <v>22</v>
      </c>
      <c r="G34" s="551">
        <f t="shared" si="2"/>
        <v>4.4788273615635178E-2</v>
      </c>
      <c r="H34" s="62"/>
    </row>
    <row r="35" spans="1:8" ht="15" customHeight="1">
      <c r="A35" s="121" t="s">
        <v>184</v>
      </c>
      <c r="B35" s="122">
        <f t="shared" si="3"/>
        <v>33</v>
      </c>
      <c r="C35" s="551">
        <f t="shared" si="0"/>
        <v>3.8082049506664356E-2</v>
      </c>
      <c r="D35" s="122">
        <v>7</v>
      </c>
      <c r="E35" s="551">
        <f t="shared" si="1"/>
        <v>1.8649260690022647E-2</v>
      </c>
      <c r="F35" s="122">
        <v>26</v>
      </c>
      <c r="G35" s="551">
        <f t="shared" si="2"/>
        <v>5.2931596091205214E-2</v>
      </c>
      <c r="H35" s="62"/>
    </row>
    <row r="36" spans="1:8" ht="15" customHeight="1">
      <c r="A36" s="121" t="s">
        <v>221</v>
      </c>
      <c r="B36" s="122">
        <f t="shared" si="3"/>
        <v>25</v>
      </c>
      <c r="C36" s="551">
        <f t="shared" si="0"/>
        <v>2.8850037505048755E-2</v>
      </c>
      <c r="D36" s="122">
        <v>15</v>
      </c>
      <c r="E36" s="551">
        <f t="shared" si="1"/>
        <v>3.9962701478619952E-2</v>
      </c>
      <c r="F36" s="122">
        <v>10</v>
      </c>
      <c r="G36" s="551">
        <f t="shared" si="2"/>
        <v>2.0358306188925084E-2</v>
      </c>
      <c r="H36" s="62"/>
    </row>
    <row r="37" spans="1:8" ht="15" customHeight="1">
      <c r="A37" s="121" t="s">
        <v>222</v>
      </c>
      <c r="B37" s="122">
        <f t="shared" si="3"/>
        <v>15</v>
      </c>
      <c r="C37" s="551">
        <f t="shared" si="0"/>
        <v>1.7310022503029251E-2</v>
      </c>
      <c r="D37" s="122">
        <v>4</v>
      </c>
      <c r="E37" s="551">
        <f t="shared" si="1"/>
        <v>1.0656720394298654E-2</v>
      </c>
      <c r="F37" s="122">
        <v>11</v>
      </c>
      <c r="G37" s="551">
        <f t="shared" si="2"/>
        <v>2.2394136807817589E-2</v>
      </c>
      <c r="H37" s="62"/>
    </row>
    <row r="38" spans="1:8" ht="15" customHeight="1">
      <c r="A38" s="121" t="s">
        <v>223</v>
      </c>
      <c r="B38" s="122">
        <f t="shared" si="3"/>
        <v>12</v>
      </c>
      <c r="C38" s="551">
        <f t="shared" si="0"/>
        <v>1.3848018002423404E-2</v>
      </c>
      <c r="D38" s="122">
        <v>6</v>
      </c>
      <c r="E38" s="551">
        <f t="shared" si="1"/>
        <v>1.5985080591447983E-2</v>
      </c>
      <c r="F38" s="122">
        <v>6</v>
      </c>
      <c r="G38" s="551">
        <f t="shared" si="2"/>
        <v>1.2214983713355049E-2</v>
      </c>
      <c r="H38" s="62"/>
    </row>
    <row r="39" spans="1:8" ht="15" customHeight="1">
      <c r="A39" s="121" t="s">
        <v>224</v>
      </c>
      <c r="B39" s="122">
        <f t="shared" si="3"/>
        <v>7</v>
      </c>
      <c r="C39" s="551">
        <f t="shared" si="0"/>
        <v>8.078010501413652E-3</v>
      </c>
      <c r="D39" s="122">
        <v>2</v>
      </c>
      <c r="E39" s="551">
        <f t="shared" si="1"/>
        <v>5.3283601971493271E-3</v>
      </c>
      <c r="F39" s="122">
        <v>5</v>
      </c>
      <c r="G39" s="551">
        <f t="shared" si="2"/>
        <v>1.0179153094462542E-2</v>
      </c>
      <c r="H39" s="62"/>
    </row>
    <row r="40" spans="1:8" ht="15" customHeight="1">
      <c r="A40" s="121" t="s">
        <v>225</v>
      </c>
      <c r="B40" s="122">
        <f t="shared" si="3"/>
        <v>7</v>
      </c>
      <c r="C40" s="551">
        <f t="shared" si="0"/>
        <v>8.078010501413652E-3</v>
      </c>
      <c r="D40" s="122">
        <v>5</v>
      </c>
      <c r="E40" s="551">
        <f t="shared" si="1"/>
        <v>1.3320900492873319E-2</v>
      </c>
      <c r="F40" s="122">
        <v>2</v>
      </c>
      <c r="G40" s="551">
        <f t="shared" si="2"/>
        <v>4.0716612377850164E-3</v>
      </c>
      <c r="H40" s="62"/>
    </row>
    <row r="41" spans="1:8" ht="15" customHeight="1">
      <c r="A41" s="121" t="s">
        <v>226</v>
      </c>
      <c r="B41" s="122">
        <f t="shared" si="3"/>
        <v>3</v>
      </c>
      <c r="C41" s="551">
        <f t="shared" si="0"/>
        <v>3.4620045006058509E-3</v>
      </c>
      <c r="D41" s="122">
        <v>2</v>
      </c>
      <c r="E41" s="551">
        <f t="shared" si="1"/>
        <v>5.3283601971493271E-3</v>
      </c>
      <c r="F41" s="122">
        <v>1</v>
      </c>
      <c r="G41" s="551">
        <f t="shared" si="2"/>
        <v>2.0358306188925082E-3</v>
      </c>
      <c r="H41" s="62"/>
    </row>
    <row r="42" spans="1:8" ht="15" customHeight="1">
      <c r="A42" s="121" t="s">
        <v>227</v>
      </c>
      <c r="B42" s="122">
        <f t="shared" si="3"/>
        <v>3</v>
      </c>
      <c r="C42" s="551">
        <f t="shared" si="0"/>
        <v>3.4620045006058509E-3</v>
      </c>
      <c r="D42" s="122">
        <v>3</v>
      </c>
      <c r="E42" s="551">
        <f t="shared" si="1"/>
        <v>7.9925402957239915E-3</v>
      </c>
      <c r="F42" s="122">
        <v>0</v>
      </c>
      <c r="G42" s="551">
        <f t="shared" si="2"/>
        <v>0</v>
      </c>
      <c r="H42" s="62"/>
    </row>
    <row r="43" spans="1:8" ht="15" customHeight="1">
      <c r="A43" s="121" t="s">
        <v>228</v>
      </c>
      <c r="B43" s="122">
        <f t="shared" si="3"/>
        <v>3</v>
      </c>
      <c r="C43" s="551">
        <f t="shared" si="0"/>
        <v>3.4620045006058509E-3</v>
      </c>
      <c r="D43" s="122">
        <v>1</v>
      </c>
      <c r="E43" s="551">
        <f t="shared" si="1"/>
        <v>2.6641800985746636E-3</v>
      </c>
      <c r="F43" s="122">
        <v>2</v>
      </c>
      <c r="G43" s="551">
        <f t="shared" si="2"/>
        <v>4.0716612377850164E-3</v>
      </c>
      <c r="H43" s="62"/>
    </row>
    <row r="44" spans="1:8" ht="15" customHeight="1">
      <c r="A44" s="121" t="s">
        <v>229</v>
      </c>
      <c r="B44" s="122">
        <f t="shared" si="3"/>
        <v>2</v>
      </c>
      <c r="C44" s="551">
        <f t="shared" si="0"/>
        <v>2.3080030004039007E-3</v>
      </c>
      <c r="D44" s="122">
        <v>2</v>
      </c>
      <c r="E44" s="551">
        <f t="shared" si="1"/>
        <v>5.3283601971493271E-3</v>
      </c>
      <c r="F44" s="122">
        <v>0</v>
      </c>
      <c r="G44" s="551">
        <f t="shared" si="2"/>
        <v>0</v>
      </c>
      <c r="H44" s="62"/>
    </row>
    <row r="45" spans="1:8" ht="15" customHeight="1">
      <c r="A45" s="121" t="s">
        <v>230</v>
      </c>
      <c r="B45" s="122">
        <f t="shared" si="3"/>
        <v>1</v>
      </c>
      <c r="C45" s="551">
        <f t="shared" si="0"/>
        <v>1.1540015002019504E-3</v>
      </c>
      <c r="D45" s="122">
        <v>0</v>
      </c>
      <c r="E45" s="551">
        <f t="shared" si="1"/>
        <v>0</v>
      </c>
      <c r="F45" s="122">
        <v>1</v>
      </c>
      <c r="G45" s="551">
        <f t="shared" si="2"/>
        <v>2.0358306188925082E-3</v>
      </c>
      <c r="H45" s="62"/>
    </row>
    <row r="46" spans="1:8" ht="15" customHeight="1">
      <c r="A46" s="121" t="s">
        <v>231</v>
      </c>
      <c r="B46" s="122">
        <f t="shared" si="3"/>
        <v>1</v>
      </c>
      <c r="C46" s="551">
        <f t="shared" si="0"/>
        <v>1.1540015002019504E-3</v>
      </c>
      <c r="D46" s="122">
        <v>1</v>
      </c>
      <c r="E46" s="551">
        <f t="shared" si="1"/>
        <v>2.6641800985746636E-3</v>
      </c>
      <c r="F46" s="122">
        <v>0</v>
      </c>
      <c r="G46" s="551">
        <f t="shared" si="2"/>
        <v>0</v>
      </c>
      <c r="H46" s="62"/>
    </row>
    <row r="47" spans="1:8" ht="15" customHeight="1">
      <c r="A47" s="121" t="s">
        <v>232</v>
      </c>
      <c r="B47" s="122">
        <f t="shared" si="3"/>
        <v>1</v>
      </c>
      <c r="C47" s="551">
        <f t="shared" si="0"/>
        <v>1.1540015002019504E-3</v>
      </c>
      <c r="D47" s="122">
        <v>1</v>
      </c>
      <c r="E47" s="551">
        <f t="shared" si="1"/>
        <v>2.6641800985746636E-3</v>
      </c>
      <c r="F47" s="122">
        <v>0</v>
      </c>
      <c r="G47" s="551"/>
      <c r="H47" s="62"/>
    </row>
    <row r="48" spans="1:8" ht="7.5" customHeight="1">
      <c r="A48" s="113"/>
      <c r="B48" s="110"/>
      <c r="C48" s="551"/>
      <c r="D48" s="110"/>
      <c r="E48" s="551"/>
      <c r="F48" s="110"/>
      <c r="G48" s="551"/>
      <c r="H48" s="62"/>
    </row>
    <row r="49" spans="1:8" ht="15" customHeight="1">
      <c r="A49" s="51" t="s">
        <v>200</v>
      </c>
      <c r="B49" s="106">
        <f>D49+F49</f>
        <v>3468</v>
      </c>
      <c r="C49" s="549">
        <f t="shared" ref="C49:C86" si="4">B49/B$9*100</f>
        <v>4.0020772027003639</v>
      </c>
      <c r="D49" s="106">
        <f>SUM(D50:D86)</f>
        <v>1941</v>
      </c>
      <c r="E49" s="549">
        <f t="shared" ref="E49:E86" si="5">D49/D$9*100</f>
        <v>5.1711735713334219</v>
      </c>
      <c r="F49" s="106">
        <f>SUM(F50:F86)</f>
        <v>1527</v>
      </c>
      <c r="G49" s="549">
        <f t="shared" ref="G49:G86" si="6">F49/F$9*100</f>
        <v>3.1087133550488599</v>
      </c>
      <c r="H49" s="62"/>
    </row>
    <row r="50" spans="1:8" ht="15" customHeight="1">
      <c r="A50" s="109" t="s">
        <v>202</v>
      </c>
      <c r="B50" s="122">
        <f t="shared" ref="B50:B86" si="7">D50+F50</f>
        <v>2119</v>
      </c>
      <c r="C50" s="551">
        <f t="shared" si="4"/>
        <v>2.4453291789279326</v>
      </c>
      <c r="D50" s="122">
        <v>1149</v>
      </c>
      <c r="E50" s="551">
        <f t="shared" si="5"/>
        <v>3.0611429332622886</v>
      </c>
      <c r="F50" s="122">
        <v>970</v>
      </c>
      <c r="G50" s="551">
        <f t="shared" si="6"/>
        <v>1.9747557003257328</v>
      </c>
      <c r="H50" s="62"/>
    </row>
    <row r="51" spans="1:8" ht="15" customHeight="1">
      <c r="A51" s="109" t="s">
        <v>233</v>
      </c>
      <c r="B51" s="122">
        <f t="shared" si="7"/>
        <v>537</v>
      </c>
      <c r="C51" s="551">
        <f t="shared" si="4"/>
        <v>0.61969880560844726</v>
      </c>
      <c r="D51" s="122">
        <v>281</v>
      </c>
      <c r="E51" s="551">
        <f t="shared" si="5"/>
        <v>0.74863460769948054</v>
      </c>
      <c r="F51" s="122">
        <v>256</v>
      </c>
      <c r="G51" s="551">
        <f t="shared" si="6"/>
        <v>0.52117263843648209</v>
      </c>
      <c r="H51" s="62"/>
    </row>
    <row r="52" spans="1:8" ht="15" customHeight="1">
      <c r="A52" s="109" t="s">
        <v>234</v>
      </c>
      <c r="B52" s="122">
        <f t="shared" si="7"/>
        <v>137</v>
      </c>
      <c r="C52" s="551">
        <f t="shared" si="4"/>
        <v>0.15809820552766718</v>
      </c>
      <c r="D52" s="122">
        <v>69</v>
      </c>
      <c r="E52" s="551">
        <f t="shared" si="5"/>
        <v>0.18382842680165179</v>
      </c>
      <c r="F52" s="122">
        <v>68</v>
      </c>
      <c r="G52" s="551">
        <f t="shared" si="6"/>
        <v>0.13843648208469056</v>
      </c>
      <c r="H52" s="62"/>
    </row>
    <row r="53" spans="1:8" ht="15" customHeight="1">
      <c r="A53" s="109" t="s">
        <v>235</v>
      </c>
      <c r="B53" s="122">
        <f t="shared" si="7"/>
        <v>91</v>
      </c>
      <c r="C53" s="551">
        <f t="shared" si="4"/>
        <v>0.10501413651837749</v>
      </c>
      <c r="D53" s="122">
        <v>62</v>
      </c>
      <c r="E53" s="551">
        <f t="shared" si="5"/>
        <v>0.16517916611162914</v>
      </c>
      <c r="F53" s="122">
        <v>29</v>
      </c>
      <c r="G53" s="551">
        <f t="shared" si="6"/>
        <v>5.9039087947882735E-2</v>
      </c>
      <c r="H53" s="62"/>
    </row>
    <row r="54" spans="1:8" ht="15" customHeight="1">
      <c r="A54" s="109" t="s">
        <v>236</v>
      </c>
      <c r="B54" s="122">
        <f t="shared" si="7"/>
        <v>88</v>
      </c>
      <c r="C54" s="551">
        <f t="shared" si="4"/>
        <v>0.10155213201777163</v>
      </c>
      <c r="D54" s="122">
        <v>71</v>
      </c>
      <c r="E54" s="551">
        <f t="shared" si="5"/>
        <v>0.18915678699880112</v>
      </c>
      <c r="F54" s="122">
        <v>17</v>
      </c>
      <c r="G54" s="551">
        <f t="shared" si="6"/>
        <v>3.460912052117264E-2</v>
      </c>
      <c r="H54" s="62"/>
    </row>
    <row r="55" spans="1:8" ht="15" customHeight="1">
      <c r="A55" s="109" t="s">
        <v>237</v>
      </c>
      <c r="B55" s="122">
        <f t="shared" si="7"/>
        <v>86</v>
      </c>
      <c r="C55" s="551">
        <f t="shared" si="4"/>
        <v>9.9244129017367719E-2</v>
      </c>
      <c r="D55" s="122">
        <v>25</v>
      </c>
      <c r="E55" s="551">
        <f t="shared" si="5"/>
        <v>6.6604502464366583E-2</v>
      </c>
      <c r="F55" s="122">
        <v>61</v>
      </c>
      <c r="G55" s="551">
        <f t="shared" si="6"/>
        <v>0.124185667752443</v>
      </c>
      <c r="H55" s="62"/>
    </row>
    <row r="56" spans="1:8" ht="15" customHeight="1">
      <c r="A56" s="109" t="s">
        <v>201</v>
      </c>
      <c r="B56" s="122">
        <f t="shared" si="7"/>
        <v>66</v>
      </c>
      <c r="C56" s="551">
        <f t="shared" si="4"/>
        <v>7.6164099013328712E-2</v>
      </c>
      <c r="D56" s="122">
        <v>45</v>
      </c>
      <c r="E56" s="551">
        <f t="shared" si="5"/>
        <v>0.11988810443585986</v>
      </c>
      <c r="F56" s="122">
        <v>21</v>
      </c>
      <c r="G56" s="551">
        <f t="shared" si="6"/>
        <v>4.2752442996742669E-2</v>
      </c>
      <c r="H56" s="62"/>
    </row>
    <row r="57" spans="1:8" ht="15" customHeight="1">
      <c r="A57" s="109" t="s">
        <v>238</v>
      </c>
      <c r="B57" s="122">
        <f t="shared" si="7"/>
        <v>58</v>
      </c>
      <c r="C57" s="551">
        <f t="shared" si="4"/>
        <v>6.6932087011713118E-2</v>
      </c>
      <c r="D57" s="122">
        <v>50</v>
      </c>
      <c r="E57" s="551">
        <f t="shared" si="5"/>
        <v>0.13320900492873317</v>
      </c>
      <c r="F57" s="122">
        <v>8</v>
      </c>
      <c r="G57" s="551">
        <f t="shared" si="6"/>
        <v>1.6286644951140065E-2</v>
      </c>
      <c r="H57" s="62"/>
    </row>
    <row r="58" spans="1:8" ht="15" customHeight="1">
      <c r="A58" s="109" t="s">
        <v>239</v>
      </c>
      <c r="B58" s="122">
        <f t="shared" si="7"/>
        <v>40</v>
      </c>
      <c r="C58" s="551">
        <f t="shared" si="4"/>
        <v>4.6160060008078006E-2</v>
      </c>
      <c r="D58" s="122">
        <v>24</v>
      </c>
      <c r="E58" s="551">
        <f t="shared" si="5"/>
        <v>6.3940322365791932E-2</v>
      </c>
      <c r="F58" s="122">
        <v>16</v>
      </c>
      <c r="G58" s="551">
        <f t="shared" si="6"/>
        <v>3.2573289902280131E-2</v>
      </c>
      <c r="H58" s="62"/>
    </row>
    <row r="59" spans="1:8" ht="15" customHeight="1">
      <c r="A59" s="109" t="s">
        <v>208</v>
      </c>
      <c r="B59" s="122">
        <f t="shared" si="7"/>
        <v>39</v>
      </c>
      <c r="C59" s="551">
        <f t="shared" si="4"/>
        <v>4.5006058507876062E-2</v>
      </c>
      <c r="D59" s="122">
        <v>30</v>
      </c>
      <c r="E59" s="551">
        <f t="shared" si="5"/>
        <v>7.9925402957239905E-2</v>
      </c>
      <c r="F59" s="122">
        <v>9</v>
      </c>
      <c r="G59" s="551">
        <f t="shared" si="6"/>
        <v>1.8322475570032574E-2</v>
      </c>
      <c r="H59" s="62"/>
    </row>
    <row r="60" spans="1:8" ht="15" customHeight="1">
      <c r="A60" s="109" t="s">
        <v>240</v>
      </c>
      <c r="B60" s="122">
        <f t="shared" si="7"/>
        <v>38</v>
      </c>
      <c r="C60" s="551">
        <f t="shared" si="4"/>
        <v>4.3852057007674111E-2</v>
      </c>
      <c r="D60" s="122">
        <v>33</v>
      </c>
      <c r="E60" s="551">
        <f t="shared" si="5"/>
        <v>8.7917943252963898E-2</v>
      </c>
      <c r="F60" s="122">
        <v>5</v>
      </c>
      <c r="G60" s="551">
        <f t="shared" si="6"/>
        <v>1.0179153094462542E-2</v>
      </c>
      <c r="H60" s="62"/>
    </row>
    <row r="61" spans="1:8" ht="15" customHeight="1">
      <c r="A61" s="109" t="s">
        <v>241</v>
      </c>
      <c r="B61" s="122">
        <f t="shared" si="7"/>
        <v>29</v>
      </c>
      <c r="C61" s="551">
        <f t="shared" si="4"/>
        <v>3.3466043505856559E-2</v>
      </c>
      <c r="D61" s="122">
        <v>19</v>
      </c>
      <c r="E61" s="551">
        <f t="shared" si="5"/>
        <v>5.061942187291861E-2</v>
      </c>
      <c r="F61" s="122">
        <v>10</v>
      </c>
      <c r="G61" s="551">
        <f t="shared" si="6"/>
        <v>2.0358306188925084E-2</v>
      </c>
      <c r="H61" s="62"/>
    </row>
    <row r="62" spans="1:8" ht="15" customHeight="1">
      <c r="A62" s="109" t="s">
        <v>242</v>
      </c>
      <c r="B62" s="122">
        <f t="shared" si="7"/>
        <v>26</v>
      </c>
      <c r="C62" s="551">
        <f t="shared" si="4"/>
        <v>3.0004039005250706E-2</v>
      </c>
      <c r="D62" s="122">
        <v>23</v>
      </c>
      <c r="E62" s="551">
        <f t="shared" si="5"/>
        <v>6.1276142267217261E-2</v>
      </c>
      <c r="F62" s="122">
        <v>3</v>
      </c>
      <c r="G62" s="551">
        <f t="shared" si="6"/>
        <v>6.1074918566775245E-3</v>
      </c>
      <c r="H62" s="62"/>
    </row>
    <row r="63" spans="1:8" ht="15" customHeight="1">
      <c r="A63" s="109" t="s">
        <v>243</v>
      </c>
      <c r="B63" s="122">
        <f t="shared" si="7"/>
        <v>15</v>
      </c>
      <c r="C63" s="551">
        <f t="shared" si="4"/>
        <v>1.7310022503029251E-2</v>
      </c>
      <c r="D63" s="122">
        <v>10</v>
      </c>
      <c r="E63" s="551">
        <f t="shared" si="5"/>
        <v>2.6641800985746637E-2</v>
      </c>
      <c r="F63" s="122">
        <v>5</v>
      </c>
      <c r="G63" s="551">
        <f t="shared" si="6"/>
        <v>1.0179153094462542E-2</v>
      </c>
      <c r="H63" s="62"/>
    </row>
    <row r="64" spans="1:8" ht="15" customHeight="1">
      <c r="A64" s="109" t="s">
        <v>203</v>
      </c>
      <c r="B64" s="122">
        <f t="shared" si="7"/>
        <v>11</v>
      </c>
      <c r="C64" s="551">
        <f t="shared" si="4"/>
        <v>1.2694016502221454E-2</v>
      </c>
      <c r="D64" s="122">
        <v>4</v>
      </c>
      <c r="E64" s="551">
        <f t="shared" si="5"/>
        <v>1.0656720394298654E-2</v>
      </c>
      <c r="F64" s="122">
        <v>7</v>
      </c>
      <c r="G64" s="551">
        <f t="shared" si="6"/>
        <v>1.4250814332247556E-2</v>
      </c>
      <c r="H64" s="62"/>
    </row>
    <row r="65" spans="1:8" ht="15" customHeight="1">
      <c r="A65" s="109" t="s">
        <v>244</v>
      </c>
      <c r="B65" s="122">
        <f t="shared" si="7"/>
        <v>10</v>
      </c>
      <c r="C65" s="551">
        <f t="shared" si="4"/>
        <v>1.1540015002019502E-2</v>
      </c>
      <c r="D65" s="122">
        <v>7</v>
      </c>
      <c r="E65" s="551">
        <f t="shared" si="5"/>
        <v>1.8649260690022647E-2</v>
      </c>
      <c r="F65" s="122">
        <v>3</v>
      </c>
      <c r="G65" s="551">
        <f t="shared" si="6"/>
        <v>6.1074918566775245E-3</v>
      </c>
      <c r="H65" s="62"/>
    </row>
    <row r="66" spans="1:8" ht="15" customHeight="1">
      <c r="A66" s="109" t="s">
        <v>245</v>
      </c>
      <c r="B66" s="122">
        <f t="shared" si="7"/>
        <v>9</v>
      </c>
      <c r="C66" s="551">
        <f t="shared" si="4"/>
        <v>1.0386013501817552E-2</v>
      </c>
      <c r="D66" s="122">
        <v>4</v>
      </c>
      <c r="E66" s="551">
        <f t="shared" si="5"/>
        <v>1.0656720394298654E-2</v>
      </c>
      <c r="F66" s="122">
        <v>5</v>
      </c>
      <c r="G66" s="551">
        <f t="shared" si="6"/>
        <v>1.0179153094462542E-2</v>
      </c>
    </row>
    <row r="67" spans="1:8" ht="15" customHeight="1">
      <c r="A67" s="109" t="s">
        <v>246</v>
      </c>
      <c r="B67" s="122">
        <f t="shared" si="7"/>
        <v>9</v>
      </c>
      <c r="C67" s="551">
        <f t="shared" si="4"/>
        <v>1.0386013501817552E-2</v>
      </c>
      <c r="D67" s="122">
        <v>9</v>
      </c>
      <c r="E67" s="551">
        <f t="shared" si="5"/>
        <v>2.3977620887171973E-2</v>
      </c>
      <c r="F67" s="122">
        <v>0</v>
      </c>
      <c r="G67" s="551">
        <f t="shared" si="6"/>
        <v>0</v>
      </c>
    </row>
    <row r="68" spans="1:8" ht="15" customHeight="1">
      <c r="A68" s="109" t="s">
        <v>247</v>
      </c>
      <c r="B68" s="122">
        <f t="shared" si="7"/>
        <v>9</v>
      </c>
      <c r="C68" s="551">
        <f t="shared" si="4"/>
        <v>1.0386013501817552E-2</v>
      </c>
      <c r="D68" s="122">
        <v>4</v>
      </c>
      <c r="E68" s="551">
        <f t="shared" si="5"/>
        <v>1.0656720394298654E-2</v>
      </c>
      <c r="F68" s="122">
        <v>5</v>
      </c>
      <c r="G68" s="551">
        <f t="shared" si="6"/>
        <v>1.0179153094462542E-2</v>
      </c>
      <c r="H68" s="62"/>
    </row>
    <row r="69" spans="1:8" ht="15" customHeight="1">
      <c r="A69" s="109" t="s">
        <v>248</v>
      </c>
      <c r="B69" s="122">
        <f t="shared" si="7"/>
        <v>8</v>
      </c>
      <c r="C69" s="551">
        <f t="shared" si="4"/>
        <v>9.232012001615603E-3</v>
      </c>
      <c r="D69" s="122">
        <v>2</v>
      </c>
      <c r="E69" s="551">
        <f t="shared" si="5"/>
        <v>5.3283601971493271E-3</v>
      </c>
      <c r="F69" s="122">
        <v>6</v>
      </c>
      <c r="G69" s="551">
        <f t="shared" si="6"/>
        <v>1.2214983713355049E-2</v>
      </c>
      <c r="H69" s="62"/>
    </row>
    <row r="70" spans="1:8" ht="15" customHeight="1">
      <c r="A70" s="109" t="s">
        <v>249</v>
      </c>
      <c r="B70" s="122">
        <f t="shared" si="7"/>
        <v>5</v>
      </c>
      <c r="C70" s="551">
        <f t="shared" si="4"/>
        <v>5.7700075010097508E-3</v>
      </c>
      <c r="D70" s="122">
        <v>4</v>
      </c>
      <c r="E70" s="551">
        <f t="shared" si="5"/>
        <v>1.0656720394298654E-2</v>
      </c>
      <c r="F70" s="122">
        <v>1</v>
      </c>
      <c r="G70" s="551">
        <f t="shared" si="6"/>
        <v>2.0358306188925082E-3</v>
      </c>
      <c r="H70" s="62"/>
    </row>
    <row r="71" spans="1:8" ht="15" customHeight="1">
      <c r="A71" s="109" t="s">
        <v>250</v>
      </c>
      <c r="B71" s="122">
        <f t="shared" si="7"/>
        <v>5</v>
      </c>
      <c r="C71" s="551">
        <f t="shared" si="4"/>
        <v>5.7700075010097508E-3</v>
      </c>
      <c r="D71" s="122">
        <v>4</v>
      </c>
      <c r="E71" s="551">
        <f t="shared" si="5"/>
        <v>1.0656720394298654E-2</v>
      </c>
      <c r="F71" s="122">
        <v>1</v>
      </c>
      <c r="G71" s="551">
        <f t="shared" si="6"/>
        <v>2.0358306188925082E-3</v>
      </c>
      <c r="H71" s="62"/>
    </row>
    <row r="72" spans="1:8" ht="15" customHeight="1">
      <c r="A72" s="109" t="s">
        <v>251</v>
      </c>
      <c r="B72" s="122">
        <f t="shared" si="7"/>
        <v>5</v>
      </c>
      <c r="C72" s="551">
        <f t="shared" si="4"/>
        <v>5.7700075010097508E-3</v>
      </c>
      <c r="D72" s="122">
        <v>0</v>
      </c>
      <c r="E72" s="551">
        <f t="shared" si="5"/>
        <v>0</v>
      </c>
      <c r="F72" s="122">
        <v>5</v>
      </c>
      <c r="G72" s="551">
        <f t="shared" si="6"/>
        <v>1.0179153094462542E-2</v>
      </c>
      <c r="H72" s="62"/>
    </row>
    <row r="73" spans="1:8" ht="15" customHeight="1">
      <c r="A73" s="109" t="s">
        <v>252</v>
      </c>
      <c r="B73" s="122">
        <f t="shared" si="7"/>
        <v>5</v>
      </c>
      <c r="C73" s="551">
        <f t="shared" si="4"/>
        <v>5.7700075010097508E-3</v>
      </c>
      <c r="D73" s="122">
        <v>2</v>
      </c>
      <c r="E73" s="551">
        <f t="shared" si="5"/>
        <v>5.3283601971493271E-3</v>
      </c>
      <c r="F73" s="122">
        <v>3</v>
      </c>
      <c r="G73" s="551">
        <f>F73/F$9*100</f>
        <v>6.1074918566775245E-3</v>
      </c>
      <c r="H73" s="62"/>
    </row>
    <row r="74" spans="1:8" ht="15" customHeight="1">
      <c r="A74" s="109" t="s">
        <v>253</v>
      </c>
      <c r="B74" s="122">
        <f t="shared" si="7"/>
        <v>4</v>
      </c>
      <c r="C74" s="551">
        <f t="shared" si="4"/>
        <v>4.6160060008078015E-3</v>
      </c>
      <c r="D74" s="122">
        <v>4</v>
      </c>
      <c r="E74" s="551">
        <f t="shared" si="5"/>
        <v>1.0656720394298654E-2</v>
      </c>
      <c r="F74" s="122">
        <v>0</v>
      </c>
      <c r="G74" s="551">
        <f t="shared" si="6"/>
        <v>0</v>
      </c>
      <c r="H74" s="62"/>
    </row>
    <row r="75" spans="1:8" ht="15" customHeight="1">
      <c r="A75" s="109" t="s">
        <v>254</v>
      </c>
      <c r="B75" s="122">
        <f t="shared" si="7"/>
        <v>3</v>
      </c>
      <c r="C75" s="551">
        <f t="shared" si="4"/>
        <v>3.4620045006058509E-3</v>
      </c>
      <c r="D75" s="122">
        <v>0</v>
      </c>
      <c r="E75" s="551">
        <f t="shared" si="5"/>
        <v>0</v>
      </c>
      <c r="F75" s="122">
        <v>3</v>
      </c>
      <c r="G75" s="551">
        <f t="shared" si="6"/>
        <v>6.1074918566775245E-3</v>
      </c>
      <c r="H75" s="62"/>
    </row>
    <row r="76" spans="1:8" ht="15" customHeight="1">
      <c r="A76" s="109" t="s">
        <v>209</v>
      </c>
      <c r="B76" s="122">
        <f t="shared" si="7"/>
        <v>3</v>
      </c>
      <c r="C76" s="551">
        <f t="shared" si="4"/>
        <v>3.4620045006058509E-3</v>
      </c>
      <c r="D76" s="122">
        <v>1</v>
      </c>
      <c r="E76" s="551">
        <f t="shared" si="5"/>
        <v>2.6641800985746636E-3</v>
      </c>
      <c r="F76" s="122">
        <v>2</v>
      </c>
      <c r="G76" s="551">
        <f t="shared" si="6"/>
        <v>4.0716612377850164E-3</v>
      </c>
      <c r="H76" s="62"/>
    </row>
    <row r="77" spans="1:8" ht="15" customHeight="1">
      <c r="A77" s="109" t="s">
        <v>255</v>
      </c>
      <c r="B77" s="122">
        <f t="shared" si="7"/>
        <v>3</v>
      </c>
      <c r="C77" s="551">
        <f t="shared" si="4"/>
        <v>3.4620045006058509E-3</v>
      </c>
      <c r="D77" s="122">
        <v>1</v>
      </c>
      <c r="E77" s="551">
        <f t="shared" si="5"/>
        <v>2.6641800985746636E-3</v>
      </c>
      <c r="F77" s="122">
        <v>2</v>
      </c>
      <c r="G77" s="551">
        <f t="shared" si="6"/>
        <v>4.0716612377850164E-3</v>
      </c>
      <c r="H77" s="62"/>
    </row>
    <row r="78" spans="1:8" ht="15" customHeight="1">
      <c r="A78" s="109" t="s">
        <v>256</v>
      </c>
      <c r="B78" s="122">
        <f t="shared" si="7"/>
        <v>2</v>
      </c>
      <c r="C78" s="551">
        <f t="shared" si="4"/>
        <v>2.3080030004039007E-3</v>
      </c>
      <c r="D78" s="122">
        <v>1</v>
      </c>
      <c r="E78" s="551">
        <f t="shared" si="5"/>
        <v>2.6641800985746636E-3</v>
      </c>
      <c r="F78" s="122">
        <v>1</v>
      </c>
      <c r="G78" s="551">
        <f t="shared" si="6"/>
        <v>2.0358306188925082E-3</v>
      </c>
      <c r="H78" s="62"/>
    </row>
    <row r="79" spans="1:8" ht="15" customHeight="1">
      <c r="A79" s="109" t="s">
        <v>257</v>
      </c>
      <c r="B79" s="122">
        <f t="shared" si="7"/>
        <v>1</v>
      </c>
      <c r="C79" s="551">
        <f t="shared" si="4"/>
        <v>1.1540015002019504E-3</v>
      </c>
      <c r="D79" s="122">
        <v>0</v>
      </c>
      <c r="E79" s="551">
        <f t="shared" si="5"/>
        <v>0</v>
      </c>
      <c r="F79" s="122">
        <v>1</v>
      </c>
      <c r="G79" s="551">
        <f t="shared" si="6"/>
        <v>2.0358306188925082E-3</v>
      </c>
      <c r="H79" s="62"/>
    </row>
    <row r="80" spans="1:8" ht="15" customHeight="1">
      <c r="A80" s="109" t="s">
        <v>258</v>
      </c>
      <c r="B80" s="122">
        <f t="shared" si="7"/>
        <v>1</v>
      </c>
      <c r="C80" s="551">
        <f t="shared" si="4"/>
        <v>1.1540015002019504E-3</v>
      </c>
      <c r="D80" s="122">
        <v>1</v>
      </c>
      <c r="E80" s="551">
        <f t="shared" si="5"/>
        <v>2.6641800985746636E-3</v>
      </c>
      <c r="F80" s="122">
        <v>0</v>
      </c>
      <c r="G80" s="551">
        <f t="shared" si="6"/>
        <v>0</v>
      </c>
      <c r="H80" s="62"/>
    </row>
    <row r="81" spans="1:8" ht="15" customHeight="1">
      <c r="A81" s="109" t="s">
        <v>259</v>
      </c>
      <c r="B81" s="122">
        <f t="shared" si="7"/>
        <v>1</v>
      </c>
      <c r="C81" s="551">
        <f t="shared" si="4"/>
        <v>1.1540015002019504E-3</v>
      </c>
      <c r="D81" s="122">
        <v>0</v>
      </c>
      <c r="E81" s="551">
        <f t="shared" si="5"/>
        <v>0</v>
      </c>
      <c r="F81" s="122">
        <v>1</v>
      </c>
      <c r="G81" s="551">
        <f t="shared" si="6"/>
        <v>2.0358306188925082E-3</v>
      </c>
      <c r="H81" s="62"/>
    </row>
    <row r="82" spans="1:8" ht="15" customHeight="1">
      <c r="A82" s="109" t="s">
        <v>205</v>
      </c>
      <c r="B82" s="122">
        <f t="shared" si="7"/>
        <v>1</v>
      </c>
      <c r="C82" s="551">
        <f t="shared" si="4"/>
        <v>1.1540015002019504E-3</v>
      </c>
      <c r="D82" s="122">
        <v>0</v>
      </c>
      <c r="E82" s="551">
        <f t="shared" si="5"/>
        <v>0</v>
      </c>
      <c r="F82" s="122">
        <v>1</v>
      </c>
      <c r="G82" s="551">
        <f t="shared" si="6"/>
        <v>2.0358306188925082E-3</v>
      </c>
      <c r="H82" s="62"/>
    </row>
    <row r="83" spans="1:8" ht="15" customHeight="1">
      <c r="A83" s="109" t="s">
        <v>260</v>
      </c>
      <c r="B83" s="122">
        <f t="shared" si="7"/>
        <v>1</v>
      </c>
      <c r="C83" s="551">
        <f t="shared" si="4"/>
        <v>1.1540015002019504E-3</v>
      </c>
      <c r="D83" s="122">
        <v>1</v>
      </c>
      <c r="E83" s="551">
        <f t="shared" si="5"/>
        <v>2.6641800985746636E-3</v>
      </c>
      <c r="F83" s="122">
        <v>0</v>
      </c>
      <c r="G83" s="551">
        <f t="shared" si="6"/>
        <v>0</v>
      </c>
      <c r="H83" s="62"/>
    </row>
    <row r="84" spans="1:8" ht="15" customHeight="1">
      <c r="A84" s="109" t="s">
        <v>261</v>
      </c>
      <c r="B84" s="122">
        <f t="shared" si="7"/>
        <v>1</v>
      </c>
      <c r="C84" s="551">
        <f t="shared" si="4"/>
        <v>1.1540015002019504E-3</v>
      </c>
      <c r="D84" s="122">
        <v>0</v>
      </c>
      <c r="E84" s="551">
        <f t="shared" si="5"/>
        <v>0</v>
      </c>
      <c r="F84" s="122">
        <v>1</v>
      </c>
      <c r="G84" s="551">
        <f t="shared" si="6"/>
        <v>2.0358306188925082E-3</v>
      </c>
      <c r="H84" s="62"/>
    </row>
    <row r="85" spans="1:8" ht="15" customHeight="1">
      <c r="A85" s="109" t="s">
        <v>262</v>
      </c>
      <c r="B85" s="122">
        <f t="shared" si="7"/>
        <v>1</v>
      </c>
      <c r="C85" s="551">
        <f t="shared" si="4"/>
        <v>1.1540015002019504E-3</v>
      </c>
      <c r="D85" s="122">
        <v>0</v>
      </c>
      <c r="E85" s="551">
        <f t="shared" si="5"/>
        <v>0</v>
      </c>
      <c r="F85" s="122">
        <v>1</v>
      </c>
      <c r="G85" s="551">
        <f t="shared" si="6"/>
        <v>2.0358306188925082E-3</v>
      </c>
      <c r="H85" s="62"/>
    </row>
    <row r="86" spans="1:8" ht="15" customHeight="1">
      <c r="A86" s="109" t="s">
        <v>263</v>
      </c>
      <c r="B86" s="122">
        <f t="shared" si="7"/>
        <v>1</v>
      </c>
      <c r="C86" s="551">
        <f t="shared" si="4"/>
        <v>1.1540015002019504E-3</v>
      </c>
      <c r="D86" s="122">
        <v>1</v>
      </c>
      <c r="E86" s="551">
        <f t="shared" si="5"/>
        <v>2.6641800985746636E-3</v>
      </c>
      <c r="F86" s="122">
        <v>0</v>
      </c>
      <c r="G86" s="551">
        <f t="shared" si="6"/>
        <v>0</v>
      </c>
      <c r="H86" s="62"/>
    </row>
    <row r="87" spans="1:8" ht="7.5" customHeight="1">
      <c r="A87" s="109"/>
      <c r="B87" s="110"/>
      <c r="C87" s="551"/>
      <c r="D87" s="110"/>
      <c r="E87" s="551"/>
      <c r="F87" s="110"/>
      <c r="G87" s="551"/>
      <c r="H87" s="62"/>
    </row>
    <row r="88" spans="1:8" s="16" customFormat="1" ht="14.25" customHeight="1">
      <c r="A88" s="51" t="s">
        <v>188</v>
      </c>
      <c r="B88" s="106">
        <f>D88+F88</f>
        <v>2099</v>
      </c>
      <c r="C88" s="549">
        <f t="shared" ref="C88:C129" si="8">B88/B$9*100</f>
        <v>2.4222491489238935</v>
      </c>
      <c r="D88" s="106">
        <f>SUM(D89:D129)</f>
        <v>1156</v>
      </c>
      <c r="E88" s="549">
        <f t="shared" ref="E88:E129" si="9">D88/D$9*100</f>
        <v>3.079792193952311</v>
      </c>
      <c r="F88" s="106">
        <f>SUM(F89:F129)</f>
        <v>943</v>
      </c>
      <c r="G88" s="549">
        <f t="shared" ref="G88:G129" si="10">F88/F$9*100</f>
        <v>1.9197882736156351</v>
      </c>
      <c r="H88" s="62"/>
    </row>
    <row r="89" spans="1:8" s="16" customFormat="1" ht="14.25" customHeight="1">
      <c r="A89" s="109" t="s">
        <v>189</v>
      </c>
      <c r="B89" s="122">
        <f>D89+F89</f>
        <v>548</v>
      </c>
      <c r="C89" s="551">
        <f t="shared" si="8"/>
        <v>0.63239282211066872</v>
      </c>
      <c r="D89" s="122">
        <v>324</v>
      </c>
      <c r="E89" s="551">
        <f t="shared" si="9"/>
        <v>0.86319435193819105</v>
      </c>
      <c r="F89" s="122">
        <v>224</v>
      </c>
      <c r="G89" s="551">
        <f t="shared" si="10"/>
        <v>0.4560260586319218</v>
      </c>
      <c r="H89" s="62"/>
    </row>
    <row r="90" spans="1:8" ht="14.25" customHeight="1">
      <c r="A90" s="109" t="s">
        <v>194</v>
      </c>
      <c r="B90" s="122">
        <f t="shared" ref="B90:B129" si="11">D90+F90</f>
        <v>304</v>
      </c>
      <c r="C90" s="551">
        <f t="shared" si="8"/>
        <v>0.35081645606139289</v>
      </c>
      <c r="D90" s="122">
        <v>219</v>
      </c>
      <c r="E90" s="551">
        <f t="shared" si="9"/>
        <v>0.58345544158785134</v>
      </c>
      <c r="F90" s="122">
        <v>85</v>
      </c>
      <c r="G90" s="551">
        <f t="shared" si="10"/>
        <v>0.17304560260586319</v>
      </c>
      <c r="H90" s="62"/>
    </row>
    <row r="91" spans="1:8" ht="14.25" customHeight="1">
      <c r="A91" s="109" t="s">
        <v>198</v>
      </c>
      <c r="B91" s="122">
        <f t="shared" si="11"/>
        <v>196</v>
      </c>
      <c r="C91" s="551">
        <f t="shared" si="8"/>
        <v>0.22618429403958223</v>
      </c>
      <c r="D91" s="122">
        <v>49</v>
      </c>
      <c r="E91" s="551">
        <f t="shared" si="9"/>
        <v>0.1305448248301585</v>
      </c>
      <c r="F91" s="122">
        <v>147</v>
      </c>
      <c r="G91" s="551">
        <f t="shared" si="10"/>
        <v>0.29926710097719872</v>
      </c>
      <c r="H91" s="62"/>
    </row>
    <row r="92" spans="1:8" ht="14.25" customHeight="1">
      <c r="A92" s="109" t="s">
        <v>192</v>
      </c>
      <c r="B92" s="122">
        <f t="shared" si="11"/>
        <v>193</v>
      </c>
      <c r="C92" s="551">
        <f t="shared" si="8"/>
        <v>0.22272228953897641</v>
      </c>
      <c r="D92" s="122">
        <v>114</v>
      </c>
      <c r="E92" s="551">
        <f t="shared" si="9"/>
        <v>0.30371653123751169</v>
      </c>
      <c r="F92" s="122">
        <v>79</v>
      </c>
      <c r="G92" s="551">
        <f t="shared" si="10"/>
        <v>0.16083061889250813</v>
      </c>
      <c r="H92" s="62"/>
    </row>
    <row r="93" spans="1:8" ht="14.25" customHeight="1">
      <c r="A93" s="109" t="s">
        <v>193</v>
      </c>
      <c r="B93" s="122">
        <f t="shared" si="11"/>
        <v>156</v>
      </c>
      <c r="C93" s="551">
        <f t="shared" si="8"/>
        <v>0.18002423403150425</v>
      </c>
      <c r="D93" s="122">
        <v>97</v>
      </c>
      <c r="E93" s="551">
        <f t="shared" si="9"/>
        <v>0.25842546956174239</v>
      </c>
      <c r="F93" s="122">
        <v>59</v>
      </c>
      <c r="G93" s="551">
        <f t="shared" si="10"/>
        <v>0.12011400651465798</v>
      </c>
      <c r="H93" s="62"/>
    </row>
    <row r="94" spans="1:8" ht="14.25" customHeight="1">
      <c r="A94" s="109" t="s">
        <v>190</v>
      </c>
      <c r="B94" s="122">
        <f t="shared" si="11"/>
        <v>91</v>
      </c>
      <c r="C94" s="551">
        <f t="shared" si="8"/>
        <v>0.10501413651837749</v>
      </c>
      <c r="D94" s="122">
        <v>56</v>
      </c>
      <c r="E94" s="551">
        <f t="shared" si="9"/>
        <v>0.14919408552018118</v>
      </c>
      <c r="F94" s="122">
        <v>35</v>
      </c>
      <c r="G94" s="551">
        <f t="shared" si="10"/>
        <v>7.1254071661237789E-2</v>
      </c>
      <c r="H94" s="62"/>
    </row>
    <row r="95" spans="1:8" ht="14.25" customHeight="1">
      <c r="A95" s="109" t="s">
        <v>264</v>
      </c>
      <c r="B95" s="122">
        <f t="shared" si="11"/>
        <v>75</v>
      </c>
      <c r="C95" s="551">
        <f t="shared" si="8"/>
        <v>8.6550112515146271E-2</v>
      </c>
      <c r="D95" s="122">
        <v>23</v>
      </c>
      <c r="E95" s="551">
        <f t="shared" si="9"/>
        <v>6.1276142267217261E-2</v>
      </c>
      <c r="F95" s="122">
        <v>52</v>
      </c>
      <c r="G95" s="551">
        <f t="shared" si="10"/>
        <v>0.10586319218241043</v>
      </c>
      <c r="H95" s="62"/>
    </row>
    <row r="96" spans="1:8" ht="14.25" customHeight="1">
      <c r="A96" s="109" t="s">
        <v>265</v>
      </c>
      <c r="B96" s="122">
        <f t="shared" si="11"/>
        <v>59</v>
      </c>
      <c r="C96" s="551">
        <f t="shared" si="8"/>
        <v>6.8086088511915069E-2</v>
      </c>
      <c r="D96" s="122">
        <v>20</v>
      </c>
      <c r="E96" s="551">
        <f t="shared" si="9"/>
        <v>5.3283601971493275E-2</v>
      </c>
      <c r="F96" s="122">
        <v>39</v>
      </c>
      <c r="G96" s="551">
        <f t="shared" si="10"/>
        <v>7.9397394136807825E-2</v>
      </c>
      <c r="H96" s="62"/>
    </row>
    <row r="97" spans="1:8" ht="14.25" customHeight="1">
      <c r="A97" s="109" t="s">
        <v>266</v>
      </c>
      <c r="B97" s="122">
        <f t="shared" si="11"/>
        <v>55</v>
      </c>
      <c r="C97" s="551">
        <f t="shared" si="8"/>
        <v>6.3470082511107265E-2</v>
      </c>
      <c r="D97" s="122">
        <v>19</v>
      </c>
      <c r="E97" s="551">
        <f t="shared" si="9"/>
        <v>5.061942187291861E-2</v>
      </c>
      <c r="F97" s="122">
        <v>36</v>
      </c>
      <c r="G97" s="551">
        <f t="shared" si="10"/>
        <v>7.3289902280130298E-2</v>
      </c>
      <c r="H97" s="62"/>
    </row>
    <row r="98" spans="1:8" ht="14.25" customHeight="1">
      <c r="A98" s="109" t="s">
        <v>267</v>
      </c>
      <c r="B98" s="122">
        <f t="shared" si="11"/>
        <v>47</v>
      </c>
      <c r="C98" s="551">
        <f t="shared" si="8"/>
        <v>5.4238070509491663E-2</v>
      </c>
      <c r="D98" s="122">
        <v>33</v>
      </c>
      <c r="E98" s="551">
        <f t="shared" si="9"/>
        <v>8.7917943252963898E-2</v>
      </c>
      <c r="F98" s="122">
        <v>14</v>
      </c>
      <c r="G98" s="551">
        <f t="shared" si="10"/>
        <v>2.8501628664495113E-2</v>
      </c>
      <c r="H98" s="62"/>
    </row>
    <row r="99" spans="1:8" ht="14.25" customHeight="1">
      <c r="A99" s="109" t="s">
        <v>191</v>
      </c>
      <c r="B99" s="122">
        <f t="shared" si="11"/>
        <v>47</v>
      </c>
      <c r="C99" s="551">
        <f t="shared" si="8"/>
        <v>5.4238070509491663E-2</v>
      </c>
      <c r="D99" s="122">
        <v>28</v>
      </c>
      <c r="E99" s="551">
        <f t="shared" si="9"/>
        <v>7.459704276009059E-2</v>
      </c>
      <c r="F99" s="122">
        <v>19</v>
      </c>
      <c r="G99" s="551">
        <f t="shared" si="10"/>
        <v>3.8680781758957651E-2</v>
      </c>
      <c r="H99" s="62"/>
    </row>
    <row r="100" spans="1:8" ht="14.25" customHeight="1">
      <c r="A100" s="109" t="s">
        <v>268</v>
      </c>
      <c r="B100" s="122">
        <f t="shared" si="11"/>
        <v>46</v>
      </c>
      <c r="C100" s="551">
        <f t="shared" si="8"/>
        <v>5.3084069009289706E-2</v>
      </c>
      <c r="D100" s="122">
        <v>30</v>
      </c>
      <c r="E100" s="551">
        <f t="shared" si="9"/>
        <v>7.9925402957239905E-2</v>
      </c>
      <c r="F100" s="122">
        <v>16</v>
      </c>
      <c r="G100" s="551">
        <f t="shared" si="10"/>
        <v>3.2573289902280131E-2</v>
      </c>
      <c r="H100" s="62"/>
    </row>
    <row r="101" spans="1:8" ht="14.25" customHeight="1">
      <c r="A101" s="109" t="s">
        <v>269</v>
      </c>
      <c r="B101" s="122">
        <f t="shared" si="11"/>
        <v>46</v>
      </c>
      <c r="C101" s="551">
        <f t="shared" si="8"/>
        <v>5.3084069009289706E-2</v>
      </c>
      <c r="D101" s="122">
        <v>27</v>
      </c>
      <c r="E101" s="551">
        <f t="shared" si="9"/>
        <v>7.1932862661515912E-2</v>
      </c>
      <c r="F101" s="122">
        <v>19</v>
      </c>
      <c r="G101" s="551">
        <f t="shared" si="10"/>
        <v>3.8680781758957651E-2</v>
      </c>
      <c r="H101" s="62"/>
    </row>
    <row r="102" spans="1:8" ht="14.25" customHeight="1">
      <c r="A102" s="109" t="s">
        <v>270</v>
      </c>
      <c r="B102" s="122">
        <f t="shared" si="11"/>
        <v>23</v>
      </c>
      <c r="C102" s="551">
        <f t="shared" si="8"/>
        <v>2.6542034504644853E-2</v>
      </c>
      <c r="D102" s="122">
        <v>9</v>
      </c>
      <c r="E102" s="551">
        <f t="shared" si="9"/>
        <v>2.3977620887171973E-2</v>
      </c>
      <c r="F102" s="122">
        <v>14</v>
      </c>
      <c r="G102" s="551">
        <f t="shared" si="10"/>
        <v>2.8501628664495113E-2</v>
      </c>
      <c r="H102" s="62"/>
    </row>
    <row r="103" spans="1:8" ht="14.25" customHeight="1">
      <c r="A103" s="109" t="s">
        <v>271</v>
      </c>
      <c r="B103" s="122">
        <f t="shared" si="11"/>
        <v>23</v>
      </c>
      <c r="C103" s="551">
        <f t="shared" si="8"/>
        <v>2.6542034504644853E-2</v>
      </c>
      <c r="D103" s="122">
        <v>16</v>
      </c>
      <c r="E103" s="551">
        <f t="shared" si="9"/>
        <v>4.2626881577194617E-2</v>
      </c>
      <c r="F103" s="122">
        <v>7</v>
      </c>
      <c r="G103" s="551">
        <f t="shared" si="10"/>
        <v>1.4250814332247556E-2</v>
      </c>
      <c r="H103" s="62"/>
    </row>
    <row r="104" spans="1:8" ht="14.25" customHeight="1">
      <c r="A104" s="109" t="s">
        <v>272</v>
      </c>
      <c r="B104" s="122">
        <f t="shared" si="11"/>
        <v>21</v>
      </c>
      <c r="C104" s="551">
        <f t="shared" si="8"/>
        <v>2.4234031504240954E-2</v>
      </c>
      <c r="D104" s="122">
        <v>9</v>
      </c>
      <c r="E104" s="551">
        <f t="shared" si="9"/>
        <v>2.3977620887171973E-2</v>
      </c>
      <c r="F104" s="122">
        <v>12</v>
      </c>
      <c r="G104" s="551">
        <f t="shared" si="10"/>
        <v>2.4429967426710098E-2</v>
      </c>
      <c r="H104" s="62"/>
    </row>
    <row r="105" spans="1:8" ht="14.25" customHeight="1">
      <c r="A105" s="109" t="s">
        <v>273</v>
      </c>
      <c r="B105" s="122">
        <f t="shared" si="11"/>
        <v>20</v>
      </c>
      <c r="C105" s="551">
        <f t="shared" si="8"/>
        <v>2.3080030004039003E-2</v>
      </c>
      <c r="D105" s="122">
        <v>8</v>
      </c>
      <c r="E105" s="551">
        <f t="shared" si="9"/>
        <v>2.1313440788597308E-2</v>
      </c>
      <c r="F105" s="122">
        <v>12</v>
      </c>
      <c r="G105" s="551">
        <f t="shared" si="10"/>
        <v>2.4429967426710098E-2</v>
      </c>
      <c r="H105" s="62"/>
    </row>
    <row r="106" spans="1:8" ht="14.25" customHeight="1">
      <c r="A106" s="109" t="s">
        <v>274</v>
      </c>
      <c r="B106" s="122">
        <f t="shared" si="11"/>
        <v>18</v>
      </c>
      <c r="C106" s="551">
        <f t="shared" si="8"/>
        <v>2.0772027003635105E-2</v>
      </c>
      <c r="D106" s="122">
        <v>9</v>
      </c>
      <c r="E106" s="551">
        <f t="shared" si="9"/>
        <v>2.3977620887171973E-2</v>
      </c>
      <c r="F106" s="122">
        <v>9</v>
      </c>
      <c r="G106" s="551">
        <f t="shared" si="10"/>
        <v>1.8322475570032574E-2</v>
      </c>
      <c r="H106" s="62"/>
    </row>
    <row r="107" spans="1:8" ht="14.25" customHeight="1">
      <c r="A107" s="109" t="s">
        <v>199</v>
      </c>
      <c r="B107" s="122">
        <f t="shared" si="11"/>
        <v>17</v>
      </c>
      <c r="C107" s="551">
        <f t="shared" si="8"/>
        <v>1.9618025503433154E-2</v>
      </c>
      <c r="D107" s="122">
        <v>12</v>
      </c>
      <c r="E107" s="551">
        <f t="shared" si="9"/>
        <v>3.1970161182895966E-2</v>
      </c>
      <c r="F107" s="122">
        <v>5</v>
      </c>
      <c r="G107" s="551">
        <f t="shared" si="10"/>
        <v>1.0179153094462542E-2</v>
      </c>
      <c r="H107" s="62"/>
    </row>
    <row r="108" spans="1:8" ht="14.25" customHeight="1">
      <c r="A108" s="109" t="s">
        <v>275</v>
      </c>
      <c r="B108" s="122">
        <f t="shared" si="11"/>
        <v>15</v>
      </c>
      <c r="C108" s="551">
        <f t="shared" si="8"/>
        <v>1.7310022503029251E-2</v>
      </c>
      <c r="D108" s="122">
        <v>4</v>
      </c>
      <c r="E108" s="551">
        <f t="shared" si="9"/>
        <v>1.0656720394298654E-2</v>
      </c>
      <c r="F108" s="122">
        <v>11</v>
      </c>
      <c r="G108" s="551">
        <f t="shared" si="10"/>
        <v>2.2394136807817589E-2</v>
      </c>
      <c r="H108" s="62"/>
    </row>
    <row r="109" spans="1:8" ht="14.25" customHeight="1">
      <c r="A109" s="109" t="s">
        <v>197</v>
      </c>
      <c r="B109" s="122">
        <f t="shared" si="11"/>
        <v>12</v>
      </c>
      <c r="C109" s="551">
        <f t="shared" si="8"/>
        <v>1.3848018002423404E-2</v>
      </c>
      <c r="D109" s="122">
        <v>10</v>
      </c>
      <c r="E109" s="551">
        <f t="shared" si="9"/>
        <v>2.6641800985746637E-2</v>
      </c>
      <c r="F109" s="122">
        <v>2</v>
      </c>
      <c r="G109" s="551">
        <f t="shared" si="10"/>
        <v>4.0716612377850164E-3</v>
      </c>
      <c r="H109" s="62"/>
    </row>
    <row r="110" spans="1:8" ht="14.25" customHeight="1">
      <c r="A110" s="109" t="s">
        <v>55</v>
      </c>
      <c r="B110" s="122">
        <f t="shared" si="11"/>
        <v>11</v>
      </c>
      <c r="C110" s="551">
        <f t="shared" si="8"/>
        <v>1.2694016502221454E-2</v>
      </c>
      <c r="D110" s="122">
        <v>6</v>
      </c>
      <c r="E110" s="551">
        <f t="shared" si="9"/>
        <v>1.5985080591447983E-2</v>
      </c>
      <c r="F110" s="122">
        <v>5</v>
      </c>
      <c r="G110" s="551">
        <f t="shared" si="10"/>
        <v>1.0179153094462542E-2</v>
      </c>
      <c r="H110" s="62"/>
    </row>
    <row r="111" spans="1:8" ht="14.25" customHeight="1">
      <c r="A111" s="109" t="s">
        <v>276</v>
      </c>
      <c r="B111" s="122">
        <f t="shared" si="11"/>
        <v>9</v>
      </c>
      <c r="C111" s="551">
        <f t="shared" si="8"/>
        <v>1.0386013501817552E-2</v>
      </c>
      <c r="D111" s="122">
        <v>1</v>
      </c>
      <c r="E111" s="551">
        <f t="shared" si="9"/>
        <v>2.6641800985746636E-3</v>
      </c>
      <c r="F111" s="122">
        <v>8</v>
      </c>
      <c r="G111" s="551">
        <f t="shared" si="10"/>
        <v>1.6286644951140065E-2</v>
      </c>
      <c r="H111" s="62"/>
    </row>
    <row r="112" spans="1:8" ht="14.25" customHeight="1">
      <c r="A112" s="109" t="s">
        <v>277</v>
      </c>
      <c r="B112" s="122">
        <f t="shared" si="11"/>
        <v>9</v>
      </c>
      <c r="C112" s="551">
        <f t="shared" si="8"/>
        <v>1.0386013501817552E-2</v>
      </c>
      <c r="D112" s="122">
        <v>5</v>
      </c>
      <c r="E112" s="551">
        <f t="shared" si="9"/>
        <v>1.3320900492873319E-2</v>
      </c>
      <c r="F112" s="122">
        <v>4</v>
      </c>
      <c r="G112" s="551">
        <f t="shared" si="10"/>
        <v>8.1433224755700327E-3</v>
      </c>
      <c r="H112" s="62"/>
    </row>
    <row r="113" spans="1:8" ht="14.25" customHeight="1">
      <c r="A113" s="109" t="s">
        <v>278</v>
      </c>
      <c r="B113" s="122">
        <f t="shared" si="11"/>
        <v>9</v>
      </c>
      <c r="C113" s="551">
        <f t="shared" si="8"/>
        <v>1.0386013501817552E-2</v>
      </c>
      <c r="D113" s="122">
        <v>1</v>
      </c>
      <c r="E113" s="551">
        <f t="shared" si="9"/>
        <v>2.6641800985746636E-3</v>
      </c>
      <c r="F113" s="122">
        <v>8</v>
      </c>
      <c r="G113" s="551">
        <f t="shared" si="10"/>
        <v>1.6286644951140065E-2</v>
      </c>
      <c r="H113" s="62"/>
    </row>
    <row r="114" spans="1:8" ht="14.25" customHeight="1">
      <c r="A114" s="109" t="s">
        <v>279</v>
      </c>
      <c r="B114" s="122">
        <f t="shared" si="11"/>
        <v>6</v>
      </c>
      <c r="C114" s="551">
        <f t="shared" si="8"/>
        <v>6.9240090012117018E-3</v>
      </c>
      <c r="D114" s="122">
        <v>3</v>
      </c>
      <c r="E114" s="551">
        <f t="shared" si="9"/>
        <v>7.9925402957239915E-3</v>
      </c>
      <c r="F114" s="122">
        <v>3</v>
      </c>
      <c r="G114" s="551">
        <f t="shared" si="10"/>
        <v>6.1074918566775245E-3</v>
      </c>
      <c r="H114" s="62"/>
    </row>
    <row r="115" spans="1:8" ht="14.25" customHeight="1">
      <c r="A115" s="109" t="s">
        <v>280</v>
      </c>
      <c r="B115" s="122">
        <f t="shared" si="11"/>
        <v>6</v>
      </c>
      <c r="C115" s="551">
        <f t="shared" si="8"/>
        <v>6.9240090012117018E-3</v>
      </c>
      <c r="D115" s="122">
        <v>6</v>
      </c>
      <c r="E115" s="551">
        <f t="shared" si="9"/>
        <v>1.5985080591447983E-2</v>
      </c>
      <c r="F115" s="122">
        <v>0</v>
      </c>
      <c r="G115" s="551">
        <f t="shared" si="10"/>
        <v>0</v>
      </c>
      <c r="H115" s="62"/>
    </row>
    <row r="116" spans="1:8" ht="14.25" customHeight="1">
      <c r="A116" s="109" t="s">
        <v>281</v>
      </c>
      <c r="B116" s="122">
        <f t="shared" si="11"/>
        <v>5</v>
      </c>
      <c r="C116" s="551">
        <f t="shared" si="8"/>
        <v>5.7700075010097508E-3</v>
      </c>
      <c r="D116" s="122">
        <v>3</v>
      </c>
      <c r="E116" s="551">
        <f t="shared" si="9"/>
        <v>7.9925402957239915E-3</v>
      </c>
      <c r="F116" s="122">
        <v>2</v>
      </c>
      <c r="G116" s="551">
        <f t="shared" si="10"/>
        <v>4.0716612377850164E-3</v>
      </c>
      <c r="H116" s="62"/>
    </row>
    <row r="117" spans="1:8" ht="14.25" customHeight="1">
      <c r="A117" s="109" t="s">
        <v>282</v>
      </c>
      <c r="B117" s="122">
        <f t="shared" si="11"/>
        <v>5</v>
      </c>
      <c r="C117" s="551">
        <f t="shared" si="8"/>
        <v>5.7700075010097508E-3</v>
      </c>
      <c r="D117" s="122">
        <v>2</v>
      </c>
      <c r="E117" s="551">
        <f t="shared" si="9"/>
        <v>5.3283601971493271E-3</v>
      </c>
      <c r="F117" s="122">
        <v>3</v>
      </c>
      <c r="G117" s="551">
        <f t="shared" si="10"/>
        <v>6.1074918566775245E-3</v>
      </c>
      <c r="H117" s="62"/>
    </row>
    <row r="118" spans="1:8" ht="14.25" customHeight="1">
      <c r="A118" s="109" t="s">
        <v>283</v>
      </c>
      <c r="B118" s="122">
        <f t="shared" si="11"/>
        <v>4</v>
      </c>
      <c r="C118" s="551">
        <f t="shared" si="8"/>
        <v>4.6160060008078015E-3</v>
      </c>
      <c r="D118" s="122">
        <v>2</v>
      </c>
      <c r="E118" s="551">
        <f t="shared" si="9"/>
        <v>5.3283601971493271E-3</v>
      </c>
      <c r="F118" s="122">
        <v>2</v>
      </c>
      <c r="G118" s="551">
        <f t="shared" si="10"/>
        <v>4.0716612377850164E-3</v>
      </c>
      <c r="H118" s="62"/>
    </row>
    <row r="119" spans="1:8" ht="14.25" customHeight="1">
      <c r="A119" s="109" t="s">
        <v>284</v>
      </c>
      <c r="B119" s="122">
        <f t="shared" si="11"/>
        <v>4</v>
      </c>
      <c r="C119" s="551">
        <f t="shared" si="8"/>
        <v>4.6160060008078015E-3</v>
      </c>
      <c r="D119" s="122">
        <v>1</v>
      </c>
      <c r="E119" s="551">
        <f t="shared" si="9"/>
        <v>2.6641800985746636E-3</v>
      </c>
      <c r="F119" s="122">
        <v>3</v>
      </c>
      <c r="G119" s="551">
        <f t="shared" si="10"/>
        <v>6.1074918566775245E-3</v>
      </c>
      <c r="H119" s="62"/>
    </row>
    <row r="120" spans="1:8" ht="14.25" customHeight="1">
      <c r="A120" s="109" t="s">
        <v>285</v>
      </c>
      <c r="B120" s="122">
        <f t="shared" si="11"/>
        <v>4</v>
      </c>
      <c r="C120" s="551">
        <f t="shared" si="8"/>
        <v>4.6160060008078015E-3</v>
      </c>
      <c r="D120" s="122">
        <v>2</v>
      </c>
      <c r="E120" s="551">
        <f t="shared" si="9"/>
        <v>5.3283601971493271E-3</v>
      </c>
      <c r="F120" s="122">
        <v>2</v>
      </c>
      <c r="G120" s="551">
        <f t="shared" si="10"/>
        <v>4.0716612377850164E-3</v>
      </c>
      <c r="H120" s="62"/>
    </row>
    <row r="121" spans="1:8" ht="14.25" customHeight="1">
      <c r="A121" s="109" t="s">
        <v>286</v>
      </c>
      <c r="B121" s="122">
        <f t="shared" si="11"/>
        <v>2</v>
      </c>
      <c r="C121" s="551">
        <f t="shared" si="8"/>
        <v>2.3080030004039007E-3</v>
      </c>
      <c r="D121" s="122">
        <v>2</v>
      </c>
      <c r="E121" s="551">
        <f t="shared" si="9"/>
        <v>5.3283601971493271E-3</v>
      </c>
      <c r="F121" s="122">
        <v>0</v>
      </c>
      <c r="G121" s="551">
        <f t="shared" si="10"/>
        <v>0</v>
      </c>
      <c r="H121" s="62"/>
    </row>
    <row r="122" spans="1:8" ht="14.25" customHeight="1">
      <c r="A122" s="109" t="s">
        <v>287</v>
      </c>
      <c r="B122" s="122">
        <f t="shared" si="11"/>
        <v>2</v>
      </c>
      <c r="C122" s="551">
        <f t="shared" si="8"/>
        <v>2.3080030004039007E-3</v>
      </c>
      <c r="D122" s="122">
        <v>0</v>
      </c>
      <c r="E122" s="551">
        <f t="shared" si="9"/>
        <v>0</v>
      </c>
      <c r="F122" s="122">
        <v>2</v>
      </c>
      <c r="G122" s="551">
        <f t="shared" si="10"/>
        <v>4.0716612377850164E-3</v>
      </c>
      <c r="H122" s="62"/>
    </row>
    <row r="123" spans="1:8" ht="14.25" customHeight="1">
      <c r="A123" s="109" t="s">
        <v>288</v>
      </c>
      <c r="B123" s="122">
        <f t="shared" si="11"/>
        <v>2</v>
      </c>
      <c r="C123" s="551">
        <f t="shared" si="8"/>
        <v>2.3080030004039007E-3</v>
      </c>
      <c r="D123" s="122">
        <v>0</v>
      </c>
      <c r="E123" s="551">
        <f t="shared" si="9"/>
        <v>0</v>
      </c>
      <c r="F123" s="122">
        <v>2</v>
      </c>
      <c r="G123" s="551">
        <f t="shared" si="10"/>
        <v>4.0716612377850164E-3</v>
      </c>
      <c r="H123" s="62"/>
    </row>
    <row r="124" spans="1:8" ht="14.25" customHeight="1">
      <c r="A124" s="109" t="s">
        <v>289</v>
      </c>
      <c r="B124" s="122">
        <f t="shared" si="11"/>
        <v>2</v>
      </c>
      <c r="C124" s="551">
        <f t="shared" si="8"/>
        <v>2.3080030004039007E-3</v>
      </c>
      <c r="D124" s="122">
        <v>0</v>
      </c>
      <c r="E124" s="551">
        <f t="shared" si="9"/>
        <v>0</v>
      </c>
      <c r="F124" s="122">
        <v>2</v>
      </c>
      <c r="G124" s="551">
        <f t="shared" si="10"/>
        <v>4.0716612377850164E-3</v>
      </c>
      <c r="H124" s="62"/>
    </row>
    <row r="125" spans="1:8" ht="14.25" customHeight="1">
      <c r="A125" s="109" t="s">
        <v>290</v>
      </c>
      <c r="B125" s="122">
        <f t="shared" si="11"/>
        <v>2</v>
      </c>
      <c r="C125" s="551">
        <f t="shared" si="8"/>
        <v>2.3080030004039007E-3</v>
      </c>
      <c r="D125" s="122">
        <v>2</v>
      </c>
      <c r="E125" s="551">
        <f t="shared" si="9"/>
        <v>5.3283601971493271E-3</v>
      </c>
      <c r="F125" s="122">
        <v>0</v>
      </c>
      <c r="G125" s="551">
        <f t="shared" si="10"/>
        <v>0</v>
      </c>
      <c r="H125" s="62"/>
    </row>
    <row r="126" spans="1:8" ht="14.25" customHeight="1">
      <c r="A126" s="109" t="s">
        <v>291</v>
      </c>
      <c r="B126" s="122">
        <f t="shared" si="11"/>
        <v>2</v>
      </c>
      <c r="C126" s="551">
        <f t="shared" si="8"/>
        <v>2.3080030004039007E-3</v>
      </c>
      <c r="D126" s="122">
        <v>2</v>
      </c>
      <c r="E126" s="551">
        <f t="shared" si="9"/>
        <v>5.3283601971493271E-3</v>
      </c>
      <c r="F126" s="122">
        <v>0</v>
      </c>
      <c r="G126" s="551">
        <f t="shared" si="10"/>
        <v>0</v>
      </c>
      <c r="H126" s="62"/>
    </row>
    <row r="127" spans="1:8" ht="14.25" customHeight="1">
      <c r="A127" s="109" t="s">
        <v>292</v>
      </c>
      <c r="B127" s="122">
        <f t="shared" si="11"/>
        <v>1</v>
      </c>
      <c r="C127" s="551">
        <f t="shared" si="8"/>
        <v>1.1540015002019504E-3</v>
      </c>
      <c r="D127" s="122">
        <v>1</v>
      </c>
      <c r="E127" s="551">
        <f t="shared" si="9"/>
        <v>2.6641800985746636E-3</v>
      </c>
      <c r="F127" s="122">
        <v>0</v>
      </c>
      <c r="G127" s="551">
        <f t="shared" si="10"/>
        <v>0</v>
      </c>
      <c r="H127" s="62"/>
    </row>
    <row r="128" spans="1:8" ht="14.25" customHeight="1">
      <c r="A128" s="109" t="s">
        <v>293</v>
      </c>
      <c r="B128" s="122">
        <f t="shared" si="11"/>
        <v>1</v>
      </c>
      <c r="C128" s="551">
        <f t="shared" si="8"/>
        <v>1.1540015002019504E-3</v>
      </c>
      <c r="D128" s="122">
        <v>1</v>
      </c>
      <c r="E128" s="551">
        <f t="shared" si="9"/>
        <v>2.6641800985746636E-3</v>
      </c>
      <c r="F128" s="122">
        <v>0</v>
      </c>
      <c r="G128" s="551">
        <f t="shared" si="10"/>
        <v>0</v>
      </c>
      <c r="H128" s="62"/>
    </row>
    <row r="129" spans="1:8" ht="14.25" customHeight="1">
      <c r="A129" s="109" t="s">
        <v>294</v>
      </c>
      <c r="B129" s="122">
        <f t="shared" si="11"/>
        <v>1</v>
      </c>
      <c r="C129" s="551">
        <f t="shared" si="8"/>
        <v>1.1540015002019504E-3</v>
      </c>
      <c r="D129" s="122">
        <v>0</v>
      </c>
      <c r="E129" s="551">
        <f t="shared" si="9"/>
        <v>0</v>
      </c>
      <c r="F129" s="122">
        <v>1</v>
      </c>
      <c r="G129" s="551">
        <f t="shared" si="10"/>
        <v>2.0358306188925082E-3</v>
      </c>
      <c r="H129" s="62"/>
    </row>
    <row r="130" spans="1:8" ht="8.25" customHeight="1">
      <c r="B130" s="110"/>
      <c r="C130" s="551"/>
      <c r="D130" s="110"/>
      <c r="E130" s="551"/>
      <c r="F130" s="110"/>
      <c r="G130" s="551"/>
      <c r="H130" s="62"/>
    </row>
    <row r="131" spans="1:8" s="16" customFormat="1" ht="14.25" customHeight="1">
      <c r="A131" s="114" t="s">
        <v>212</v>
      </c>
      <c r="B131" s="106">
        <f>D131+F131</f>
        <v>111</v>
      </c>
      <c r="C131" s="549">
        <f t="shared" ref="C131:C151" si="12">B131/B$9*100</f>
        <v>0.12809416652241648</v>
      </c>
      <c r="D131" s="106">
        <f>SUM(D132:D151)</f>
        <v>92</v>
      </c>
      <c r="E131" s="549">
        <f t="shared" ref="E131:E151" si="13">D131/D$9*100</f>
        <v>0.24510456906886904</v>
      </c>
      <c r="F131" s="106">
        <f>SUM(F132:F151)</f>
        <v>19</v>
      </c>
      <c r="G131" s="549">
        <f t="shared" ref="G131:G150" si="14">F131/F$9*100</f>
        <v>3.8680781758957651E-2</v>
      </c>
      <c r="H131" s="62"/>
    </row>
    <row r="132" spans="1:8" ht="14.25" customHeight="1">
      <c r="A132" s="109" t="s">
        <v>295</v>
      </c>
      <c r="B132" s="122">
        <f>D132+F132</f>
        <v>31</v>
      </c>
      <c r="C132" s="551">
        <f t="shared" si="12"/>
        <v>3.5774046506260461E-2</v>
      </c>
      <c r="D132" s="122">
        <v>28</v>
      </c>
      <c r="E132" s="551">
        <f t="shared" si="13"/>
        <v>7.459704276009059E-2</v>
      </c>
      <c r="F132" s="122">
        <v>3</v>
      </c>
      <c r="G132" s="551">
        <f>F132/F$9*100</f>
        <v>6.1074918566775245E-3</v>
      </c>
      <c r="H132" s="62"/>
    </row>
    <row r="133" spans="1:8" ht="14.25" customHeight="1">
      <c r="A133" s="109" t="s">
        <v>296</v>
      </c>
      <c r="B133" s="122">
        <f t="shared" ref="B133:B151" si="15">D133+F133</f>
        <v>20</v>
      </c>
      <c r="C133" s="551">
        <f t="shared" si="12"/>
        <v>2.3080030004039003E-2</v>
      </c>
      <c r="D133" s="122">
        <v>19</v>
      </c>
      <c r="E133" s="551">
        <f t="shared" si="13"/>
        <v>5.061942187291861E-2</v>
      </c>
      <c r="F133" s="122">
        <v>1</v>
      </c>
      <c r="G133" s="551">
        <f t="shared" si="14"/>
        <v>2.0358306188925082E-3</v>
      </c>
      <c r="H133" s="62"/>
    </row>
    <row r="134" spans="1:8" ht="14.25" customHeight="1">
      <c r="A134" s="109" t="s">
        <v>297</v>
      </c>
      <c r="B134" s="122">
        <f t="shared" si="15"/>
        <v>15</v>
      </c>
      <c r="C134" s="551">
        <f t="shared" si="12"/>
        <v>1.7310022503029251E-2</v>
      </c>
      <c r="D134" s="122">
        <v>14</v>
      </c>
      <c r="E134" s="551">
        <f t="shared" si="13"/>
        <v>3.7298521380045295E-2</v>
      </c>
      <c r="F134" s="122">
        <v>1</v>
      </c>
      <c r="G134" s="551">
        <f t="shared" si="14"/>
        <v>2.0358306188925082E-3</v>
      </c>
      <c r="H134" s="62"/>
    </row>
    <row r="135" spans="1:8" ht="14.25" customHeight="1">
      <c r="A135" s="109" t="s">
        <v>298</v>
      </c>
      <c r="B135" s="122">
        <f t="shared" si="15"/>
        <v>8</v>
      </c>
      <c r="C135" s="551">
        <f t="shared" si="12"/>
        <v>9.232012001615603E-3</v>
      </c>
      <c r="D135" s="122">
        <v>5</v>
      </c>
      <c r="E135" s="551">
        <f t="shared" si="13"/>
        <v>1.3320900492873319E-2</v>
      </c>
      <c r="F135" s="122">
        <v>3</v>
      </c>
      <c r="G135" s="551">
        <f t="shared" si="14"/>
        <v>6.1074918566775245E-3</v>
      </c>
      <c r="H135" s="62"/>
    </row>
    <row r="136" spans="1:8" ht="14.25" customHeight="1">
      <c r="A136" s="109" t="s">
        <v>299</v>
      </c>
      <c r="B136" s="122">
        <f t="shared" si="15"/>
        <v>7</v>
      </c>
      <c r="C136" s="551">
        <f t="shared" si="12"/>
        <v>8.078010501413652E-3</v>
      </c>
      <c r="D136" s="122">
        <v>3</v>
      </c>
      <c r="E136" s="551">
        <f t="shared" si="13"/>
        <v>7.9925402957239915E-3</v>
      </c>
      <c r="F136" s="122">
        <v>4</v>
      </c>
      <c r="G136" s="551">
        <f t="shared" si="14"/>
        <v>8.1433224755700327E-3</v>
      </c>
      <c r="H136" s="62"/>
    </row>
    <row r="137" spans="1:8" ht="14.25" customHeight="1">
      <c r="A137" s="109" t="s">
        <v>300</v>
      </c>
      <c r="B137" s="122">
        <f t="shared" si="15"/>
        <v>6</v>
      </c>
      <c r="C137" s="551">
        <f t="shared" si="12"/>
        <v>6.9240090012117018E-3</v>
      </c>
      <c r="D137" s="122">
        <v>5</v>
      </c>
      <c r="E137" s="551">
        <f t="shared" si="13"/>
        <v>1.3320900492873319E-2</v>
      </c>
      <c r="F137" s="122">
        <v>1</v>
      </c>
      <c r="G137" s="551">
        <f t="shared" si="14"/>
        <v>2.0358306188925082E-3</v>
      </c>
      <c r="H137" s="62"/>
    </row>
    <row r="138" spans="1:8" ht="14.25" customHeight="1">
      <c r="A138" s="109" t="s">
        <v>301</v>
      </c>
      <c r="B138" s="122">
        <f t="shared" si="15"/>
        <v>3</v>
      </c>
      <c r="C138" s="551">
        <f t="shared" si="12"/>
        <v>3.4620045006058509E-3</v>
      </c>
      <c r="D138" s="122">
        <v>0</v>
      </c>
      <c r="E138" s="551">
        <f t="shared" si="13"/>
        <v>0</v>
      </c>
      <c r="F138" s="122">
        <v>3</v>
      </c>
      <c r="G138" s="551">
        <f t="shared" si="14"/>
        <v>6.1074918566775245E-3</v>
      </c>
      <c r="H138" s="62"/>
    </row>
    <row r="139" spans="1:8" ht="14.25" customHeight="1">
      <c r="A139" s="109" t="s">
        <v>302</v>
      </c>
      <c r="B139" s="122">
        <f t="shared" si="15"/>
        <v>3</v>
      </c>
      <c r="C139" s="551">
        <f t="shared" si="12"/>
        <v>3.4620045006058509E-3</v>
      </c>
      <c r="D139" s="122">
        <v>2</v>
      </c>
      <c r="E139" s="551">
        <f t="shared" si="13"/>
        <v>5.3283601971493271E-3</v>
      </c>
      <c r="F139" s="122">
        <v>1</v>
      </c>
      <c r="G139" s="551">
        <f t="shared" si="14"/>
        <v>2.0358306188925082E-3</v>
      </c>
      <c r="H139" s="62"/>
    </row>
    <row r="140" spans="1:8" ht="14.25" customHeight="1">
      <c r="A140" s="109" t="s">
        <v>303</v>
      </c>
      <c r="B140" s="122">
        <f t="shared" si="15"/>
        <v>3</v>
      </c>
      <c r="C140" s="551">
        <f t="shared" si="12"/>
        <v>3.4620045006058509E-3</v>
      </c>
      <c r="D140" s="122">
        <v>3</v>
      </c>
      <c r="E140" s="551">
        <f t="shared" si="13"/>
        <v>7.9925402957239915E-3</v>
      </c>
      <c r="F140" s="122">
        <v>0</v>
      </c>
      <c r="G140" s="551">
        <f t="shared" si="14"/>
        <v>0</v>
      </c>
      <c r="H140" s="62"/>
    </row>
    <row r="141" spans="1:8" ht="14.25" customHeight="1">
      <c r="A141" s="109" t="s">
        <v>304</v>
      </c>
      <c r="B141" s="122">
        <f t="shared" si="15"/>
        <v>2</v>
      </c>
      <c r="C141" s="551">
        <f t="shared" si="12"/>
        <v>2.3080030004039007E-3</v>
      </c>
      <c r="D141" s="122">
        <v>2</v>
      </c>
      <c r="E141" s="551">
        <f t="shared" si="13"/>
        <v>5.3283601971493271E-3</v>
      </c>
      <c r="F141" s="122">
        <v>0</v>
      </c>
      <c r="G141" s="551">
        <f t="shared" si="14"/>
        <v>0</v>
      </c>
      <c r="H141" s="62"/>
    </row>
    <row r="142" spans="1:8" ht="14.25" customHeight="1">
      <c r="A142" s="109" t="s">
        <v>85</v>
      </c>
      <c r="B142" s="122">
        <f t="shared" si="15"/>
        <v>2</v>
      </c>
      <c r="C142" s="551">
        <f t="shared" si="12"/>
        <v>2.3080030004039007E-3</v>
      </c>
      <c r="D142" s="122">
        <v>2</v>
      </c>
      <c r="E142" s="551">
        <f t="shared" si="13"/>
        <v>5.3283601971493271E-3</v>
      </c>
      <c r="F142" s="122">
        <v>0</v>
      </c>
      <c r="G142" s="551">
        <f t="shared" si="14"/>
        <v>0</v>
      </c>
      <c r="H142" s="62"/>
    </row>
    <row r="143" spans="1:8" ht="14.25" customHeight="1">
      <c r="A143" s="109" t="s">
        <v>305</v>
      </c>
      <c r="B143" s="122">
        <f t="shared" si="15"/>
        <v>2</v>
      </c>
      <c r="C143" s="551">
        <f t="shared" si="12"/>
        <v>2.3080030004039007E-3</v>
      </c>
      <c r="D143" s="122">
        <v>2</v>
      </c>
      <c r="E143" s="551">
        <f t="shared" si="13"/>
        <v>5.3283601971493271E-3</v>
      </c>
      <c r="F143" s="122">
        <v>0</v>
      </c>
      <c r="G143" s="551">
        <f t="shared" si="14"/>
        <v>0</v>
      </c>
      <c r="H143" s="62"/>
    </row>
    <row r="144" spans="1:8" ht="14.25" customHeight="1">
      <c r="A144" s="109" t="s">
        <v>306</v>
      </c>
      <c r="B144" s="122">
        <f t="shared" si="15"/>
        <v>2</v>
      </c>
      <c r="C144" s="551">
        <f t="shared" si="12"/>
        <v>2.3080030004039007E-3</v>
      </c>
      <c r="D144" s="122">
        <v>2</v>
      </c>
      <c r="E144" s="551">
        <f t="shared" si="13"/>
        <v>5.3283601971493271E-3</v>
      </c>
      <c r="F144" s="122">
        <v>0</v>
      </c>
      <c r="G144" s="551">
        <f t="shared" si="14"/>
        <v>0</v>
      </c>
      <c r="H144" s="62"/>
    </row>
    <row r="145" spans="1:8" ht="14.25" customHeight="1">
      <c r="A145" s="109" t="s">
        <v>307</v>
      </c>
      <c r="B145" s="122">
        <f t="shared" si="15"/>
        <v>1</v>
      </c>
      <c r="C145" s="551">
        <f t="shared" si="12"/>
        <v>1.1540015002019504E-3</v>
      </c>
      <c r="D145" s="122">
        <v>1</v>
      </c>
      <c r="E145" s="551">
        <f t="shared" si="13"/>
        <v>2.6641800985746636E-3</v>
      </c>
      <c r="F145" s="122">
        <v>0</v>
      </c>
      <c r="G145" s="551">
        <f t="shared" si="14"/>
        <v>0</v>
      </c>
      <c r="H145" s="62"/>
    </row>
    <row r="146" spans="1:8" ht="14.25" customHeight="1">
      <c r="A146" s="109" t="s">
        <v>308</v>
      </c>
      <c r="B146" s="122">
        <f t="shared" si="15"/>
        <v>1</v>
      </c>
      <c r="C146" s="551">
        <f t="shared" si="12"/>
        <v>1.1540015002019504E-3</v>
      </c>
      <c r="D146" s="122">
        <v>0</v>
      </c>
      <c r="E146" s="551">
        <f t="shared" si="13"/>
        <v>0</v>
      </c>
      <c r="F146" s="122">
        <v>1</v>
      </c>
      <c r="G146" s="551">
        <f t="shared" si="14"/>
        <v>2.0358306188925082E-3</v>
      </c>
      <c r="H146" s="62"/>
    </row>
    <row r="147" spans="1:8" ht="14.25" customHeight="1">
      <c r="A147" s="109" t="s">
        <v>309</v>
      </c>
      <c r="B147" s="122">
        <f t="shared" si="15"/>
        <v>1</v>
      </c>
      <c r="C147" s="551">
        <f t="shared" si="12"/>
        <v>1.1540015002019504E-3</v>
      </c>
      <c r="D147" s="122">
        <v>1</v>
      </c>
      <c r="E147" s="551">
        <f t="shared" si="13"/>
        <v>2.6641800985746636E-3</v>
      </c>
      <c r="F147" s="122">
        <v>0</v>
      </c>
      <c r="G147" s="551">
        <f t="shared" si="14"/>
        <v>0</v>
      </c>
      <c r="H147" s="62"/>
    </row>
    <row r="148" spans="1:8" ht="14.25" customHeight="1">
      <c r="A148" s="109" t="s">
        <v>310</v>
      </c>
      <c r="B148" s="122">
        <f t="shared" si="15"/>
        <v>1</v>
      </c>
      <c r="C148" s="551">
        <f t="shared" si="12"/>
        <v>1.1540015002019504E-3</v>
      </c>
      <c r="D148" s="122">
        <v>1</v>
      </c>
      <c r="E148" s="551">
        <f t="shared" si="13"/>
        <v>2.6641800985746636E-3</v>
      </c>
      <c r="F148" s="122">
        <v>0</v>
      </c>
      <c r="G148" s="551">
        <f t="shared" si="14"/>
        <v>0</v>
      </c>
      <c r="H148" s="62"/>
    </row>
    <row r="149" spans="1:8" ht="14.25" customHeight="1">
      <c r="A149" s="109" t="s">
        <v>213</v>
      </c>
      <c r="B149" s="122">
        <f t="shared" si="15"/>
        <v>1</v>
      </c>
      <c r="C149" s="551">
        <f t="shared" si="12"/>
        <v>1.1540015002019504E-3</v>
      </c>
      <c r="D149" s="122">
        <v>1</v>
      </c>
      <c r="E149" s="551">
        <f t="shared" si="13"/>
        <v>2.6641800985746636E-3</v>
      </c>
      <c r="F149" s="122">
        <v>0</v>
      </c>
      <c r="G149" s="551">
        <f t="shared" si="14"/>
        <v>0</v>
      </c>
      <c r="H149" s="62"/>
    </row>
    <row r="150" spans="1:8" ht="14.25" customHeight="1">
      <c r="A150" s="109" t="s">
        <v>311</v>
      </c>
      <c r="B150" s="122">
        <f t="shared" si="15"/>
        <v>1</v>
      </c>
      <c r="C150" s="551">
        <f t="shared" si="12"/>
        <v>1.1540015002019504E-3</v>
      </c>
      <c r="D150" s="122">
        <v>1</v>
      </c>
      <c r="E150" s="551">
        <f t="shared" si="13"/>
        <v>2.6641800985746636E-3</v>
      </c>
      <c r="F150" s="122">
        <v>0</v>
      </c>
      <c r="G150" s="551">
        <f t="shared" si="14"/>
        <v>0</v>
      </c>
      <c r="H150" s="62"/>
    </row>
    <row r="151" spans="1:8" ht="14.25" customHeight="1">
      <c r="A151" s="109" t="s">
        <v>312</v>
      </c>
      <c r="B151" s="122">
        <f t="shared" si="15"/>
        <v>1</v>
      </c>
      <c r="C151" s="551">
        <f t="shared" si="12"/>
        <v>1.1540015002019504E-3</v>
      </c>
      <c r="D151" s="122">
        <v>0</v>
      </c>
      <c r="E151" s="551">
        <f t="shared" si="13"/>
        <v>0</v>
      </c>
      <c r="F151" s="122">
        <v>1</v>
      </c>
      <c r="G151" s="551">
        <f>F151/F$9*100</f>
        <v>2.0358306188925082E-3</v>
      </c>
      <c r="H151" s="62"/>
    </row>
    <row r="152" spans="1:8" ht="14.25" customHeight="1">
      <c r="C152" s="552"/>
      <c r="E152" s="552"/>
      <c r="G152" s="552"/>
      <c r="H152" s="62"/>
    </row>
    <row r="153" spans="1:8" ht="14.25" customHeight="1">
      <c r="A153" s="114" t="s">
        <v>210</v>
      </c>
      <c r="B153" s="106">
        <f>D153+F153</f>
        <v>20</v>
      </c>
      <c r="C153" s="549">
        <f>B153/B$9*100</f>
        <v>2.3080030004039003E-2</v>
      </c>
      <c r="D153" s="106">
        <f>SUM(D154:D155)</f>
        <v>11</v>
      </c>
      <c r="E153" s="549">
        <f>D153/D$9*100</f>
        <v>2.9305981084321302E-2</v>
      </c>
      <c r="F153" s="106">
        <f>SUM(F154:F155)</f>
        <v>9</v>
      </c>
      <c r="G153" s="549">
        <f>F153/F$9*100</f>
        <v>1.8322475570032574E-2</v>
      </c>
      <c r="H153" s="62"/>
    </row>
    <row r="154" spans="1:8" ht="14.25" customHeight="1">
      <c r="A154" s="115" t="s">
        <v>211</v>
      </c>
      <c r="B154" s="122">
        <f>D154+F154</f>
        <v>16</v>
      </c>
      <c r="C154" s="551">
        <f>B154/B$9*100</f>
        <v>1.8464024003231206E-2</v>
      </c>
      <c r="D154" s="122">
        <v>8</v>
      </c>
      <c r="E154" s="551">
        <f>D154/D$9*100</f>
        <v>2.1313440788597308E-2</v>
      </c>
      <c r="F154" s="122">
        <v>8</v>
      </c>
      <c r="G154" s="551">
        <f>F154/F$9*100</f>
        <v>1.6286644951140065E-2</v>
      </c>
    </row>
    <row r="155" spans="1:8" ht="14.25" customHeight="1">
      <c r="A155" s="115" t="s">
        <v>313</v>
      </c>
      <c r="B155" s="122">
        <f>D155+F155</f>
        <v>4</v>
      </c>
      <c r="C155" s="551">
        <f>B155/B$9*100</f>
        <v>4.6160060008078015E-3</v>
      </c>
      <c r="D155" s="122">
        <v>3</v>
      </c>
      <c r="E155" s="551">
        <f>D155/D$9*100</f>
        <v>7.9925402957239915E-3</v>
      </c>
      <c r="F155" s="122">
        <v>1</v>
      </c>
      <c r="G155" s="551">
        <f>F155/F$9*100</f>
        <v>2.0358306188925082E-3</v>
      </c>
    </row>
    <row r="156" spans="1:8" ht="14.25" customHeight="1">
      <c r="A156" s="115"/>
      <c r="B156" s="110"/>
      <c r="C156" s="551"/>
      <c r="D156" s="110"/>
      <c r="E156" s="551"/>
      <c r="F156" s="110"/>
      <c r="G156" s="551"/>
    </row>
    <row r="157" spans="1:8" ht="14.25" customHeight="1">
      <c r="A157" s="114" t="s">
        <v>314</v>
      </c>
      <c r="B157" s="106">
        <f>D157+F157</f>
        <v>104</v>
      </c>
      <c r="C157" s="549">
        <f>B157/B$9*100</f>
        <v>0.12001615602100282</v>
      </c>
      <c r="D157" s="106">
        <v>37</v>
      </c>
      <c r="E157" s="549">
        <f>D157/D$9*100</f>
        <v>9.8574663647262556E-2</v>
      </c>
      <c r="F157" s="106">
        <v>67</v>
      </c>
      <c r="G157" s="549">
        <f>F157/F$9*100</f>
        <v>0.13640065146579805</v>
      </c>
    </row>
    <row r="158" spans="1:8" ht="8.25" customHeight="1">
      <c r="A158" s="28"/>
      <c r="B158" s="28"/>
      <c r="C158" s="28"/>
      <c r="D158" s="38"/>
      <c r="E158" s="38"/>
      <c r="F158" s="38"/>
      <c r="G158" s="28"/>
    </row>
    <row r="159" spans="1:8" ht="9" customHeight="1">
      <c r="A159" s="39"/>
    </row>
    <row r="160" spans="1:8" ht="27" customHeight="1">
      <c r="A160" s="491" t="s">
        <v>315</v>
      </c>
      <c r="B160" s="491"/>
      <c r="C160" s="491"/>
      <c r="D160" s="491"/>
      <c r="E160" s="491"/>
      <c r="F160" s="491"/>
      <c r="G160" s="491"/>
    </row>
    <row r="161" spans="1:1" ht="15.75" customHeight="1">
      <c r="A161" s="32" t="s">
        <v>316</v>
      </c>
    </row>
    <row r="351" spans="8:34" ht="12" customHeight="1">
      <c r="H351" s="67" t="e">
        <f>#REF!+H356+H362+H368+H374</f>
        <v>#REF!</v>
      </c>
      <c r="I351" s="67" t="e">
        <f>#REF!+I356+I362+I368+I374</f>
        <v>#REF!</v>
      </c>
      <c r="J351" s="67" t="e">
        <f>#REF!+J356+J362+J368+J374</f>
        <v>#REF!</v>
      </c>
      <c r="K351" s="67" t="e">
        <f>#REF!+K356+K362+K368+K374</f>
        <v>#REF!</v>
      </c>
      <c r="L351" s="67" t="e">
        <f>#REF!+L356+L362+L368+L374</f>
        <v>#REF!</v>
      </c>
      <c r="M351" s="67" t="e">
        <f>#REF!+M356+M362+M368+M374</f>
        <v>#REF!</v>
      </c>
      <c r="N351" s="67" t="e">
        <f>#REF!+N356+N362+N368+N374</f>
        <v>#REF!</v>
      </c>
      <c r="O351" s="67" t="e">
        <f>#REF!+O356+O362+O368+O374</f>
        <v>#REF!</v>
      </c>
      <c r="P351" s="67" t="e">
        <f>#REF!+P356+P362+P368+P374</f>
        <v>#REF!</v>
      </c>
      <c r="Q351" s="67" t="e">
        <f>#REF!+Q356+Q362+Q368+Q374</f>
        <v>#REF!</v>
      </c>
      <c r="R351" s="67" t="e">
        <f>#REF!+R356+R362+R368+R374</f>
        <v>#REF!</v>
      </c>
      <c r="S351" s="67" t="e">
        <f>#REF!+S356+S362+S368+S374</f>
        <v>#REF!</v>
      </c>
      <c r="T351" s="67" t="e">
        <f>#REF!+T356+T362+T368+T374</f>
        <v>#REF!</v>
      </c>
      <c r="U351" s="67" t="e">
        <f>#REF!+U356+U362+U368+U374</f>
        <v>#REF!</v>
      </c>
      <c r="V351" s="67" t="e">
        <f>#REF!+V356+V362+V368+V374</f>
        <v>#REF!</v>
      </c>
      <c r="W351" s="67" t="e">
        <f>#REF!+W356+W362+W368+W374</f>
        <v>#REF!</v>
      </c>
      <c r="X351" s="67" t="e">
        <f>#REF!+X356+X362+X368+X374</f>
        <v>#REF!</v>
      </c>
      <c r="Y351" s="67" t="e">
        <f>#REF!+Y356+Y362+Y368+Y374</f>
        <v>#REF!</v>
      </c>
      <c r="Z351" s="67" t="e">
        <f>#REF!+Z356+Z362+Z368+Z374</f>
        <v>#REF!</v>
      </c>
      <c r="AA351" s="67" t="e">
        <f>#REF!+AA356+AA362+AA368+AA374</f>
        <v>#REF!</v>
      </c>
      <c r="AB351" s="67" t="e">
        <f>#REF!+AB356+AB362+AB368+AB374</f>
        <v>#REF!</v>
      </c>
      <c r="AC351" s="67" t="e">
        <f>#REF!+AC356+AC362+AC368+AC374</f>
        <v>#REF!</v>
      </c>
      <c r="AD351" s="67" t="e">
        <f>#REF!+AD356+AD362+AD368+AD374</f>
        <v>#REF!</v>
      </c>
      <c r="AE351" s="67" t="e">
        <f>#REF!+AE356+AE362+AE368+AE374</f>
        <v>#REF!</v>
      </c>
      <c r="AF351" s="67" t="e">
        <f>#REF!+AF356+AF362+AF368+AF374</f>
        <v>#REF!</v>
      </c>
      <c r="AG351" s="67" t="e">
        <f>#REF!+AG356+AG362+AG368+AG374</f>
        <v>#REF!</v>
      </c>
      <c r="AH351" s="67" t="e">
        <f>#REF!+AH356+AH362+AH368+AH374</f>
        <v>#REF!</v>
      </c>
    </row>
  </sheetData>
  <mergeCells count="5">
    <mergeCell ref="A2:G2"/>
    <mergeCell ref="A3:G3"/>
    <mergeCell ref="A4:G4"/>
    <mergeCell ref="A6:A7"/>
    <mergeCell ref="A160:G160"/>
  </mergeCells>
  <printOptions horizontalCentered="1" verticalCentered="1"/>
  <pageMargins left="0.39370078740157483" right="0.39370078740157483" top="0.39370078740157483" bottom="0.39370078740157483" header="0" footer="0.19685039370078741"/>
  <pageSetup scale="85" firstPageNumber="14" orientation="portrait" useFirstPageNumber="1" horizontalDpi="120" verticalDpi="144" r:id="rId1"/>
  <headerFooter alignWithMargins="0"/>
  <rowBreaks count="2" manualBreakCount="2">
    <brk id="58" max="6" man="1"/>
    <brk id="108" max="6" man="1"/>
  </rowBreaks>
  <ignoredErrors>
    <ignoredError sqref="C9:G157" 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44DC3-36F1-49DC-8B9F-79A50DD86B19}">
  <sheetPr>
    <pageSetUpPr fitToPage="1"/>
  </sheetPr>
  <dimension ref="A1:S156"/>
  <sheetViews>
    <sheetView showGridLines="0" zoomScaleNormal="100" zoomScaleSheetLayoutView="90" workbookViewId="0">
      <selection activeCell="G30" sqref="G30"/>
    </sheetView>
  </sheetViews>
  <sheetFormatPr baseColWidth="10" defaultRowHeight="12.75"/>
  <cols>
    <col min="1" max="4" width="0.5703125" style="94" customWidth="1"/>
    <col min="5" max="5" width="0.5703125" style="123" customWidth="1"/>
    <col min="6" max="6" width="15.85546875" style="123" customWidth="1"/>
    <col min="7" max="11" width="11.42578125" style="124"/>
    <col min="12" max="12" width="5" style="124" customWidth="1"/>
    <col min="13" max="13" width="11.42578125" style="125"/>
    <col min="14" max="14" width="3.7109375" style="125" customWidth="1"/>
    <col min="15" max="19" width="11.42578125" style="125"/>
    <col min="20" max="256" width="11.42578125" style="124"/>
    <col min="257" max="261" width="0.5703125" style="124" customWidth="1"/>
    <col min="262" max="262" width="15.85546875" style="124" customWidth="1"/>
    <col min="263" max="267" width="11.42578125" style="124"/>
    <col min="268" max="268" width="5" style="124" customWidth="1"/>
    <col min="269" max="512" width="11.42578125" style="124"/>
    <col min="513" max="517" width="0.5703125" style="124" customWidth="1"/>
    <col min="518" max="518" width="15.85546875" style="124" customWidth="1"/>
    <col min="519" max="523" width="11.42578125" style="124"/>
    <col min="524" max="524" width="5" style="124" customWidth="1"/>
    <col min="525" max="768" width="11.42578125" style="124"/>
    <col min="769" max="773" width="0.5703125" style="124" customWidth="1"/>
    <col min="774" max="774" width="15.85546875" style="124" customWidth="1"/>
    <col min="775" max="779" width="11.42578125" style="124"/>
    <col min="780" max="780" width="5" style="124" customWidth="1"/>
    <col min="781" max="1024" width="11.42578125" style="124"/>
    <col min="1025" max="1029" width="0.5703125" style="124" customWidth="1"/>
    <col min="1030" max="1030" width="15.85546875" style="124" customWidth="1"/>
    <col min="1031" max="1035" width="11.42578125" style="124"/>
    <col min="1036" max="1036" width="5" style="124" customWidth="1"/>
    <col min="1037" max="1280" width="11.42578125" style="124"/>
    <col min="1281" max="1285" width="0.5703125" style="124" customWidth="1"/>
    <col min="1286" max="1286" width="15.85546875" style="124" customWidth="1"/>
    <col min="1287" max="1291" width="11.42578125" style="124"/>
    <col min="1292" max="1292" width="5" style="124" customWidth="1"/>
    <col min="1293" max="1536" width="11.42578125" style="124"/>
    <col min="1537" max="1541" width="0.5703125" style="124" customWidth="1"/>
    <col min="1542" max="1542" width="15.85546875" style="124" customWidth="1"/>
    <col min="1543" max="1547" width="11.42578125" style="124"/>
    <col min="1548" max="1548" width="5" style="124" customWidth="1"/>
    <col min="1549" max="1792" width="11.42578125" style="124"/>
    <col min="1793" max="1797" width="0.5703125" style="124" customWidth="1"/>
    <col min="1798" max="1798" width="15.85546875" style="124" customWidth="1"/>
    <col min="1799" max="1803" width="11.42578125" style="124"/>
    <col min="1804" max="1804" width="5" style="124" customWidth="1"/>
    <col min="1805" max="2048" width="11.42578125" style="124"/>
    <col min="2049" max="2053" width="0.5703125" style="124" customWidth="1"/>
    <col min="2054" max="2054" width="15.85546875" style="124" customWidth="1"/>
    <col min="2055" max="2059" width="11.42578125" style="124"/>
    <col min="2060" max="2060" width="5" style="124" customWidth="1"/>
    <col min="2061" max="2304" width="11.42578125" style="124"/>
    <col min="2305" max="2309" width="0.5703125" style="124" customWidth="1"/>
    <col min="2310" max="2310" width="15.85546875" style="124" customWidth="1"/>
    <col min="2311" max="2315" width="11.42578125" style="124"/>
    <col min="2316" max="2316" width="5" style="124" customWidth="1"/>
    <col min="2317" max="2560" width="11.42578125" style="124"/>
    <col min="2561" max="2565" width="0.5703125" style="124" customWidth="1"/>
    <col min="2566" max="2566" width="15.85546875" style="124" customWidth="1"/>
    <col min="2567" max="2571" width="11.42578125" style="124"/>
    <col min="2572" max="2572" width="5" style="124" customWidth="1"/>
    <col min="2573" max="2816" width="11.42578125" style="124"/>
    <col min="2817" max="2821" width="0.5703125" style="124" customWidth="1"/>
    <col min="2822" max="2822" width="15.85546875" style="124" customWidth="1"/>
    <col min="2823" max="2827" width="11.42578125" style="124"/>
    <col min="2828" max="2828" width="5" style="124" customWidth="1"/>
    <col min="2829" max="3072" width="11.42578125" style="124"/>
    <col min="3073" max="3077" width="0.5703125" style="124" customWidth="1"/>
    <col min="3078" max="3078" width="15.85546875" style="124" customWidth="1"/>
    <col min="3079" max="3083" width="11.42578125" style="124"/>
    <col min="3084" max="3084" width="5" style="124" customWidth="1"/>
    <col min="3085" max="3328" width="11.42578125" style="124"/>
    <col min="3329" max="3333" width="0.5703125" style="124" customWidth="1"/>
    <col min="3334" max="3334" width="15.85546875" style="124" customWidth="1"/>
    <col min="3335" max="3339" width="11.42578125" style="124"/>
    <col min="3340" max="3340" width="5" style="124" customWidth="1"/>
    <col min="3341" max="3584" width="11.42578125" style="124"/>
    <col min="3585" max="3589" width="0.5703125" style="124" customWidth="1"/>
    <col min="3590" max="3590" width="15.85546875" style="124" customWidth="1"/>
    <col min="3591" max="3595" width="11.42578125" style="124"/>
    <col min="3596" max="3596" width="5" style="124" customWidth="1"/>
    <col min="3597" max="3840" width="11.42578125" style="124"/>
    <col min="3841" max="3845" width="0.5703125" style="124" customWidth="1"/>
    <col min="3846" max="3846" width="15.85546875" style="124" customWidth="1"/>
    <col min="3847" max="3851" width="11.42578125" style="124"/>
    <col min="3852" max="3852" width="5" style="124" customWidth="1"/>
    <col min="3853" max="4096" width="11.42578125" style="124"/>
    <col min="4097" max="4101" width="0.5703125" style="124" customWidth="1"/>
    <col min="4102" max="4102" width="15.85546875" style="124" customWidth="1"/>
    <col min="4103" max="4107" width="11.42578125" style="124"/>
    <col min="4108" max="4108" width="5" style="124" customWidth="1"/>
    <col min="4109" max="4352" width="11.42578125" style="124"/>
    <col min="4353" max="4357" width="0.5703125" style="124" customWidth="1"/>
    <col min="4358" max="4358" width="15.85546875" style="124" customWidth="1"/>
    <col min="4359" max="4363" width="11.42578125" style="124"/>
    <col min="4364" max="4364" width="5" style="124" customWidth="1"/>
    <col min="4365" max="4608" width="11.42578125" style="124"/>
    <col min="4609" max="4613" width="0.5703125" style="124" customWidth="1"/>
    <col min="4614" max="4614" width="15.85546875" style="124" customWidth="1"/>
    <col min="4615" max="4619" width="11.42578125" style="124"/>
    <col min="4620" max="4620" width="5" style="124" customWidth="1"/>
    <col min="4621" max="4864" width="11.42578125" style="124"/>
    <col min="4865" max="4869" width="0.5703125" style="124" customWidth="1"/>
    <col min="4870" max="4870" width="15.85546875" style="124" customWidth="1"/>
    <col min="4871" max="4875" width="11.42578125" style="124"/>
    <col min="4876" max="4876" width="5" style="124" customWidth="1"/>
    <col min="4877" max="5120" width="11.42578125" style="124"/>
    <col min="5121" max="5125" width="0.5703125" style="124" customWidth="1"/>
    <col min="5126" max="5126" width="15.85546875" style="124" customWidth="1"/>
    <col min="5127" max="5131" width="11.42578125" style="124"/>
    <col min="5132" max="5132" width="5" style="124" customWidth="1"/>
    <col min="5133" max="5376" width="11.42578125" style="124"/>
    <col min="5377" max="5381" width="0.5703125" style="124" customWidth="1"/>
    <col min="5382" max="5382" width="15.85546875" style="124" customWidth="1"/>
    <col min="5383" max="5387" width="11.42578125" style="124"/>
    <col min="5388" max="5388" width="5" style="124" customWidth="1"/>
    <col min="5389" max="5632" width="11.42578125" style="124"/>
    <col min="5633" max="5637" width="0.5703125" style="124" customWidth="1"/>
    <col min="5638" max="5638" width="15.85546875" style="124" customWidth="1"/>
    <col min="5639" max="5643" width="11.42578125" style="124"/>
    <col min="5644" max="5644" width="5" style="124" customWidth="1"/>
    <col min="5645" max="5888" width="11.42578125" style="124"/>
    <col min="5889" max="5893" width="0.5703125" style="124" customWidth="1"/>
    <col min="5894" max="5894" width="15.85546875" style="124" customWidth="1"/>
    <col min="5895" max="5899" width="11.42578125" style="124"/>
    <col min="5900" max="5900" width="5" style="124" customWidth="1"/>
    <col min="5901" max="6144" width="11.42578125" style="124"/>
    <col min="6145" max="6149" width="0.5703125" style="124" customWidth="1"/>
    <col min="6150" max="6150" width="15.85546875" style="124" customWidth="1"/>
    <col min="6151" max="6155" width="11.42578125" style="124"/>
    <col min="6156" max="6156" width="5" style="124" customWidth="1"/>
    <col min="6157" max="6400" width="11.42578125" style="124"/>
    <col min="6401" max="6405" width="0.5703125" style="124" customWidth="1"/>
    <col min="6406" max="6406" width="15.85546875" style="124" customWidth="1"/>
    <col min="6407" max="6411" width="11.42578125" style="124"/>
    <col min="6412" max="6412" width="5" style="124" customWidth="1"/>
    <col min="6413" max="6656" width="11.42578125" style="124"/>
    <col min="6657" max="6661" width="0.5703125" style="124" customWidth="1"/>
    <col min="6662" max="6662" width="15.85546875" style="124" customWidth="1"/>
    <col min="6663" max="6667" width="11.42578125" style="124"/>
    <col min="6668" max="6668" width="5" style="124" customWidth="1"/>
    <col min="6669" max="6912" width="11.42578125" style="124"/>
    <col min="6913" max="6917" width="0.5703125" style="124" customWidth="1"/>
    <col min="6918" max="6918" width="15.85546875" style="124" customWidth="1"/>
    <col min="6919" max="6923" width="11.42578125" style="124"/>
    <col min="6924" max="6924" width="5" style="124" customWidth="1"/>
    <col min="6925" max="7168" width="11.42578125" style="124"/>
    <col min="7169" max="7173" width="0.5703125" style="124" customWidth="1"/>
    <col min="7174" max="7174" width="15.85546875" style="124" customWidth="1"/>
    <col min="7175" max="7179" width="11.42578125" style="124"/>
    <col min="7180" max="7180" width="5" style="124" customWidth="1"/>
    <col min="7181" max="7424" width="11.42578125" style="124"/>
    <col min="7425" max="7429" width="0.5703125" style="124" customWidth="1"/>
    <col min="7430" max="7430" width="15.85546875" style="124" customWidth="1"/>
    <col min="7431" max="7435" width="11.42578125" style="124"/>
    <col min="7436" max="7436" width="5" style="124" customWidth="1"/>
    <col min="7437" max="7680" width="11.42578125" style="124"/>
    <col min="7681" max="7685" width="0.5703125" style="124" customWidth="1"/>
    <col min="7686" max="7686" width="15.85546875" style="124" customWidth="1"/>
    <col min="7687" max="7691" width="11.42578125" style="124"/>
    <col min="7692" max="7692" width="5" style="124" customWidth="1"/>
    <col min="7693" max="7936" width="11.42578125" style="124"/>
    <col min="7937" max="7941" width="0.5703125" style="124" customWidth="1"/>
    <col min="7942" max="7942" width="15.85546875" style="124" customWidth="1"/>
    <col min="7943" max="7947" width="11.42578125" style="124"/>
    <col min="7948" max="7948" width="5" style="124" customWidth="1"/>
    <col min="7949" max="8192" width="11.42578125" style="124"/>
    <col min="8193" max="8197" width="0.5703125" style="124" customWidth="1"/>
    <col min="8198" max="8198" width="15.85546875" style="124" customWidth="1"/>
    <col min="8199" max="8203" width="11.42578125" style="124"/>
    <col min="8204" max="8204" width="5" style="124" customWidth="1"/>
    <col min="8205" max="8448" width="11.42578125" style="124"/>
    <col min="8449" max="8453" width="0.5703125" style="124" customWidth="1"/>
    <col min="8454" max="8454" width="15.85546875" style="124" customWidth="1"/>
    <col min="8455" max="8459" width="11.42578125" style="124"/>
    <col min="8460" max="8460" width="5" style="124" customWidth="1"/>
    <col min="8461" max="8704" width="11.42578125" style="124"/>
    <col min="8705" max="8709" width="0.5703125" style="124" customWidth="1"/>
    <col min="8710" max="8710" width="15.85546875" style="124" customWidth="1"/>
    <col min="8711" max="8715" width="11.42578125" style="124"/>
    <col min="8716" max="8716" width="5" style="124" customWidth="1"/>
    <col min="8717" max="8960" width="11.42578125" style="124"/>
    <col min="8961" max="8965" width="0.5703125" style="124" customWidth="1"/>
    <col min="8966" max="8966" width="15.85546875" style="124" customWidth="1"/>
    <col min="8967" max="8971" width="11.42578125" style="124"/>
    <col min="8972" max="8972" width="5" style="124" customWidth="1"/>
    <col min="8973" max="9216" width="11.42578125" style="124"/>
    <col min="9217" max="9221" width="0.5703125" style="124" customWidth="1"/>
    <col min="9222" max="9222" width="15.85546875" style="124" customWidth="1"/>
    <col min="9223" max="9227" width="11.42578125" style="124"/>
    <col min="9228" max="9228" width="5" style="124" customWidth="1"/>
    <col min="9229" max="9472" width="11.42578125" style="124"/>
    <col min="9473" max="9477" width="0.5703125" style="124" customWidth="1"/>
    <col min="9478" max="9478" width="15.85546875" style="124" customWidth="1"/>
    <col min="9479" max="9483" width="11.42578125" style="124"/>
    <col min="9484" max="9484" width="5" style="124" customWidth="1"/>
    <col min="9485" max="9728" width="11.42578125" style="124"/>
    <col min="9729" max="9733" width="0.5703125" style="124" customWidth="1"/>
    <col min="9734" max="9734" width="15.85546875" style="124" customWidth="1"/>
    <col min="9735" max="9739" width="11.42578125" style="124"/>
    <col min="9740" max="9740" width="5" style="124" customWidth="1"/>
    <col min="9741" max="9984" width="11.42578125" style="124"/>
    <col min="9985" max="9989" width="0.5703125" style="124" customWidth="1"/>
    <col min="9990" max="9990" width="15.85546875" style="124" customWidth="1"/>
    <col min="9991" max="9995" width="11.42578125" style="124"/>
    <col min="9996" max="9996" width="5" style="124" customWidth="1"/>
    <col min="9997" max="10240" width="11.42578125" style="124"/>
    <col min="10241" max="10245" width="0.5703125" style="124" customWidth="1"/>
    <col min="10246" max="10246" width="15.85546875" style="124" customWidth="1"/>
    <col min="10247" max="10251" width="11.42578125" style="124"/>
    <col min="10252" max="10252" width="5" style="124" customWidth="1"/>
    <col min="10253" max="10496" width="11.42578125" style="124"/>
    <col min="10497" max="10501" width="0.5703125" style="124" customWidth="1"/>
    <col min="10502" max="10502" width="15.85546875" style="124" customWidth="1"/>
    <col min="10503" max="10507" width="11.42578125" style="124"/>
    <col min="10508" max="10508" width="5" style="124" customWidth="1"/>
    <col min="10509" max="10752" width="11.42578125" style="124"/>
    <col min="10753" max="10757" width="0.5703125" style="124" customWidth="1"/>
    <col min="10758" max="10758" width="15.85546875" style="124" customWidth="1"/>
    <col min="10759" max="10763" width="11.42578125" style="124"/>
    <col min="10764" max="10764" width="5" style="124" customWidth="1"/>
    <col min="10765" max="11008" width="11.42578125" style="124"/>
    <col min="11009" max="11013" width="0.5703125" style="124" customWidth="1"/>
    <col min="11014" max="11014" width="15.85546875" style="124" customWidth="1"/>
    <col min="11015" max="11019" width="11.42578125" style="124"/>
    <col min="11020" max="11020" width="5" style="124" customWidth="1"/>
    <col min="11021" max="11264" width="11.42578125" style="124"/>
    <col min="11265" max="11269" width="0.5703125" style="124" customWidth="1"/>
    <col min="11270" max="11270" width="15.85546875" style="124" customWidth="1"/>
    <col min="11271" max="11275" width="11.42578125" style="124"/>
    <col min="11276" max="11276" width="5" style="124" customWidth="1"/>
    <col min="11277" max="11520" width="11.42578125" style="124"/>
    <col min="11521" max="11525" width="0.5703125" style="124" customWidth="1"/>
    <col min="11526" max="11526" width="15.85546875" style="124" customWidth="1"/>
    <col min="11527" max="11531" width="11.42578125" style="124"/>
    <col min="11532" max="11532" width="5" style="124" customWidth="1"/>
    <col min="11533" max="11776" width="11.42578125" style="124"/>
    <col min="11777" max="11781" width="0.5703125" style="124" customWidth="1"/>
    <col min="11782" max="11782" width="15.85546875" style="124" customWidth="1"/>
    <col min="11783" max="11787" width="11.42578125" style="124"/>
    <col min="11788" max="11788" width="5" style="124" customWidth="1"/>
    <col min="11789" max="12032" width="11.42578125" style="124"/>
    <col min="12033" max="12037" width="0.5703125" style="124" customWidth="1"/>
    <col min="12038" max="12038" width="15.85546875" style="124" customWidth="1"/>
    <col min="12039" max="12043" width="11.42578125" style="124"/>
    <col min="12044" max="12044" width="5" style="124" customWidth="1"/>
    <col min="12045" max="12288" width="11.42578125" style="124"/>
    <col min="12289" max="12293" width="0.5703125" style="124" customWidth="1"/>
    <col min="12294" max="12294" width="15.85546875" style="124" customWidth="1"/>
    <col min="12295" max="12299" width="11.42578125" style="124"/>
    <col min="12300" max="12300" width="5" style="124" customWidth="1"/>
    <col min="12301" max="12544" width="11.42578125" style="124"/>
    <col min="12545" max="12549" width="0.5703125" style="124" customWidth="1"/>
    <col min="12550" max="12550" width="15.85546875" style="124" customWidth="1"/>
    <col min="12551" max="12555" width="11.42578125" style="124"/>
    <col min="12556" max="12556" width="5" style="124" customWidth="1"/>
    <col min="12557" max="12800" width="11.42578125" style="124"/>
    <col min="12801" max="12805" width="0.5703125" style="124" customWidth="1"/>
    <col min="12806" max="12806" width="15.85546875" style="124" customWidth="1"/>
    <col min="12807" max="12811" width="11.42578125" style="124"/>
    <col min="12812" max="12812" width="5" style="124" customWidth="1"/>
    <col min="12813" max="13056" width="11.42578125" style="124"/>
    <col min="13057" max="13061" width="0.5703125" style="124" customWidth="1"/>
    <col min="13062" max="13062" width="15.85546875" style="124" customWidth="1"/>
    <col min="13063" max="13067" width="11.42578125" style="124"/>
    <col min="13068" max="13068" width="5" style="124" customWidth="1"/>
    <col min="13069" max="13312" width="11.42578125" style="124"/>
    <col min="13313" max="13317" width="0.5703125" style="124" customWidth="1"/>
    <col min="13318" max="13318" width="15.85546875" style="124" customWidth="1"/>
    <col min="13319" max="13323" width="11.42578125" style="124"/>
    <col min="13324" max="13324" width="5" style="124" customWidth="1"/>
    <col min="13325" max="13568" width="11.42578125" style="124"/>
    <col min="13569" max="13573" width="0.5703125" style="124" customWidth="1"/>
    <col min="13574" max="13574" width="15.85546875" style="124" customWidth="1"/>
    <col min="13575" max="13579" width="11.42578125" style="124"/>
    <col min="13580" max="13580" width="5" style="124" customWidth="1"/>
    <col min="13581" max="13824" width="11.42578125" style="124"/>
    <col min="13825" max="13829" width="0.5703125" style="124" customWidth="1"/>
    <col min="13830" max="13830" width="15.85546875" style="124" customWidth="1"/>
    <col min="13831" max="13835" width="11.42578125" style="124"/>
    <col min="13836" max="13836" width="5" style="124" customWidth="1"/>
    <col min="13837" max="14080" width="11.42578125" style="124"/>
    <col min="14081" max="14085" width="0.5703125" style="124" customWidth="1"/>
    <col min="14086" max="14086" width="15.85546875" style="124" customWidth="1"/>
    <col min="14087" max="14091" width="11.42578125" style="124"/>
    <col min="14092" max="14092" width="5" style="124" customWidth="1"/>
    <col min="14093" max="14336" width="11.42578125" style="124"/>
    <col min="14337" max="14341" width="0.5703125" style="124" customWidth="1"/>
    <col min="14342" max="14342" width="15.85546875" style="124" customWidth="1"/>
    <col min="14343" max="14347" width="11.42578125" style="124"/>
    <col min="14348" max="14348" width="5" style="124" customWidth="1"/>
    <col min="14349" max="14592" width="11.42578125" style="124"/>
    <col min="14593" max="14597" width="0.5703125" style="124" customWidth="1"/>
    <col min="14598" max="14598" width="15.85546875" style="124" customWidth="1"/>
    <col min="14599" max="14603" width="11.42578125" style="124"/>
    <col min="14604" max="14604" width="5" style="124" customWidth="1"/>
    <col min="14605" max="14848" width="11.42578125" style="124"/>
    <col min="14849" max="14853" width="0.5703125" style="124" customWidth="1"/>
    <col min="14854" max="14854" width="15.85546875" style="124" customWidth="1"/>
    <col min="14855" max="14859" width="11.42578125" style="124"/>
    <col min="14860" max="14860" width="5" style="124" customWidth="1"/>
    <col min="14861" max="15104" width="11.42578125" style="124"/>
    <col min="15105" max="15109" width="0.5703125" style="124" customWidth="1"/>
    <col min="15110" max="15110" width="15.85546875" style="124" customWidth="1"/>
    <col min="15111" max="15115" width="11.42578125" style="124"/>
    <col min="15116" max="15116" width="5" style="124" customWidth="1"/>
    <col min="15117" max="15360" width="11.42578125" style="124"/>
    <col min="15361" max="15365" width="0.5703125" style="124" customWidth="1"/>
    <col min="15366" max="15366" width="15.85546875" style="124" customWidth="1"/>
    <col min="15367" max="15371" width="11.42578125" style="124"/>
    <col min="15372" max="15372" width="5" style="124" customWidth="1"/>
    <col min="15373" max="15616" width="11.42578125" style="124"/>
    <col min="15617" max="15621" width="0.5703125" style="124" customWidth="1"/>
    <col min="15622" max="15622" width="15.85546875" style="124" customWidth="1"/>
    <col min="15623" max="15627" width="11.42578125" style="124"/>
    <col min="15628" max="15628" width="5" style="124" customWidth="1"/>
    <col min="15629" max="15872" width="11.42578125" style="124"/>
    <col min="15873" max="15877" width="0.5703125" style="124" customWidth="1"/>
    <col min="15878" max="15878" width="15.85546875" style="124" customWidth="1"/>
    <col min="15879" max="15883" width="11.42578125" style="124"/>
    <col min="15884" max="15884" width="5" style="124" customWidth="1"/>
    <col min="15885" max="16128" width="11.42578125" style="124"/>
    <col min="16129" max="16133" width="0.5703125" style="124" customWidth="1"/>
    <col min="16134" max="16134" width="15.85546875" style="124" customWidth="1"/>
    <col min="16135" max="16139" width="11.42578125" style="124"/>
    <col min="16140" max="16140" width="5" style="124" customWidth="1"/>
    <col min="16141" max="16384" width="11.42578125" style="124"/>
  </cols>
  <sheetData>
    <row r="1" spans="1:14">
      <c r="G1" s="123"/>
      <c r="H1" s="123"/>
      <c r="I1" s="123"/>
      <c r="J1" s="123"/>
      <c r="K1" s="123"/>
    </row>
    <row r="2" spans="1:14" s="123" customFormat="1">
      <c r="A2" s="94" t="s">
        <v>16</v>
      </c>
      <c r="B2" s="126"/>
      <c r="C2" s="94"/>
      <c r="D2" s="94"/>
      <c r="F2" s="127" t="s">
        <v>317</v>
      </c>
      <c r="G2" s="127"/>
      <c r="H2" s="127"/>
      <c r="I2" s="127"/>
      <c r="J2" s="127"/>
      <c r="K2" s="127"/>
      <c r="L2" s="127"/>
      <c r="M2" s="127"/>
      <c r="N2" s="128"/>
    </row>
    <row r="3" spans="1:14" s="123" customFormat="1" ht="14.25" customHeight="1">
      <c r="A3" s="94" t="s">
        <v>318</v>
      </c>
      <c r="B3" s="129">
        <f>SUM(C27:C155)</f>
        <v>12503</v>
      </c>
      <c r="C3" s="130">
        <f t="shared" ref="C3:C11" si="0">+B3/$B$12*100</f>
        <v>14.428480757024984</v>
      </c>
      <c r="D3" s="94" t="s">
        <v>318</v>
      </c>
      <c r="F3" s="127" t="s">
        <v>319</v>
      </c>
      <c r="G3" s="127"/>
      <c r="H3" s="127"/>
      <c r="I3" s="127"/>
      <c r="J3" s="127"/>
      <c r="K3" s="127"/>
      <c r="L3" s="127"/>
      <c r="M3" s="127"/>
      <c r="N3" s="128"/>
    </row>
    <row r="4" spans="1:14" s="123" customFormat="1" ht="14.25" customHeight="1">
      <c r="A4" s="94" t="str">
        <f>B26</f>
        <v>China</v>
      </c>
      <c r="B4" s="129">
        <f>C26</f>
        <v>2119</v>
      </c>
      <c r="C4" s="130">
        <f t="shared" si="0"/>
        <v>2.4453291789279326</v>
      </c>
      <c r="D4" s="131" t="str">
        <f t="shared" ref="D4:D10" si="1">A4</f>
        <v>China</v>
      </c>
      <c r="F4" s="127" t="s">
        <v>320</v>
      </c>
      <c r="G4" s="127"/>
      <c r="H4" s="127"/>
      <c r="I4" s="127"/>
      <c r="J4" s="127"/>
      <c r="K4" s="127"/>
      <c r="L4" s="127"/>
      <c r="M4" s="127"/>
    </row>
    <row r="5" spans="1:14" ht="14.25" customHeight="1">
      <c r="A5" s="129" t="str">
        <f>B25</f>
        <v>Perú</v>
      </c>
      <c r="B5" s="129">
        <f>C25</f>
        <v>2130</v>
      </c>
      <c r="C5" s="130">
        <f t="shared" si="0"/>
        <v>2.4580231954301541</v>
      </c>
      <c r="D5" s="131" t="str">
        <f t="shared" si="1"/>
        <v>Perú</v>
      </c>
      <c r="G5" s="127"/>
      <c r="H5" s="127"/>
      <c r="I5" s="127"/>
      <c r="J5" s="127"/>
      <c r="K5" s="127"/>
      <c r="L5" s="127"/>
      <c r="M5" s="127"/>
      <c r="N5" s="128"/>
    </row>
    <row r="6" spans="1:14">
      <c r="A6" s="129" t="str">
        <f>B24</f>
        <v>Venezuela</v>
      </c>
      <c r="B6" s="129">
        <f>C24</f>
        <v>2215</v>
      </c>
      <c r="C6" s="130">
        <f t="shared" si="0"/>
        <v>2.5561133229473199</v>
      </c>
      <c r="D6" s="131" t="str">
        <f t="shared" si="1"/>
        <v>Venezuela</v>
      </c>
    </row>
    <row r="7" spans="1:14">
      <c r="A7" s="129" t="str">
        <f>B23</f>
        <v>Panamá</v>
      </c>
      <c r="B7" s="129">
        <f>C23</f>
        <v>2406</v>
      </c>
      <c r="C7" s="130">
        <f t="shared" si="0"/>
        <v>2.7765276094858926</v>
      </c>
      <c r="D7" s="131" t="str">
        <f t="shared" si="1"/>
        <v>Panamá</v>
      </c>
    </row>
    <row r="8" spans="1:14">
      <c r="A8" s="129" t="str">
        <f>B22</f>
        <v>Cuba</v>
      </c>
      <c r="B8" s="129">
        <f>C22</f>
        <v>2470</v>
      </c>
      <c r="C8" s="130">
        <f t="shared" si="0"/>
        <v>2.850383705498817</v>
      </c>
      <c r="D8" s="131" t="str">
        <f t="shared" si="1"/>
        <v>Cuba</v>
      </c>
      <c r="E8" s="132"/>
    </row>
    <row r="9" spans="1:14">
      <c r="A9" s="129" t="str">
        <f>B21</f>
        <v>El Salvador</v>
      </c>
      <c r="B9" s="129">
        <f>C21</f>
        <v>4808</v>
      </c>
      <c r="C9" s="130">
        <f t="shared" si="0"/>
        <v>5.548439212970977</v>
      </c>
      <c r="D9" s="131" t="str">
        <f t="shared" si="1"/>
        <v>El Salvador</v>
      </c>
    </row>
    <row r="10" spans="1:14">
      <c r="A10" s="129" t="str">
        <f>B20</f>
        <v>Colombia</v>
      </c>
      <c r="B10" s="129">
        <f>C20</f>
        <v>10082</v>
      </c>
      <c r="C10" s="130">
        <f t="shared" si="0"/>
        <v>11.634643125036062</v>
      </c>
      <c r="D10" s="131" t="str">
        <f t="shared" si="1"/>
        <v>Colombia</v>
      </c>
    </row>
    <row r="11" spans="1:14">
      <c r="A11" s="129" t="str">
        <f>B19</f>
        <v>Nicaragua</v>
      </c>
      <c r="B11" s="129">
        <f>C19</f>
        <v>47922</v>
      </c>
      <c r="C11" s="130">
        <f t="shared" si="0"/>
        <v>55.30205989267786</v>
      </c>
      <c r="D11" s="131" t="str">
        <f>A11</f>
        <v>Nicaragua</v>
      </c>
    </row>
    <row r="12" spans="1:14">
      <c r="B12" s="133">
        <f>SUM(B3:B11)</f>
        <v>86655</v>
      </c>
    </row>
    <row r="14" spans="1:14">
      <c r="A14" s="94" t="s">
        <v>321</v>
      </c>
    </row>
    <row r="15" spans="1:14">
      <c r="A15" s="94" t="s">
        <v>322</v>
      </c>
    </row>
    <row r="16" spans="1:14">
      <c r="A16" s="134"/>
      <c r="B16" s="135"/>
    </row>
    <row r="17" spans="1:6">
      <c r="A17" s="136"/>
      <c r="B17" s="137"/>
    </row>
    <row r="18" spans="1:6" ht="12.75" customHeight="1">
      <c r="A18" s="138"/>
      <c r="B18" s="138" t="s">
        <v>323</v>
      </c>
      <c r="C18" s="138" t="s">
        <v>324</v>
      </c>
    </row>
    <row r="19" spans="1:6" ht="12.75" customHeight="1">
      <c r="A19" s="139"/>
      <c r="B19" s="73" t="s">
        <v>170</v>
      </c>
      <c r="C19" s="140">
        <v>47922</v>
      </c>
    </row>
    <row r="20" spans="1:6" ht="12.75" customHeight="1">
      <c r="A20" s="139"/>
      <c r="B20" s="73" t="s">
        <v>173</v>
      </c>
      <c r="C20" s="140">
        <v>10082</v>
      </c>
    </row>
    <row r="21" spans="1:6" ht="12.75" customHeight="1">
      <c r="A21" s="139"/>
      <c r="B21" s="73" t="s">
        <v>175</v>
      </c>
      <c r="C21" s="140">
        <v>4808</v>
      </c>
    </row>
    <row r="22" spans="1:6" ht="12.75" customHeight="1">
      <c r="A22" s="139"/>
      <c r="B22" s="73" t="s">
        <v>185</v>
      </c>
      <c r="C22" s="140">
        <v>2470</v>
      </c>
    </row>
    <row r="23" spans="1:6" ht="12.75" customHeight="1">
      <c r="A23" s="139"/>
      <c r="B23" s="73" t="s">
        <v>171</v>
      </c>
      <c r="C23" s="140">
        <v>2406</v>
      </c>
    </row>
    <row r="24" spans="1:6" ht="12.75" customHeight="1">
      <c r="A24" s="139"/>
      <c r="B24" s="73" t="s">
        <v>217</v>
      </c>
      <c r="C24" s="140">
        <v>2215</v>
      </c>
    </row>
    <row r="25" spans="1:6" ht="12.75" customHeight="1">
      <c r="A25" s="139"/>
      <c r="B25" s="73" t="s">
        <v>179</v>
      </c>
      <c r="C25" s="140">
        <v>2130</v>
      </c>
    </row>
    <row r="26" spans="1:6" ht="12.75" customHeight="1">
      <c r="A26" s="139"/>
      <c r="B26" s="73" t="s">
        <v>202</v>
      </c>
      <c r="C26" s="140">
        <v>2119</v>
      </c>
    </row>
    <row r="27" spans="1:6" ht="12.75" customHeight="1">
      <c r="A27" s="139"/>
      <c r="B27" s="73" t="s">
        <v>181</v>
      </c>
      <c r="C27" s="140">
        <v>1735</v>
      </c>
    </row>
    <row r="28" spans="1:6" ht="12.75" customHeight="1">
      <c r="A28" s="139"/>
      <c r="B28" s="73" t="s">
        <v>168</v>
      </c>
      <c r="C28" s="140">
        <v>1685</v>
      </c>
    </row>
    <row r="29" spans="1:6" s="123" customFormat="1" ht="12" customHeight="1">
      <c r="A29" s="139"/>
      <c r="B29" s="73" t="s">
        <v>176</v>
      </c>
      <c r="C29" s="140">
        <v>1341</v>
      </c>
      <c r="D29" s="94"/>
      <c r="F29" s="141" t="s">
        <v>325</v>
      </c>
    </row>
    <row r="30" spans="1:6" ht="12.75" customHeight="1">
      <c r="A30" s="139"/>
      <c r="B30" s="73" t="s">
        <v>174</v>
      </c>
      <c r="C30" s="140">
        <v>792</v>
      </c>
    </row>
    <row r="31" spans="1:6" ht="12.75" customHeight="1">
      <c r="A31" s="139"/>
      <c r="B31" s="73" t="s">
        <v>172</v>
      </c>
      <c r="C31" s="140">
        <v>650</v>
      </c>
    </row>
    <row r="32" spans="1:6" ht="12.75" customHeight="1">
      <c r="A32" s="139"/>
      <c r="B32" s="73" t="s">
        <v>177</v>
      </c>
      <c r="C32" s="140">
        <v>567</v>
      </c>
    </row>
    <row r="33" spans="1:3" ht="12.75" customHeight="1">
      <c r="A33" s="139"/>
      <c r="B33" s="73" t="s">
        <v>189</v>
      </c>
      <c r="C33" s="140">
        <v>548</v>
      </c>
    </row>
    <row r="34" spans="1:3" ht="12.75" customHeight="1">
      <c r="A34" s="139"/>
      <c r="B34" s="73" t="s">
        <v>233</v>
      </c>
      <c r="C34" s="140">
        <v>537</v>
      </c>
    </row>
    <row r="35" spans="1:3" ht="12.75" customHeight="1">
      <c r="A35" s="139"/>
      <c r="B35" s="73" t="s">
        <v>180</v>
      </c>
      <c r="C35" s="140">
        <v>497</v>
      </c>
    </row>
    <row r="36" spans="1:3" ht="12.75" customHeight="1">
      <c r="A36" s="139"/>
      <c r="B36" s="73" t="s">
        <v>178</v>
      </c>
      <c r="C36" s="140">
        <v>467</v>
      </c>
    </row>
    <row r="37" spans="1:3" ht="12.75" customHeight="1">
      <c r="A37" s="139"/>
      <c r="B37" s="73" t="s">
        <v>194</v>
      </c>
      <c r="C37" s="140">
        <v>304</v>
      </c>
    </row>
    <row r="38" spans="1:3" ht="12.75" customHeight="1">
      <c r="A38" s="139"/>
      <c r="B38" s="73" t="s">
        <v>169</v>
      </c>
      <c r="C38" s="140">
        <v>211</v>
      </c>
    </row>
    <row r="39" spans="1:3" ht="12.75" customHeight="1">
      <c r="A39" s="139"/>
      <c r="B39" s="73" t="s">
        <v>198</v>
      </c>
      <c r="C39" s="140">
        <v>196</v>
      </c>
    </row>
    <row r="40" spans="1:3" ht="12.75" customHeight="1">
      <c r="A40" s="139"/>
      <c r="B40" s="73" t="s">
        <v>192</v>
      </c>
      <c r="C40" s="140">
        <v>193</v>
      </c>
    </row>
    <row r="41" spans="1:3" ht="12.75" customHeight="1">
      <c r="A41" s="139"/>
      <c r="B41" s="73" t="s">
        <v>183</v>
      </c>
      <c r="C41" s="140">
        <v>161</v>
      </c>
    </row>
    <row r="42" spans="1:3" ht="12.75" customHeight="1">
      <c r="A42" s="139"/>
      <c r="B42" s="73" t="s">
        <v>186</v>
      </c>
      <c r="C42" s="140">
        <v>159</v>
      </c>
    </row>
    <row r="43" spans="1:3" ht="12.75" customHeight="1">
      <c r="A43" s="139"/>
      <c r="B43" s="73" t="s">
        <v>193</v>
      </c>
      <c r="C43" s="140">
        <v>156</v>
      </c>
    </row>
    <row r="44" spans="1:3" ht="12.75" customHeight="1">
      <c r="A44" s="139"/>
      <c r="B44" s="73" t="s">
        <v>182</v>
      </c>
      <c r="C44" s="140">
        <v>149</v>
      </c>
    </row>
    <row r="45" spans="1:3" ht="12.75" customHeight="1">
      <c r="A45" s="139"/>
      <c r="B45" s="73" t="s">
        <v>234</v>
      </c>
      <c r="C45" s="140">
        <v>137</v>
      </c>
    </row>
    <row r="46" spans="1:3" ht="12.75" customHeight="1">
      <c r="A46" s="139"/>
      <c r="B46" s="73" t="s">
        <v>326</v>
      </c>
      <c r="C46" s="140">
        <v>104</v>
      </c>
    </row>
    <row r="47" spans="1:3" ht="12.75" customHeight="1">
      <c r="A47" s="139"/>
      <c r="B47" s="73" t="s">
        <v>235</v>
      </c>
      <c r="C47" s="140">
        <v>91</v>
      </c>
    </row>
    <row r="48" spans="1:3" ht="12.75" customHeight="1">
      <c r="A48" s="139"/>
      <c r="B48" s="73" t="s">
        <v>190</v>
      </c>
      <c r="C48" s="140">
        <v>91</v>
      </c>
    </row>
    <row r="49" spans="1:3" ht="12.75" customHeight="1">
      <c r="A49" s="139"/>
      <c r="B49" s="73" t="s">
        <v>236</v>
      </c>
      <c r="C49" s="140">
        <v>88</v>
      </c>
    </row>
    <row r="50" spans="1:3" ht="12.75" customHeight="1">
      <c r="A50" s="139"/>
      <c r="B50" s="73" t="s">
        <v>237</v>
      </c>
      <c r="C50" s="140">
        <v>86</v>
      </c>
    </row>
    <row r="51" spans="1:3" ht="12.75" customHeight="1">
      <c r="A51" s="139"/>
      <c r="B51" s="73" t="s">
        <v>218</v>
      </c>
      <c r="C51" s="140">
        <v>84</v>
      </c>
    </row>
    <row r="52" spans="1:3" ht="12.75" customHeight="1">
      <c r="A52" s="139"/>
      <c r="B52" s="73" t="s">
        <v>187</v>
      </c>
      <c r="C52" s="140">
        <v>80</v>
      </c>
    </row>
    <row r="53" spans="1:3" ht="12.75" customHeight="1">
      <c r="A53" s="139"/>
      <c r="B53" s="73" t="s">
        <v>264</v>
      </c>
      <c r="C53" s="140">
        <v>75</v>
      </c>
    </row>
    <row r="54" spans="1:3" ht="12.75" customHeight="1">
      <c r="A54" s="139"/>
      <c r="B54" s="73" t="s">
        <v>219</v>
      </c>
      <c r="C54" s="140">
        <v>74</v>
      </c>
    </row>
    <row r="55" spans="1:3" ht="12.75" customHeight="1">
      <c r="A55" s="139"/>
      <c r="B55" s="73" t="s">
        <v>201</v>
      </c>
      <c r="C55" s="140">
        <v>66</v>
      </c>
    </row>
    <row r="56" spans="1:3" ht="12.75" customHeight="1">
      <c r="A56" s="139"/>
      <c r="B56" s="73" t="s">
        <v>265</v>
      </c>
      <c r="C56" s="140">
        <v>59</v>
      </c>
    </row>
    <row r="57" spans="1:3" ht="12.75" customHeight="1">
      <c r="A57" s="139"/>
      <c r="B57" s="73" t="s">
        <v>238</v>
      </c>
      <c r="C57" s="140">
        <v>58</v>
      </c>
    </row>
    <row r="58" spans="1:3" ht="12.75" customHeight="1">
      <c r="A58" s="139"/>
      <c r="B58" s="73" t="s">
        <v>220</v>
      </c>
      <c r="C58" s="140">
        <v>55</v>
      </c>
    </row>
    <row r="59" spans="1:3" ht="12.75" customHeight="1">
      <c r="A59" s="139"/>
      <c r="B59" s="73" t="s">
        <v>266</v>
      </c>
      <c r="C59" s="140">
        <v>55</v>
      </c>
    </row>
    <row r="60" spans="1:3" ht="12.75" customHeight="1">
      <c r="A60" s="139"/>
      <c r="B60" s="73" t="s">
        <v>267</v>
      </c>
      <c r="C60" s="140">
        <v>47</v>
      </c>
    </row>
    <row r="61" spans="1:3" ht="12.75" customHeight="1">
      <c r="A61" s="139"/>
      <c r="B61" s="73" t="s">
        <v>191</v>
      </c>
      <c r="C61" s="140">
        <v>47</v>
      </c>
    </row>
    <row r="62" spans="1:3" ht="12.75" customHeight="1">
      <c r="A62" s="139"/>
      <c r="B62" s="73" t="s">
        <v>268</v>
      </c>
      <c r="C62" s="140">
        <v>46</v>
      </c>
    </row>
    <row r="63" spans="1:3" ht="12.75" customHeight="1">
      <c r="A63" s="139"/>
      <c r="B63" s="73" t="s">
        <v>327</v>
      </c>
      <c r="C63" s="140">
        <v>46</v>
      </c>
    </row>
    <row r="64" spans="1:3" ht="12.75" customHeight="1">
      <c r="A64" s="139"/>
      <c r="B64" s="73" t="s">
        <v>239</v>
      </c>
      <c r="C64" s="140">
        <v>40</v>
      </c>
    </row>
    <row r="65" spans="1:3" ht="12.75" customHeight="1">
      <c r="A65" s="139"/>
      <c r="B65" s="73" t="s">
        <v>208</v>
      </c>
      <c r="C65" s="140">
        <v>39</v>
      </c>
    </row>
    <row r="66" spans="1:3" ht="12.75" customHeight="1">
      <c r="A66" s="139"/>
      <c r="B66" s="73" t="s">
        <v>240</v>
      </c>
      <c r="C66" s="140">
        <v>38</v>
      </c>
    </row>
    <row r="67" spans="1:3" ht="12.75" customHeight="1">
      <c r="A67" s="139"/>
      <c r="B67" s="73" t="s">
        <v>184</v>
      </c>
      <c r="C67" s="140">
        <v>33</v>
      </c>
    </row>
    <row r="68" spans="1:3" ht="12.75" customHeight="1">
      <c r="A68" s="139"/>
      <c r="B68" s="73" t="s">
        <v>295</v>
      </c>
      <c r="C68" s="140">
        <v>31</v>
      </c>
    </row>
    <row r="69" spans="1:3" ht="12.75" customHeight="1">
      <c r="A69" s="139"/>
      <c r="B69" s="73" t="s">
        <v>241</v>
      </c>
      <c r="C69" s="140">
        <v>29</v>
      </c>
    </row>
    <row r="70" spans="1:3" ht="12.75" customHeight="1">
      <c r="A70" s="139"/>
      <c r="B70" s="73" t="s">
        <v>242</v>
      </c>
      <c r="C70" s="140">
        <v>26</v>
      </c>
    </row>
    <row r="71" spans="1:3" ht="12.75" customHeight="1">
      <c r="A71" s="139"/>
      <c r="B71" s="73" t="s">
        <v>221</v>
      </c>
      <c r="C71" s="140">
        <v>25</v>
      </c>
    </row>
    <row r="72" spans="1:3" ht="12.75" customHeight="1">
      <c r="A72" s="139"/>
      <c r="B72" s="73" t="s">
        <v>270</v>
      </c>
      <c r="C72" s="140">
        <v>23</v>
      </c>
    </row>
    <row r="73" spans="1:3" ht="12.75" customHeight="1">
      <c r="A73" s="139"/>
      <c r="B73" s="73" t="s">
        <v>271</v>
      </c>
      <c r="C73" s="140">
        <v>23</v>
      </c>
    </row>
    <row r="74" spans="1:3" ht="12.75" customHeight="1">
      <c r="A74" s="139"/>
      <c r="B74" s="73" t="s">
        <v>272</v>
      </c>
      <c r="C74" s="140">
        <v>21</v>
      </c>
    </row>
    <row r="75" spans="1:3" ht="12.75" customHeight="1">
      <c r="A75" s="139"/>
      <c r="B75" s="73" t="s">
        <v>296</v>
      </c>
      <c r="C75" s="140">
        <v>20</v>
      </c>
    </row>
    <row r="76" spans="1:3" ht="12.75" customHeight="1">
      <c r="A76" s="139"/>
      <c r="B76" s="73" t="s">
        <v>273</v>
      </c>
      <c r="C76" s="140">
        <v>20</v>
      </c>
    </row>
    <row r="77" spans="1:3" ht="12.75" customHeight="1">
      <c r="A77" s="139"/>
      <c r="B77" s="73" t="s">
        <v>274</v>
      </c>
      <c r="C77" s="140">
        <v>18</v>
      </c>
    </row>
    <row r="78" spans="1:3" ht="12.75" customHeight="1">
      <c r="A78" s="139"/>
      <c r="B78" s="73" t="s">
        <v>199</v>
      </c>
      <c r="C78" s="140">
        <v>17</v>
      </c>
    </row>
    <row r="79" spans="1:3" ht="12.75" customHeight="1">
      <c r="A79" s="139"/>
      <c r="B79" s="73" t="s">
        <v>211</v>
      </c>
      <c r="C79" s="140">
        <v>16</v>
      </c>
    </row>
    <row r="80" spans="1:3" ht="12.75" customHeight="1">
      <c r="A80" s="139"/>
      <c r="B80" s="73" t="s">
        <v>297</v>
      </c>
      <c r="C80" s="140">
        <v>15</v>
      </c>
    </row>
    <row r="81" spans="1:3" ht="12.75" customHeight="1">
      <c r="A81" s="139"/>
      <c r="B81" s="73" t="s">
        <v>328</v>
      </c>
      <c r="C81" s="140">
        <v>15</v>
      </c>
    </row>
    <row r="82" spans="1:3" ht="12.75" customHeight="1">
      <c r="A82" s="139"/>
      <c r="B82" s="73" t="s">
        <v>243</v>
      </c>
      <c r="C82" s="140">
        <v>15</v>
      </c>
    </row>
    <row r="83" spans="1:3" ht="12.75" customHeight="1">
      <c r="A83" s="139"/>
      <c r="B83" s="73" t="s">
        <v>275</v>
      </c>
      <c r="C83" s="140">
        <v>15</v>
      </c>
    </row>
    <row r="84" spans="1:3" ht="12.75" customHeight="1">
      <c r="A84" s="139"/>
      <c r="B84" s="73" t="s">
        <v>223</v>
      </c>
      <c r="C84" s="140">
        <v>12</v>
      </c>
    </row>
    <row r="85" spans="1:3" ht="12.75" customHeight="1">
      <c r="A85" s="139"/>
      <c r="B85" s="73" t="s">
        <v>197</v>
      </c>
      <c r="C85" s="140">
        <v>12</v>
      </c>
    </row>
    <row r="86" spans="1:3" ht="12.75" customHeight="1">
      <c r="A86" s="139"/>
      <c r="B86" s="73" t="s">
        <v>203</v>
      </c>
      <c r="C86" s="140">
        <v>11</v>
      </c>
    </row>
    <row r="87" spans="1:3" ht="12.75" customHeight="1">
      <c r="A87" s="139"/>
      <c r="B87" s="73" t="s">
        <v>55</v>
      </c>
      <c r="C87" s="140">
        <v>11</v>
      </c>
    </row>
    <row r="88" spans="1:3" ht="12.75" customHeight="1">
      <c r="A88" s="139"/>
      <c r="B88" s="73" t="s">
        <v>244</v>
      </c>
      <c r="C88" s="140">
        <v>10</v>
      </c>
    </row>
    <row r="89" spans="1:3" ht="12.75" customHeight="1">
      <c r="A89" s="139"/>
      <c r="B89" s="73" t="s">
        <v>245</v>
      </c>
      <c r="C89" s="140">
        <v>9</v>
      </c>
    </row>
    <row r="90" spans="1:3" ht="12.75" customHeight="1">
      <c r="A90" s="139"/>
      <c r="B90" s="73" t="s">
        <v>246</v>
      </c>
      <c r="C90" s="140">
        <v>9</v>
      </c>
    </row>
    <row r="91" spans="1:3" ht="12.75" customHeight="1">
      <c r="A91" s="139"/>
      <c r="B91" s="73" t="s">
        <v>247</v>
      </c>
      <c r="C91" s="140">
        <v>9</v>
      </c>
    </row>
    <row r="92" spans="1:3" ht="12.75" customHeight="1">
      <c r="A92" s="139"/>
      <c r="B92" s="73" t="s">
        <v>276</v>
      </c>
      <c r="C92" s="140">
        <v>9</v>
      </c>
    </row>
    <row r="93" spans="1:3" ht="12.75" customHeight="1">
      <c r="A93" s="139"/>
      <c r="B93" s="73" t="s">
        <v>277</v>
      </c>
      <c r="C93" s="140">
        <v>9</v>
      </c>
    </row>
    <row r="94" spans="1:3" ht="12.75" customHeight="1">
      <c r="A94" s="139"/>
      <c r="B94" s="73" t="s">
        <v>278</v>
      </c>
      <c r="C94" s="140">
        <v>9</v>
      </c>
    </row>
    <row r="95" spans="1:3" ht="12.75" customHeight="1">
      <c r="A95" s="139"/>
      <c r="B95" s="73" t="s">
        <v>298</v>
      </c>
      <c r="C95" s="140">
        <v>8</v>
      </c>
    </row>
    <row r="96" spans="1:3" ht="12.75" customHeight="1">
      <c r="A96" s="139"/>
      <c r="B96" s="73" t="s">
        <v>248</v>
      </c>
      <c r="C96" s="140">
        <v>8</v>
      </c>
    </row>
    <row r="97" spans="1:3" ht="12.75" customHeight="1">
      <c r="A97" s="139"/>
      <c r="B97" s="73" t="s">
        <v>299</v>
      </c>
      <c r="C97" s="140">
        <v>7</v>
      </c>
    </row>
    <row r="98" spans="1:3" ht="12.75" customHeight="1">
      <c r="A98" s="139"/>
      <c r="B98" s="73" t="s">
        <v>224</v>
      </c>
      <c r="C98" s="140">
        <v>7</v>
      </c>
    </row>
    <row r="99" spans="1:3" ht="12.75" customHeight="1">
      <c r="A99" s="139"/>
      <c r="B99" s="73" t="s">
        <v>225</v>
      </c>
      <c r="C99" s="140">
        <v>7</v>
      </c>
    </row>
    <row r="100" spans="1:3" ht="12.75" customHeight="1">
      <c r="A100" s="139"/>
      <c r="B100" s="73" t="s">
        <v>300</v>
      </c>
      <c r="C100" s="140">
        <v>6</v>
      </c>
    </row>
    <row r="101" spans="1:3" ht="12.75" customHeight="1">
      <c r="A101" s="139"/>
      <c r="B101" s="73" t="s">
        <v>279</v>
      </c>
      <c r="C101" s="140">
        <v>6</v>
      </c>
    </row>
    <row r="102" spans="1:3" ht="12.75" customHeight="1">
      <c r="A102" s="139"/>
      <c r="B102" s="73" t="s">
        <v>280</v>
      </c>
      <c r="C102" s="140">
        <v>6</v>
      </c>
    </row>
    <row r="103" spans="1:3" ht="12.75" customHeight="1">
      <c r="A103" s="139"/>
      <c r="B103" s="73" t="s">
        <v>249</v>
      </c>
      <c r="C103" s="140">
        <v>5</v>
      </c>
    </row>
    <row r="104" spans="1:3" ht="12.75" customHeight="1">
      <c r="A104" s="139"/>
      <c r="B104" s="73" t="s">
        <v>250</v>
      </c>
      <c r="C104" s="140">
        <v>5</v>
      </c>
    </row>
    <row r="105" spans="1:3" ht="12.75" customHeight="1">
      <c r="A105" s="139"/>
      <c r="B105" s="73" t="s">
        <v>251</v>
      </c>
      <c r="C105" s="142">
        <v>5</v>
      </c>
    </row>
    <row r="106" spans="1:3" ht="12.75" customHeight="1">
      <c r="A106" s="139"/>
      <c r="B106" s="73" t="s">
        <v>252</v>
      </c>
      <c r="C106" s="140">
        <v>5</v>
      </c>
    </row>
    <row r="107" spans="1:3" ht="12.75" customHeight="1">
      <c r="A107" s="139"/>
      <c r="B107" s="73" t="s">
        <v>281</v>
      </c>
      <c r="C107" s="140">
        <v>5</v>
      </c>
    </row>
    <row r="108" spans="1:3" ht="12.75" customHeight="1">
      <c r="A108" s="139"/>
      <c r="B108" s="73" t="s">
        <v>282</v>
      </c>
      <c r="C108" s="140">
        <v>5</v>
      </c>
    </row>
    <row r="109" spans="1:3" ht="12.75" customHeight="1">
      <c r="A109" s="139"/>
      <c r="B109" s="73" t="s">
        <v>253</v>
      </c>
      <c r="C109" s="140">
        <v>4</v>
      </c>
    </row>
    <row r="110" spans="1:3" ht="12.75" customHeight="1">
      <c r="A110" s="139"/>
      <c r="B110" s="73" t="s">
        <v>283</v>
      </c>
      <c r="C110" s="140">
        <v>4</v>
      </c>
    </row>
    <row r="111" spans="1:3" ht="12.75" customHeight="1">
      <c r="A111" s="139"/>
      <c r="B111" s="73" t="s">
        <v>284</v>
      </c>
      <c r="C111" s="140">
        <v>4</v>
      </c>
    </row>
    <row r="112" spans="1:3" ht="12.75" customHeight="1">
      <c r="A112" s="139"/>
      <c r="B112" s="73" t="s">
        <v>285</v>
      </c>
      <c r="C112" s="140">
        <v>4</v>
      </c>
    </row>
    <row r="113" spans="1:3" ht="12.75" customHeight="1">
      <c r="A113" s="139"/>
      <c r="B113" s="73" t="s">
        <v>313</v>
      </c>
      <c r="C113" s="140">
        <v>4</v>
      </c>
    </row>
    <row r="114" spans="1:3" ht="12.75" customHeight="1">
      <c r="A114" s="139"/>
      <c r="B114" s="73" t="s">
        <v>301</v>
      </c>
      <c r="C114" s="142">
        <v>3</v>
      </c>
    </row>
    <row r="115" spans="1:3" ht="12.75" customHeight="1">
      <c r="A115" s="139"/>
      <c r="B115" s="73" t="s">
        <v>302</v>
      </c>
      <c r="C115" s="140">
        <v>3</v>
      </c>
    </row>
    <row r="116" spans="1:3" ht="12.75" customHeight="1">
      <c r="A116" s="139"/>
      <c r="B116" s="73" t="s">
        <v>303</v>
      </c>
      <c r="C116" s="140">
        <v>3</v>
      </c>
    </row>
    <row r="117" spans="1:3" ht="12.75" customHeight="1">
      <c r="A117" s="139"/>
      <c r="B117" s="73" t="s">
        <v>226</v>
      </c>
      <c r="C117" s="140">
        <v>3</v>
      </c>
    </row>
    <row r="118" spans="1:3" ht="12.75" customHeight="1">
      <c r="A118" s="139"/>
      <c r="B118" s="73" t="s">
        <v>227</v>
      </c>
      <c r="C118" s="140">
        <v>3</v>
      </c>
    </row>
    <row r="119" spans="1:3" ht="12.75" customHeight="1">
      <c r="A119" s="139"/>
      <c r="B119" s="73" t="s">
        <v>228</v>
      </c>
      <c r="C119" s="140">
        <v>3</v>
      </c>
    </row>
    <row r="120" spans="1:3" ht="12.75" customHeight="1">
      <c r="A120" s="139"/>
      <c r="B120" s="73" t="s">
        <v>254</v>
      </c>
      <c r="C120" s="142">
        <v>3</v>
      </c>
    </row>
    <row r="121" spans="1:3" ht="12.75" customHeight="1">
      <c r="A121" s="139"/>
      <c r="B121" s="73" t="s">
        <v>209</v>
      </c>
      <c r="C121" s="140">
        <v>3</v>
      </c>
    </row>
    <row r="122" spans="1:3" ht="12.75" customHeight="1">
      <c r="A122" s="139"/>
      <c r="B122" s="73" t="s">
        <v>255</v>
      </c>
      <c r="C122" s="140">
        <v>3</v>
      </c>
    </row>
    <row r="123" spans="1:3" ht="12.75" customHeight="1">
      <c r="A123" s="139"/>
      <c r="B123" s="73" t="s">
        <v>304</v>
      </c>
      <c r="C123" s="140">
        <v>2</v>
      </c>
    </row>
    <row r="124" spans="1:3" ht="12.75" customHeight="1">
      <c r="A124" s="139"/>
      <c r="B124" s="73" t="s">
        <v>85</v>
      </c>
      <c r="C124" s="140">
        <v>2</v>
      </c>
    </row>
    <row r="125" spans="1:3" ht="12.75" customHeight="1">
      <c r="A125" s="139"/>
      <c r="B125" s="73" t="s">
        <v>305</v>
      </c>
      <c r="C125" s="140">
        <v>2</v>
      </c>
    </row>
    <row r="126" spans="1:3" ht="12.75" customHeight="1">
      <c r="A126" s="139"/>
      <c r="B126" s="73" t="s">
        <v>306</v>
      </c>
      <c r="C126" s="140">
        <v>2</v>
      </c>
    </row>
    <row r="127" spans="1:3" ht="12.75" customHeight="1">
      <c r="A127" s="139"/>
      <c r="B127" s="73" t="s">
        <v>329</v>
      </c>
      <c r="C127" s="140">
        <v>2</v>
      </c>
    </row>
    <row r="128" spans="1:3" ht="12.75" customHeight="1">
      <c r="A128" s="139"/>
      <c r="B128" s="73" t="s">
        <v>256</v>
      </c>
      <c r="C128" s="140">
        <v>2</v>
      </c>
    </row>
    <row r="129" spans="1:3" ht="12.75" customHeight="1">
      <c r="A129" s="139"/>
      <c r="B129" s="73" t="s">
        <v>286</v>
      </c>
      <c r="C129" s="140">
        <v>2</v>
      </c>
    </row>
    <row r="130" spans="1:3" ht="12.75" customHeight="1">
      <c r="A130" s="139"/>
      <c r="B130" s="73" t="s">
        <v>287</v>
      </c>
      <c r="C130" s="142">
        <v>2</v>
      </c>
    </row>
    <row r="131" spans="1:3" ht="12.75" customHeight="1">
      <c r="A131" s="139"/>
      <c r="B131" s="73" t="s">
        <v>288</v>
      </c>
      <c r="C131" s="142">
        <v>2</v>
      </c>
    </row>
    <row r="132" spans="1:3" ht="12.75" customHeight="1">
      <c r="A132" s="139"/>
      <c r="B132" s="73" t="s">
        <v>289</v>
      </c>
      <c r="C132" s="142">
        <v>2</v>
      </c>
    </row>
    <row r="133" spans="1:3" ht="12.75" customHeight="1">
      <c r="A133" s="139"/>
      <c r="B133" s="73" t="s">
        <v>290</v>
      </c>
      <c r="C133" s="140">
        <v>2</v>
      </c>
    </row>
    <row r="134" spans="1:3" ht="15">
      <c r="A134" s="139"/>
      <c r="B134" s="73" t="s">
        <v>291</v>
      </c>
      <c r="C134" s="140">
        <v>2</v>
      </c>
    </row>
    <row r="135" spans="1:3" ht="15">
      <c r="A135" s="139"/>
      <c r="B135" s="73" t="s">
        <v>307</v>
      </c>
      <c r="C135" s="140">
        <v>1</v>
      </c>
    </row>
    <row r="136" spans="1:3" ht="15">
      <c r="A136" s="139"/>
      <c r="B136" s="73" t="s">
        <v>308</v>
      </c>
      <c r="C136" s="142">
        <v>1</v>
      </c>
    </row>
    <row r="137" spans="1:3" ht="15">
      <c r="A137" s="139"/>
      <c r="B137" s="73" t="s">
        <v>309</v>
      </c>
      <c r="C137" s="140">
        <v>1</v>
      </c>
    </row>
    <row r="138" spans="1:3" ht="15">
      <c r="A138" s="139"/>
      <c r="B138" s="73" t="s">
        <v>310</v>
      </c>
      <c r="C138" s="140">
        <v>1</v>
      </c>
    </row>
    <row r="139" spans="1:3" ht="15">
      <c r="A139" s="139"/>
      <c r="B139" s="73" t="s">
        <v>213</v>
      </c>
      <c r="C139" s="140">
        <v>1</v>
      </c>
    </row>
    <row r="140" spans="1:3" ht="15">
      <c r="A140" s="139"/>
      <c r="B140" s="73" t="s">
        <v>311</v>
      </c>
      <c r="C140" s="140">
        <v>1</v>
      </c>
    </row>
    <row r="141" spans="1:3" ht="15">
      <c r="A141" s="139"/>
      <c r="B141" s="73" t="s">
        <v>312</v>
      </c>
      <c r="C141" s="142">
        <v>1</v>
      </c>
    </row>
    <row r="142" spans="1:3" ht="15">
      <c r="A142" s="139"/>
      <c r="B142" s="73" t="s">
        <v>230</v>
      </c>
      <c r="C142" s="142">
        <v>1</v>
      </c>
    </row>
    <row r="143" spans="1:3" ht="15">
      <c r="A143" s="139"/>
      <c r="B143" s="73" t="s">
        <v>231</v>
      </c>
      <c r="C143" s="140">
        <v>1</v>
      </c>
    </row>
    <row r="144" spans="1:3" ht="15">
      <c r="A144" s="139"/>
      <c r="B144" s="73" t="s">
        <v>232</v>
      </c>
      <c r="C144" s="140">
        <v>1</v>
      </c>
    </row>
    <row r="145" spans="1:3" ht="15">
      <c r="A145" s="139"/>
      <c r="B145" s="73" t="s">
        <v>257</v>
      </c>
      <c r="C145" s="142">
        <v>1</v>
      </c>
    </row>
    <row r="146" spans="1:3" ht="15">
      <c r="A146" s="139"/>
      <c r="B146" s="73" t="s">
        <v>258</v>
      </c>
      <c r="C146" s="140">
        <v>1</v>
      </c>
    </row>
    <row r="147" spans="1:3" ht="15">
      <c r="A147" s="139"/>
      <c r="B147" s="73" t="s">
        <v>259</v>
      </c>
      <c r="C147" s="142">
        <v>1</v>
      </c>
    </row>
    <row r="148" spans="1:3" ht="15">
      <c r="A148" s="139"/>
      <c r="B148" s="73" t="s">
        <v>205</v>
      </c>
      <c r="C148" s="142">
        <v>1</v>
      </c>
    </row>
    <row r="149" spans="1:3" ht="15">
      <c r="A149" s="139"/>
      <c r="B149" s="73" t="s">
        <v>260</v>
      </c>
      <c r="C149" s="140">
        <v>1</v>
      </c>
    </row>
    <row r="150" spans="1:3" ht="12.75" customHeight="1">
      <c r="B150" s="73" t="s">
        <v>261</v>
      </c>
      <c r="C150" s="142">
        <v>1</v>
      </c>
    </row>
    <row r="151" spans="1:3">
      <c r="B151" s="73" t="s">
        <v>262</v>
      </c>
      <c r="C151" s="142">
        <v>1</v>
      </c>
    </row>
    <row r="152" spans="1:3" ht="15">
      <c r="B152" s="73" t="s">
        <v>263</v>
      </c>
      <c r="C152" s="140">
        <v>1</v>
      </c>
    </row>
    <row r="153" spans="1:3" ht="15">
      <c r="B153" s="73" t="s">
        <v>292</v>
      </c>
      <c r="C153" s="140">
        <v>1</v>
      </c>
    </row>
    <row r="154" spans="1:3" ht="15">
      <c r="B154" s="73" t="s">
        <v>293</v>
      </c>
      <c r="C154" s="140">
        <v>1</v>
      </c>
    </row>
    <row r="155" spans="1:3">
      <c r="B155" s="73" t="s">
        <v>294</v>
      </c>
      <c r="C155" s="142">
        <v>1</v>
      </c>
    </row>
    <row r="156" spans="1:3" ht="12.75" customHeight="1">
      <c r="B156" s="139"/>
      <c r="C156" s="143"/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16" orientation="landscape" useFirstPageNumber="1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29936E-E037-46FC-A5FD-F1E3BDB4E7E1}">
  <dimension ref="A2:O42"/>
  <sheetViews>
    <sheetView showGridLines="0" tabSelected="1" zoomScaleNormal="100" zoomScaleSheetLayoutView="90" workbookViewId="0">
      <selection activeCell="I7" sqref="I7:I9"/>
    </sheetView>
  </sheetViews>
  <sheetFormatPr baseColWidth="10" defaultRowHeight="12.75"/>
  <cols>
    <col min="1" max="1" width="11.7109375" style="145" customWidth="1"/>
    <col min="2" max="2" width="15.7109375" style="145" customWidth="1"/>
    <col min="3" max="3" width="1.85546875" style="145" customWidth="1"/>
    <col min="4" max="4" width="15.7109375" style="145" customWidth="1"/>
    <col min="5" max="5" width="12" style="145" customWidth="1"/>
    <col min="6" max="6" width="11.7109375" style="145" customWidth="1"/>
    <col min="7" max="8" width="9.5703125" style="145" customWidth="1"/>
    <col min="9" max="9" width="19.28515625" style="145" customWidth="1"/>
    <col min="10" max="256" width="11.42578125" style="145"/>
    <col min="257" max="257" width="11.7109375" style="145" customWidth="1"/>
    <col min="258" max="258" width="15.7109375" style="145" customWidth="1"/>
    <col min="259" max="259" width="1.85546875" style="145" customWidth="1"/>
    <col min="260" max="260" width="15.7109375" style="145" customWidth="1"/>
    <col min="261" max="261" width="12" style="145" customWidth="1"/>
    <col min="262" max="262" width="11.7109375" style="145" customWidth="1"/>
    <col min="263" max="264" width="9.5703125" style="145" customWidth="1"/>
    <col min="265" max="265" width="15" style="145" customWidth="1"/>
    <col min="266" max="512" width="11.42578125" style="145"/>
    <col min="513" max="513" width="11.7109375" style="145" customWidth="1"/>
    <col min="514" max="514" width="15.7109375" style="145" customWidth="1"/>
    <col min="515" max="515" width="1.85546875" style="145" customWidth="1"/>
    <col min="516" max="516" width="15.7109375" style="145" customWidth="1"/>
    <col min="517" max="517" width="12" style="145" customWidth="1"/>
    <col min="518" max="518" width="11.7109375" style="145" customWidth="1"/>
    <col min="519" max="520" width="9.5703125" style="145" customWidth="1"/>
    <col min="521" max="521" width="15" style="145" customWidth="1"/>
    <col min="522" max="768" width="11.42578125" style="145"/>
    <col min="769" max="769" width="11.7109375" style="145" customWidth="1"/>
    <col min="770" max="770" width="15.7109375" style="145" customWidth="1"/>
    <col min="771" max="771" width="1.85546875" style="145" customWidth="1"/>
    <col min="772" max="772" width="15.7109375" style="145" customWidth="1"/>
    <col min="773" max="773" width="12" style="145" customWidth="1"/>
    <col min="774" max="774" width="11.7109375" style="145" customWidth="1"/>
    <col min="775" max="776" width="9.5703125" style="145" customWidth="1"/>
    <col min="777" max="777" width="15" style="145" customWidth="1"/>
    <col min="778" max="1024" width="11.42578125" style="145"/>
    <col min="1025" max="1025" width="11.7109375" style="145" customWidth="1"/>
    <col min="1026" max="1026" width="15.7109375" style="145" customWidth="1"/>
    <col min="1027" max="1027" width="1.85546875" style="145" customWidth="1"/>
    <col min="1028" max="1028" width="15.7109375" style="145" customWidth="1"/>
    <col min="1029" max="1029" width="12" style="145" customWidth="1"/>
    <col min="1030" max="1030" width="11.7109375" style="145" customWidth="1"/>
    <col min="1031" max="1032" width="9.5703125" style="145" customWidth="1"/>
    <col min="1033" max="1033" width="15" style="145" customWidth="1"/>
    <col min="1034" max="1280" width="11.42578125" style="145"/>
    <col min="1281" max="1281" width="11.7109375" style="145" customWidth="1"/>
    <col min="1282" max="1282" width="15.7109375" style="145" customWidth="1"/>
    <col min="1283" max="1283" width="1.85546875" style="145" customWidth="1"/>
    <col min="1284" max="1284" width="15.7109375" style="145" customWidth="1"/>
    <col min="1285" max="1285" width="12" style="145" customWidth="1"/>
    <col min="1286" max="1286" width="11.7109375" style="145" customWidth="1"/>
    <col min="1287" max="1288" width="9.5703125" style="145" customWidth="1"/>
    <col min="1289" max="1289" width="15" style="145" customWidth="1"/>
    <col min="1290" max="1536" width="11.42578125" style="145"/>
    <col min="1537" max="1537" width="11.7109375" style="145" customWidth="1"/>
    <col min="1538" max="1538" width="15.7109375" style="145" customWidth="1"/>
    <col min="1539" max="1539" width="1.85546875" style="145" customWidth="1"/>
    <col min="1540" max="1540" width="15.7109375" style="145" customWidth="1"/>
    <col min="1541" max="1541" width="12" style="145" customWidth="1"/>
    <col min="1542" max="1542" width="11.7109375" style="145" customWidth="1"/>
    <col min="1543" max="1544" width="9.5703125" style="145" customWidth="1"/>
    <col min="1545" max="1545" width="15" style="145" customWidth="1"/>
    <col min="1546" max="1792" width="11.42578125" style="145"/>
    <col min="1793" max="1793" width="11.7109375" style="145" customWidth="1"/>
    <col min="1794" max="1794" width="15.7109375" style="145" customWidth="1"/>
    <col min="1795" max="1795" width="1.85546875" style="145" customWidth="1"/>
    <col min="1796" max="1796" width="15.7109375" style="145" customWidth="1"/>
    <col min="1797" max="1797" width="12" style="145" customWidth="1"/>
    <col min="1798" max="1798" width="11.7109375" style="145" customWidth="1"/>
    <col min="1799" max="1800" width="9.5703125" style="145" customWidth="1"/>
    <col min="1801" max="1801" width="15" style="145" customWidth="1"/>
    <col min="1802" max="2048" width="11.42578125" style="145"/>
    <col min="2049" max="2049" width="11.7109375" style="145" customWidth="1"/>
    <col min="2050" max="2050" width="15.7109375" style="145" customWidth="1"/>
    <col min="2051" max="2051" width="1.85546875" style="145" customWidth="1"/>
    <col min="2052" max="2052" width="15.7109375" style="145" customWidth="1"/>
    <col min="2053" max="2053" width="12" style="145" customWidth="1"/>
    <col min="2054" max="2054" width="11.7109375" style="145" customWidth="1"/>
    <col min="2055" max="2056" width="9.5703125" style="145" customWidth="1"/>
    <col min="2057" max="2057" width="15" style="145" customWidth="1"/>
    <col min="2058" max="2304" width="11.42578125" style="145"/>
    <col min="2305" max="2305" width="11.7109375" style="145" customWidth="1"/>
    <col min="2306" max="2306" width="15.7109375" style="145" customWidth="1"/>
    <col min="2307" max="2307" width="1.85546875" style="145" customWidth="1"/>
    <col min="2308" max="2308" width="15.7109375" style="145" customWidth="1"/>
    <col min="2309" max="2309" width="12" style="145" customWidth="1"/>
    <col min="2310" max="2310" width="11.7109375" style="145" customWidth="1"/>
    <col min="2311" max="2312" width="9.5703125" style="145" customWidth="1"/>
    <col min="2313" max="2313" width="15" style="145" customWidth="1"/>
    <col min="2314" max="2560" width="11.42578125" style="145"/>
    <col min="2561" max="2561" width="11.7109375" style="145" customWidth="1"/>
    <col min="2562" max="2562" width="15.7109375" style="145" customWidth="1"/>
    <col min="2563" max="2563" width="1.85546875" style="145" customWidth="1"/>
    <col min="2564" max="2564" width="15.7109375" style="145" customWidth="1"/>
    <col min="2565" max="2565" width="12" style="145" customWidth="1"/>
    <col min="2566" max="2566" width="11.7109375" style="145" customWidth="1"/>
    <col min="2567" max="2568" width="9.5703125" style="145" customWidth="1"/>
    <col min="2569" max="2569" width="15" style="145" customWidth="1"/>
    <col min="2570" max="2816" width="11.42578125" style="145"/>
    <col min="2817" max="2817" width="11.7109375" style="145" customWidth="1"/>
    <col min="2818" max="2818" width="15.7109375" style="145" customWidth="1"/>
    <col min="2819" max="2819" width="1.85546875" style="145" customWidth="1"/>
    <col min="2820" max="2820" width="15.7109375" style="145" customWidth="1"/>
    <col min="2821" max="2821" width="12" style="145" customWidth="1"/>
    <col min="2822" max="2822" width="11.7109375" style="145" customWidth="1"/>
    <col min="2823" max="2824" width="9.5703125" style="145" customWidth="1"/>
    <col min="2825" max="2825" width="15" style="145" customWidth="1"/>
    <col min="2826" max="3072" width="11.42578125" style="145"/>
    <col min="3073" max="3073" width="11.7109375" style="145" customWidth="1"/>
    <col min="3074" max="3074" width="15.7109375" style="145" customWidth="1"/>
    <col min="3075" max="3075" width="1.85546875" style="145" customWidth="1"/>
    <col min="3076" max="3076" width="15.7109375" style="145" customWidth="1"/>
    <col min="3077" max="3077" width="12" style="145" customWidth="1"/>
    <col min="3078" max="3078" width="11.7109375" style="145" customWidth="1"/>
    <col min="3079" max="3080" width="9.5703125" style="145" customWidth="1"/>
    <col min="3081" max="3081" width="15" style="145" customWidth="1"/>
    <col min="3082" max="3328" width="11.42578125" style="145"/>
    <col min="3329" max="3329" width="11.7109375" style="145" customWidth="1"/>
    <col min="3330" max="3330" width="15.7109375" style="145" customWidth="1"/>
    <col min="3331" max="3331" width="1.85546875" style="145" customWidth="1"/>
    <col min="3332" max="3332" width="15.7109375" style="145" customWidth="1"/>
    <col min="3333" max="3333" width="12" style="145" customWidth="1"/>
    <col min="3334" max="3334" width="11.7109375" style="145" customWidth="1"/>
    <col min="3335" max="3336" width="9.5703125" style="145" customWidth="1"/>
    <col min="3337" max="3337" width="15" style="145" customWidth="1"/>
    <col min="3338" max="3584" width="11.42578125" style="145"/>
    <col min="3585" max="3585" width="11.7109375" style="145" customWidth="1"/>
    <col min="3586" max="3586" width="15.7109375" style="145" customWidth="1"/>
    <col min="3587" max="3587" width="1.85546875" style="145" customWidth="1"/>
    <col min="3588" max="3588" width="15.7109375" style="145" customWidth="1"/>
    <col min="3589" max="3589" width="12" style="145" customWidth="1"/>
    <col min="3590" max="3590" width="11.7109375" style="145" customWidth="1"/>
    <col min="3591" max="3592" width="9.5703125" style="145" customWidth="1"/>
    <col min="3593" max="3593" width="15" style="145" customWidth="1"/>
    <col min="3594" max="3840" width="11.42578125" style="145"/>
    <col min="3841" max="3841" width="11.7109375" style="145" customWidth="1"/>
    <col min="3842" max="3842" width="15.7109375" style="145" customWidth="1"/>
    <col min="3843" max="3843" width="1.85546875" style="145" customWidth="1"/>
    <col min="3844" max="3844" width="15.7109375" style="145" customWidth="1"/>
    <col min="3845" max="3845" width="12" style="145" customWidth="1"/>
    <col min="3846" max="3846" width="11.7109375" style="145" customWidth="1"/>
    <col min="3847" max="3848" width="9.5703125" style="145" customWidth="1"/>
    <col min="3849" max="3849" width="15" style="145" customWidth="1"/>
    <col min="3850" max="4096" width="11.42578125" style="145"/>
    <col min="4097" max="4097" width="11.7109375" style="145" customWidth="1"/>
    <col min="4098" max="4098" width="15.7109375" style="145" customWidth="1"/>
    <col min="4099" max="4099" width="1.85546875" style="145" customWidth="1"/>
    <col min="4100" max="4100" width="15.7109375" style="145" customWidth="1"/>
    <col min="4101" max="4101" width="12" style="145" customWidth="1"/>
    <col min="4102" max="4102" width="11.7109375" style="145" customWidth="1"/>
    <col min="4103" max="4104" width="9.5703125" style="145" customWidth="1"/>
    <col min="4105" max="4105" width="15" style="145" customWidth="1"/>
    <col min="4106" max="4352" width="11.42578125" style="145"/>
    <col min="4353" max="4353" width="11.7109375" style="145" customWidth="1"/>
    <col min="4354" max="4354" width="15.7109375" style="145" customWidth="1"/>
    <col min="4355" max="4355" width="1.85546875" style="145" customWidth="1"/>
    <col min="4356" max="4356" width="15.7109375" style="145" customWidth="1"/>
    <col min="4357" max="4357" width="12" style="145" customWidth="1"/>
    <col min="4358" max="4358" width="11.7109375" style="145" customWidth="1"/>
    <col min="4359" max="4360" width="9.5703125" style="145" customWidth="1"/>
    <col min="4361" max="4361" width="15" style="145" customWidth="1"/>
    <col min="4362" max="4608" width="11.42578125" style="145"/>
    <col min="4609" max="4609" width="11.7109375" style="145" customWidth="1"/>
    <col min="4610" max="4610" width="15.7109375" style="145" customWidth="1"/>
    <col min="4611" max="4611" width="1.85546875" style="145" customWidth="1"/>
    <col min="4612" max="4612" width="15.7109375" style="145" customWidth="1"/>
    <col min="4613" max="4613" width="12" style="145" customWidth="1"/>
    <col min="4614" max="4614" width="11.7109375" style="145" customWidth="1"/>
    <col min="4615" max="4616" width="9.5703125" style="145" customWidth="1"/>
    <col min="4617" max="4617" width="15" style="145" customWidth="1"/>
    <col min="4618" max="4864" width="11.42578125" style="145"/>
    <col min="4865" max="4865" width="11.7109375" style="145" customWidth="1"/>
    <col min="4866" max="4866" width="15.7109375" style="145" customWidth="1"/>
    <col min="4867" max="4867" width="1.85546875" style="145" customWidth="1"/>
    <col min="4868" max="4868" width="15.7109375" style="145" customWidth="1"/>
    <col min="4869" max="4869" width="12" style="145" customWidth="1"/>
    <col min="4870" max="4870" width="11.7109375" style="145" customWidth="1"/>
    <col min="4871" max="4872" width="9.5703125" style="145" customWidth="1"/>
    <col min="4873" max="4873" width="15" style="145" customWidth="1"/>
    <col min="4874" max="5120" width="11.42578125" style="145"/>
    <col min="5121" max="5121" width="11.7109375" style="145" customWidth="1"/>
    <col min="5122" max="5122" width="15.7109375" style="145" customWidth="1"/>
    <col min="5123" max="5123" width="1.85546875" style="145" customWidth="1"/>
    <col min="5124" max="5124" width="15.7109375" style="145" customWidth="1"/>
    <col min="5125" max="5125" width="12" style="145" customWidth="1"/>
    <col min="5126" max="5126" width="11.7109375" style="145" customWidth="1"/>
    <col min="5127" max="5128" width="9.5703125" style="145" customWidth="1"/>
    <col min="5129" max="5129" width="15" style="145" customWidth="1"/>
    <col min="5130" max="5376" width="11.42578125" style="145"/>
    <col min="5377" max="5377" width="11.7109375" style="145" customWidth="1"/>
    <col min="5378" max="5378" width="15.7109375" style="145" customWidth="1"/>
    <col min="5379" max="5379" width="1.85546875" style="145" customWidth="1"/>
    <col min="5380" max="5380" width="15.7109375" style="145" customWidth="1"/>
    <col min="5381" max="5381" width="12" style="145" customWidth="1"/>
    <col min="5382" max="5382" width="11.7109375" style="145" customWidth="1"/>
    <col min="5383" max="5384" width="9.5703125" style="145" customWidth="1"/>
    <col min="5385" max="5385" width="15" style="145" customWidth="1"/>
    <col min="5386" max="5632" width="11.42578125" style="145"/>
    <col min="5633" max="5633" width="11.7109375" style="145" customWidth="1"/>
    <col min="5634" max="5634" width="15.7109375" style="145" customWidth="1"/>
    <col min="5635" max="5635" width="1.85546875" style="145" customWidth="1"/>
    <col min="5636" max="5636" width="15.7109375" style="145" customWidth="1"/>
    <col min="5637" max="5637" width="12" style="145" customWidth="1"/>
    <col min="5638" max="5638" width="11.7109375" style="145" customWidth="1"/>
    <col min="5639" max="5640" width="9.5703125" style="145" customWidth="1"/>
    <col min="5641" max="5641" width="15" style="145" customWidth="1"/>
    <col min="5642" max="5888" width="11.42578125" style="145"/>
    <col min="5889" max="5889" width="11.7109375" style="145" customWidth="1"/>
    <col min="5890" max="5890" width="15.7109375" style="145" customWidth="1"/>
    <col min="5891" max="5891" width="1.85546875" style="145" customWidth="1"/>
    <col min="5892" max="5892" width="15.7109375" style="145" customWidth="1"/>
    <col min="5893" max="5893" width="12" style="145" customWidth="1"/>
    <col min="5894" max="5894" width="11.7109375" style="145" customWidth="1"/>
    <col min="5895" max="5896" width="9.5703125" style="145" customWidth="1"/>
    <col min="5897" max="5897" width="15" style="145" customWidth="1"/>
    <col min="5898" max="6144" width="11.42578125" style="145"/>
    <col min="6145" max="6145" width="11.7109375" style="145" customWidth="1"/>
    <col min="6146" max="6146" width="15.7109375" style="145" customWidth="1"/>
    <col min="6147" max="6147" width="1.85546875" style="145" customWidth="1"/>
    <col min="6148" max="6148" width="15.7109375" style="145" customWidth="1"/>
    <col min="6149" max="6149" width="12" style="145" customWidth="1"/>
    <col min="6150" max="6150" width="11.7109375" style="145" customWidth="1"/>
    <col min="6151" max="6152" width="9.5703125" style="145" customWidth="1"/>
    <col min="6153" max="6153" width="15" style="145" customWidth="1"/>
    <col min="6154" max="6400" width="11.42578125" style="145"/>
    <col min="6401" max="6401" width="11.7109375" style="145" customWidth="1"/>
    <col min="6402" max="6402" width="15.7109375" style="145" customWidth="1"/>
    <col min="6403" max="6403" width="1.85546875" style="145" customWidth="1"/>
    <col min="6404" max="6404" width="15.7109375" style="145" customWidth="1"/>
    <col min="6405" max="6405" width="12" style="145" customWidth="1"/>
    <col min="6406" max="6406" width="11.7109375" style="145" customWidth="1"/>
    <col min="6407" max="6408" width="9.5703125" style="145" customWidth="1"/>
    <col min="6409" max="6409" width="15" style="145" customWidth="1"/>
    <col min="6410" max="6656" width="11.42578125" style="145"/>
    <col min="6657" max="6657" width="11.7109375" style="145" customWidth="1"/>
    <col min="6658" max="6658" width="15.7109375" style="145" customWidth="1"/>
    <col min="6659" max="6659" width="1.85546875" style="145" customWidth="1"/>
    <col min="6660" max="6660" width="15.7109375" style="145" customWidth="1"/>
    <col min="6661" max="6661" width="12" style="145" customWidth="1"/>
    <col min="6662" max="6662" width="11.7109375" style="145" customWidth="1"/>
    <col min="6663" max="6664" width="9.5703125" style="145" customWidth="1"/>
    <col min="6665" max="6665" width="15" style="145" customWidth="1"/>
    <col min="6666" max="6912" width="11.42578125" style="145"/>
    <col min="6913" max="6913" width="11.7109375" style="145" customWidth="1"/>
    <col min="6914" max="6914" width="15.7109375" style="145" customWidth="1"/>
    <col min="6915" max="6915" width="1.85546875" style="145" customWidth="1"/>
    <col min="6916" max="6916" width="15.7109375" style="145" customWidth="1"/>
    <col min="6917" max="6917" width="12" style="145" customWidth="1"/>
    <col min="6918" max="6918" width="11.7109375" style="145" customWidth="1"/>
    <col min="6919" max="6920" width="9.5703125" style="145" customWidth="1"/>
    <col min="6921" max="6921" width="15" style="145" customWidth="1"/>
    <col min="6922" max="7168" width="11.42578125" style="145"/>
    <col min="7169" max="7169" width="11.7109375" style="145" customWidth="1"/>
    <col min="7170" max="7170" width="15.7109375" style="145" customWidth="1"/>
    <col min="7171" max="7171" width="1.85546875" style="145" customWidth="1"/>
    <col min="7172" max="7172" width="15.7109375" style="145" customWidth="1"/>
    <col min="7173" max="7173" width="12" style="145" customWidth="1"/>
    <col min="7174" max="7174" width="11.7109375" style="145" customWidth="1"/>
    <col min="7175" max="7176" width="9.5703125" style="145" customWidth="1"/>
    <col min="7177" max="7177" width="15" style="145" customWidth="1"/>
    <col min="7178" max="7424" width="11.42578125" style="145"/>
    <col min="7425" max="7425" width="11.7109375" style="145" customWidth="1"/>
    <col min="7426" max="7426" width="15.7109375" style="145" customWidth="1"/>
    <col min="7427" max="7427" width="1.85546875" style="145" customWidth="1"/>
    <col min="7428" max="7428" width="15.7109375" style="145" customWidth="1"/>
    <col min="7429" max="7429" width="12" style="145" customWidth="1"/>
    <col min="7430" max="7430" width="11.7109375" style="145" customWidth="1"/>
    <col min="7431" max="7432" width="9.5703125" style="145" customWidth="1"/>
    <col min="7433" max="7433" width="15" style="145" customWidth="1"/>
    <col min="7434" max="7680" width="11.42578125" style="145"/>
    <col min="7681" max="7681" width="11.7109375" style="145" customWidth="1"/>
    <col min="7682" max="7682" width="15.7109375" style="145" customWidth="1"/>
    <col min="7683" max="7683" width="1.85546875" style="145" customWidth="1"/>
    <col min="7684" max="7684" width="15.7109375" style="145" customWidth="1"/>
    <col min="7685" max="7685" width="12" style="145" customWidth="1"/>
    <col min="7686" max="7686" width="11.7109375" style="145" customWidth="1"/>
    <col min="7687" max="7688" width="9.5703125" style="145" customWidth="1"/>
    <col min="7689" max="7689" width="15" style="145" customWidth="1"/>
    <col min="7690" max="7936" width="11.42578125" style="145"/>
    <col min="7937" max="7937" width="11.7109375" style="145" customWidth="1"/>
    <col min="7938" max="7938" width="15.7109375" style="145" customWidth="1"/>
    <col min="7939" max="7939" width="1.85546875" style="145" customWidth="1"/>
    <col min="7940" max="7940" width="15.7109375" style="145" customWidth="1"/>
    <col min="7941" max="7941" width="12" style="145" customWidth="1"/>
    <col min="7942" max="7942" width="11.7109375" style="145" customWidth="1"/>
    <col min="7943" max="7944" width="9.5703125" style="145" customWidth="1"/>
    <col min="7945" max="7945" width="15" style="145" customWidth="1"/>
    <col min="7946" max="8192" width="11.42578125" style="145"/>
    <col min="8193" max="8193" width="11.7109375" style="145" customWidth="1"/>
    <col min="8194" max="8194" width="15.7109375" style="145" customWidth="1"/>
    <col min="8195" max="8195" width="1.85546875" style="145" customWidth="1"/>
    <col min="8196" max="8196" width="15.7109375" style="145" customWidth="1"/>
    <col min="8197" max="8197" width="12" style="145" customWidth="1"/>
    <col min="8198" max="8198" width="11.7109375" style="145" customWidth="1"/>
    <col min="8199" max="8200" width="9.5703125" style="145" customWidth="1"/>
    <col min="8201" max="8201" width="15" style="145" customWidth="1"/>
    <col min="8202" max="8448" width="11.42578125" style="145"/>
    <col min="8449" max="8449" width="11.7109375" style="145" customWidth="1"/>
    <col min="8450" max="8450" width="15.7109375" style="145" customWidth="1"/>
    <col min="8451" max="8451" width="1.85546875" style="145" customWidth="1"/>
    <col min="8452" max="8452" width="15.7109375" style="145" customWidth="1"/>
    <col min="8453" max="8453" width="12" style="145" customWidth="1"/>
    <col min="8454" max="8454" width="11.7109375" style="145" customWidth="1"/>
    <col min="8455" max="8456" width="9.5703125" style="145" customWidth="1"/>
    <col min="8457" max="8457" width="15" style="145" customWidth="1"/>
    <col min="8458" max="8704" width="11.42578125" style="145"/>
    <col min="8705" max="8705" width="11.7109375" style="145" customWidth="1"/>
    <col min="8706" max="8706" width="15.7109375" style="145" customWidth="1"/>
    <col min="8707" max="8707" width="1.85546875" style="145" customWidth="1"/>
    <col min="8708" max="8708" width="15.7109375" style="145" customWidth="1"/>
    <col min="8709" max="8709" width="12" style="145" customWidth="1"/>
    <col min="8710" max="8710" width="11.7109375" style="145" customWidth="1"/>
    <col min="8711" max="8712" width="9.5703125" style="145" customWidth="1"/>
    <col min="8713" max="8713" width="15" style="145" customWidth="1"/>
    <col min="8714" max="8960" width="11.42578125" style="145"/>
    <col min="8961" max="8961" width="11.7109375" style="145" customWidth="1"/>
    <col min="8962" max="8962" width="15.7109375" style="145" customWidth="1"/>
    <col min="8963" max="8963" width="1.85546875" style="145" customWidth="1"/>
    <col min="8964" max="8964" width="15.7109375" style="145" customWidth="1"/>
    <col min="8965" max="8965" width="12" style="145" customWidth="1"/>
    <col min="8966" max="8966" width="11.7109375" style="145" customWidth="1"/>
    <col min="8967" max="8968" width="9.5703125" style="145" customWidth="1"/>
    <col min="8969" max="8969" width="15" style="145" customWidth="1"/>
    <col min="8970" max="9216" width="11.42578125" style="145"/>
    <col min="9217" max="9217" width="11.7109375" style="145" customWidth="1"/>
    <col min="9218" max="9218" width="15.7109375" style="145" customWidth="1"/>
    <col min="9219" max="9219" width="1.85546875" style="145" customWidth="1"/>
    <col min="9220" max="9220" width="15.7109375" style="145" customWidth="1"/>
    <col min="9221" max="9221" width="12" style="145" customWidth="1"/>
    <col min="9222" max="9222" width="11.7109375" style="145" customWidth="1"/>
    <col min="9223" max="9224" width="9.5703125" style="145" customWidth="1"/>
    <col min="9225" max="9225" width="15" style="145" customWidth="1"/>
    <col min="9226" max="9472" width="11.42578125" style="145"/>
    <col min="9473" max="9473" width="11.7109375" style="145" customWidth="1"/>
    <col min="9474" max="9474" width="15.7109375" style="145" customWidth="1"/>
    <col min="9475" max="9475" width="1.85546875" style="145" customWidth="1"/>
    <col min="9476" max="9476" width="15.7109375" style="145" customWidth="1"/>
    <col min="9477" max="9477" width="12" style="145" customWidth="1"/>
    <col min="9478" max="9478" width="11.7109375" style="145" customWidth="1"/>
    <col min="9479" max="9480" width="9.5703125" style="145" customWidth="1"/>
    <col min="9481" max="9481" width="15" style="145" customWidth="1"/>
    <col min="9482" max="9728" width="11.42578125" style="145"/>
    <col min="9729" max="9729" width="11.7109375" style="145" customWidth="1"/>
    <col min="9730" max="9730" width="15.7109375" style="145" customWidth="1"/>
    <col min="9731" max="9731" width="1.85546875" style="145" customWidth="1"/>
    <col min="9732" max="9732" width="15.7109375" style="145" customWidth="1"/>
    <col min="9733" max="9733" width="12" style="145" customWidth="1"/>
    <col min="9734" max="9734" width="11.7109375" style="145" customWidth="1"/>
    <col min="9735" max="9736" width="9.5703125" style="145" customWidth="1"/>
    <col min="9737" max="9737" width="15" style="145" customWidth="1"/>
    <col min="9738" max="9984" width="11.42578125" style="145"/>
    <col min="9985" max="9985" width="11.7109375" style="145" customWidth="1"/>
    <col min="9986" max="9986" width="15.7109375" style="145" customWidth="1"/>
    <col min="9987" max="9987" width="1.85546875" style="145" customWidth="1"/>
    <col min="9988" max="9988" width="15.7109375" style="145" customWidth="1"/>
    <col min="9989" max="9989" width="12" style="145" customWidth="1"/>
    <col min="9990" max="9990" width="11.7109375" style="145" customWidth="1"/>
    <col min="9991" max="9992" width="9.5703125" style="145" customWidth="1"/>
    <col min="9993" max="9993" width="15" style="145" customWidth="1"/>
    <col min="9994" max="10240" width="11.42578125" style="145"/>
    <col min="10241" max="10241" width="11.7109375" style="145" customWidth="1"/>
    <col min="10242" max="10242" width="15.7109375" style="145" customWidth="1"/>
    <col min="10243" max="10243" width="1.85546875" style="145" customWidth="1"/>
    <col min="10244" max="10244" width="15.7109375" style="145" customWidth="1"/>
    <col min="10245" max="10245" width="12" style="145" customWidth="1"/>
    <col min="10246" max="10246" width="11.7109375" style="145" customWidth="1"/>
    <col min="10247" max="10248" width="9.5703125" style="145" customWidth="1"/>
    <col min="10249" max="10249" width="15" style="145" customWidth="1"/>
    <col min="10250" max="10496" width="11.42578125" style="145"/>
    <col min="10497" max="10497" width="11.7109375" style="145" customWidth="1"/>
    <col min="10498" max="10498" width="15.7109375" style="145" customWidth="1"/>
    <col min="10499" max="10499" width="1.85546875" style="145" customWidth="1"/>
    <col min="10500" max="10500" width="15.7109375" style="145" customWidth="1"/>
    <col min="10501" max="10501" width="12" style="145" customWidth="1"/>
    <col min="10502" max="10502" width="11.7109375" style="145" customWidth="1"/>
    <col min="10503" max="10504" width="9.5703125" style="145" customWidth="1"/>
    <col min="10505" max="10505" width="15" style="145" customWidth="1"/>
    <col min="10506" max="10752" width="11.42578125" style="145"/>
    <col min="10753" max="10753" width="11.7109375" style="145" customWidth="1"/>
    <col min="10754" max="10754" width="15.7109375" style="145" customWidth="1"/>
    <col min="10755" max="10755" width="1.85546875" style="145" customWidth="1"/>
    <col min="10756" max="10756" width="15.7109375" style="145" customWidth="1"/>
    <col min="10757" max="10757" width="12" style="145" customWidth="1"/>
    <col min="10758" max="10758" width="11.7109375" style="145" customWidth="1"/>
    <col min="10759" max="10760" width="9.5703125" style="145" customWidth="1"/>
    <col min="10761" max="10761" width="15" style="145" customWidth="1"/>
    <col min="10762" max="11008" width="11.42578125" style="145"/>
    <col min="11009" max="11009" width="11.7109375" style="145" customWidth="1"/>
    <col min="11010" max="11010" width="15.7109375" style="145" customWidth="1"/>
    <col min="11011" max="11011" width="1.85546875" style="145" customWidth="1"/>
    <col min="11012" max="11012" width="15.7109375" style="145" customWidth="1"/>
    <col min="11013" max="11013" width="12" style="145" customWidth="1"/>
    <col min="11014" max="11014" width="11.7109375" style="145" customWidth="1"/>
    <col min="11015" max="11016" width="9.5703125" style="145" customWidth="1"/>
    <col min="11017" max="11017" width="15" style="145" customWidth="1"/>
    <col min="11018" max="11264" width="11.42578125" style="145"/>
    <col min="11265" max="11265" width="11.7109375" style="145" customWidth="1"/>
    <col min="11266" max="11266" width="15.7109375" style="145" customWidth="1"/>
    <col min="11267" max="11267" width="1.85546875" style="145" customWidth="1"/>
    <col min="11268" max="11268" width="15.7109375" style="145" customWidth="1"/>
    <col min="11269" max="11269" width="12" style="145" customWidth="1"/>
    <col min="11270" max="11270" width="11.7109375" style="145" customWidth="1"/>
    <col min="11271" max="11272" width="9.5703125" style="145" customWidth="1"/>
    <col min="11273" max="11273" width="15" style="145" customWidth="1"/>
    <col min="11274" max="11520" width="11.42578125" style="145"/>
    <col min="11521" max="11521" width="11.7109375" style="145" customWidth="1"/>
    <col min="11522" max="11522" width="15.7109375" style="145" customWidth="1"/>
    <col min="11523" max="11523" width="1.85546875" style="145" customWidth="1"/>
    <col min="11524" max="11524" width="15.7109375" style="145" customWidth="1"/>
    <col min="11525" max="11525" width="12" style="145" customWidth="1"/>
    <col min="11526" max="11526" width="11.7109375" style="145" customWidth="1"/>
    <col min="11527" max="11528" width="9.5703125" style="145" customWidth="1"/>
    <col min="11529" max="11529" width="15" style="145" customWidth="1"/>
    <col min="11530" max="11776" width="11.42578125" style="145"/>
    <col min="11777" max="11777" width="11.7109375" style="145" customWidth="1"/>
    <col min="11778" max="11778" width="15.7109375" style="145" customWidth="1"/>
    <col min="11779" max="11779" width="1.85546875" style="145" customWidth="1"/>
    <col min="11780" max="11780" width="15.7109375" style="145" customWidth="1"/>
    <col min="11781" max="11781" width="12" style="145" customWidth="1"/>
    <col min="11782" max="11782" width="11.7109375" style="145" customWidth="1"/>
    <col min="11783" max="11784" width="9.5703125" style="145" customWidth="1"/>
    <col min="11785" max="11785" width="15" style="145" customWidth="1"/>
    <col min="11786" max="12032" width="11.42578125" style="145"/>
    <col min="12033" max="12033" width="11.7109375" style="145" customWidth="1"/>
    <col min="12034" max="12034" width="15.7109375" style="145" customWidth="1"/>
    <col min="12035" max="12035" width="1.85546875" style="145" customWidth="1"/>
    <col min="12036" max="12036" width="15.7109375" style="145" customWidth="1"/>
    <col min="12037" max="12037" width="12" style="145" customWidth="1"/>
    <col min="12038" max="12038" width="11.7109375" style="145" customWidth="1"/>
    <col min="12039" max="12040" width="9.5703125" style="145" customWidth="1"/>
    <col min="12041" max="12041" width="15" style="145" customWidth="1"/>
    <col min="12042" max="12288" width="11.42578125" style="145"/>
    <col min="12289" max="12289" width="11.7109375" style="145" customWidth="1"/>
    <col min="12290" max="12290" width="15.7109375" style="145" customWidth="1"/>
    <col min="12291" max="12291" width="1.85546875" style="145" customWidth="1"/>
    <col min="12292" max="12292" width="15.7109375" style="145" customWidth="1"/>
    <col min="12293" max="12293" width="12" style="145" customWidth="1"/>
    <col min="12294" max="12294" width="11.7109375" style="145" customWidth="1"/>
    <col min="12295" max="12296" width="9.5703125" style="145" customWidth="1"/>
    <col min="12297" max="12297" width="15" style="145" customWidth="1"/>
    <col min="12298" max="12544" width="11.42578125" style="145"/>
    <col min="12545" max="12545" width="11.7109375" style="145" customWidth="1"/>
    <col min="12546" max="12546" width="15.7109375" style="145" customWidth="1"/>
    <col min="12547" max="12547" width="1.85546875" style="145" customWidth="1"/>
    <col min="12548" max="12548" width="15.7109375" style="145" customWidth="1"/>
    <col min="12549" max="12549" width="12" style="145" customWidth="1"/>
    <col min="12550" max="12550" width="11.7109375" style="145" customWidth="1"/>
    <col min="12551" max="12552" width="9.5703125" style="145" customWidth="1"/>
    <col min="12553" max="12553" width="15" style="145" customWidth="1"/>
    <col min="12554" max="12800" width="11.42578125" style="145"/>
    <col min="12801" max="12801" width="11.7109375" style="145" customWidth="1"/>
    <col min="12802" max="12802" width="15.7109375" style="145" customWidth="1"/>
    <col min="12803" max="12803" width="1.85546875" style="145" customWidth="1"/>
    <col min="12804" max="12804" width="15.7109375" style="145" customWidth="1"/>
    <col min="12805" max="12805" width="12" style="145" customWidth="1"/>
    <col min="12806" max="12806" width="11.7109375" style="145" customWidth="1"/>
    <col min="12807" max="12808" width="9.5703125" style="145" customWidth="1"/>
    <col min="12809" max="12809" width="15" style="145" customWidth="1"/>
    <col min="12810" max="13056" width="11.42578125" style="145"/>
    <col min="13057" max="13057" width="11.7109375" style="145" customWidth="1"/>
    <col min="13058" max="13058" width="15.7109375" style="145" customWidth="1"/>
    <col min="13059" max="13059" width="1.85546875" style="145" customWidth="1"/>
    <col min="13060" max="13060" width="15.7109375" style="145" customWidth="1"/>
    <col min="13061" max="13061" width="12" style="145" customWidth="1"/>
    <col min="13062" max="13062" width="11.7109375" style="145" customWidth="1"/>
    <col min="13063" max="13064" width="9.5703125" style="145" customWidth="1"/>
    <col min="13065" max="13065" width="15" style="145" customWidth="1"/>
    <col min="13066" max="13312" width="11.42578125" style="145"/>
    <col min="13313" max="13313" width="11.7109375" style="145" customWidth="1"/>
    <col min="13314" max="13314" width="15.7109375" style="145" customWidth="1"/>
    <col min="13315" max="13315" width="1.85546875" style="145" customWidth="1"/>
    <col min="13316" max="13316" width="15.7109375" style="145" customWidth="1"/>
    <col min="13317" max="13317" width="12" style="145" customWidth="1"/>
    <col min="13318" max="13318" width="11.7109375" style="145" customWidth="1"/>
    <col min="13319" max="13320" width="9.5703125" style="145" customWidth="1"/>
    <col min="13321" max="13321" width="15" style="145" customWidth="1"/>
    <col min="13322" max="13568" width="11.42578125" style="145"/>
    <col min="13569" max="13569" width="11.7109375" style="145" customWidth="1"/>
    <col min="13570" max="13570" width="15.7109375" style="145" customWidth="1"/>
    <col min="13571" max="13571" width="1.85546875" style="145" customWidth="1"/>
    <col min="13572" max="13572" width="15.7109375" style="145" customWidth="1"/>
    <col min="13573" max="13573" width="12" style="145" customWidth="1"/>
    <col min="13574" max="13574" width="11.7109375" style="145" customWidth="1"/>
    <col min="13575" max="13576" width="9.5703125" style="145" customWidth="1"/>
    <col min="13577" max="13577" width="15" style="145" customWidth="1"/>
    <col min="13578" max="13824" width="11.42578125" style="145"/>
    <col min="13825" max="13825" width="11.7109375" style="145" customWidth="1"/>
    <col min="13826" max="13826" width="15.7109375" style="145" customWidth="1"/>
    <col min="13827" max="13827" width="1.85546875" style="145" customWidth="1"/>
    <col min="13828" max="13828" width="15.7109375" style="145" customWidth="1"/>
    <col min="13829" max="13829" width="12" style="145" customWidth="1"/>
    <col min="13830" max="13830" width="11.7109375" style="145" customWidth="1"/>
    <col min="13831" max="13832" width="9.5703125" style="145" customWidth="1"/>
    <col min="13833" max="13833" width="15" style="145" customWidth="1"/>
    <col min="13834" max="14080" width="11.42578125" style="145"/>
    <col min="14081" max="14081" width="11.7109375" style="145" customWidth="1"/>
    <col min="14082" max="14082" width="15.7109375" style="145" customWidth="1"/>
    <col min="14083" max="14083" width="1.85546875" style="145" customWidth="1"/>
    <col min="14084" max="14084" width="15.7109375" style="145" customWidth="1"/>
    <col min="14085" max="14085" width="12" style="145" customWidth="1"/>
    <col min="14086" max="14086" width="11.7109375" style="145" customWidth="1"/>
    <col min="14087" max="14088" width="9.5703125" style="145" customWidth="1"/>
    <col min="14089" max="14089" width="15" style="145" customWidth="1"/>
    <col min="14090" max="14336" width="11.42578125" style="145"/>
    <col min="14337" max="14337" width="11.7109375" style="145" customWidth="1"/>
    <col min="14338" max="14338" width="15.7109375" style="145" customWidth="1"/>
    <col min="14339" max="14339" width="1.85546875" style="145" customWidth="1"/>
    <col min="14340" max="14340" width="15.7109375" style="145" customWidth="1"/>
    <col min="14341" max="14341" width="12" style="145" customWidth="1"/>
    <col min="14342" max="14342" width="11.7109375" style="145" customWidth="1"/>
    <col min="14343" max="14344" width="9.5703125" style="145" customWidth="1"/>
    <col min="14345" max="14345" width="15" style="145" customWidth="1"/>
    <col min="14346" max="14592" width="11.42578125" style="145"/>
    <col min="14593" max="14593" width="11.7109375" style="145" customWidth="1"/>
    <col min="14594" max="14594" width="15.7109375" style="145" customWidth="1"/>
    <col min="14595" max="14595" width="1.85546875" style="145" customWidth="1"/>
    <col min="14596" max="14596" width="15.7109375" style="145" customWidth="1"/>
    <col min="14597" max="14597" width="12" style="145" customWidth="1"/>
    <col min="14598" max="14598" width="11.7109375" style="145" customWidth="1"/>
    <col min="14599" max="14600" width="9.5703125" style="145" customWidth="1"/>
    <col min="14601" max="14601" width="15" style="145" customWidth="1"/>
    <col min="14602" max="14848" width="11.42578125" style="145"/>
    <col min="14849" max="14849" width="11.7109375" style="145" customWidth="1"/>
    <col min="14850" max="14850" width="15.7109375" style="145" customWidth="1"/>
    <col min="14851" max="14851" width="1.85546875" style="145" customWidth="1"/>
    <col min="14852" max="14852" width="15.7109375" style="145" customWidth="1"/>
    <col min="14853" max="14853" width="12" style="145" customWidth="1"/>
    <col min="14854" max="14854" width="11.7109375" style="145" customWidth="1"/>
    <col min="14855" max="14856" width="9.5703125" style="145" customWidth="1"/>
    <col min="14857" max="14857" width="15" style="145" customWidth="1"/>
    <col min="14858" max="15104" width="11.42578125" style="145"/>
    <col min="15105" max="15105" width="11.7109375" style="145" customWidth="1"/>
    <col min="15106" max="15106" width="15.7109375" style="145" customWidth="1"/>
    <col min="15107" max="15107" width="1.85546875" style="145" customWidth="1"/>
    <col min="15108" max="15108" width="15.7109375" style="145" customWidth="1"/>
    <col min="15109" max="15109" width="12" style="145" customWidth="1"/>
    <col min="15110" max="15110" width="11.7109375" style="145" customWidth="1"/>
    <col min="15111" max="15112" width="9.5703125" style="145" customWidth="1"/>
    <col min="15113" max="15113" width="15" style="145" customWidth="1"/>
    <col min="15114" max="15360" width="11.42578125" style="145"/>
    <col min="15361" max="15361" width="11.7109375" style="145" customWidth="1"/>
    <col min="15362" max="15362" width="15.7109375" style="145" customWidth="1"/>
    <col min="15363" max="15363" width="1.85546875" style="145" customWidth="1"/>
    <col min="15364" max="15364" width="15.7109375" style="145" customWidth="1"/>
    <col min="15365" max="15365" width="12" style="145" customWidth="1"/>
    <col min="15366" max="15366" width="11.7109375" style="145" customWidth="1"/>
    <col min="15367" max="15368" width="9.5703125" style="145" customWidth="1"/>
    <col min="15369" max="15369" width="15" style="145" customWidth="1"/>
    <col min="15370" max="15616" width="11.42578125" style="145"/>
    <col min="15617" max="15617" width="11.7109375" style="145" customWidth="1"/>
    <col min="15618" max="15618" width="15.7109375" style="145" customWidth="1"/>
    <col min="15619" max="15619" width="1.85546875" style="145" customWidth="1"/>
    <col min="15620" max="15620" width="15.7109375" style="145" customWidth="1"/>
    <col min="15621" max="15621" width="12" style="145" customWidth="1"/>
    <col min="15622" max="15622" width="11.7109375" style="145" customWidth="1"/>
    <col min="15623" max="15624" width="9.5703125" style="145" customWidth="1"/>
    <col min="15625" max="15625" width="15" style="145" customWidth="1"/>
    <col min="15626" max="15872" width="11.42578125" style="145"/>
    <col min="15873" max="15873" width="11.7109375" style="145" customWidth="1"/>
    <col min="15874" max="15874" width="15.7109375" style="145" customWidth="1"/>
    <col min="15875" max="15875" width="1.85546875" style="145" customWidth="1"/>
    <col min="15876" max="15876" width="15.7109375" style="145" customWidth="1"/>
    <col min="15877" max="15877" width="12" style="145" customWidth="1"/>
    <col min="15878" max="15878" width="11.7109375" style="145" customWidth="1"/>
    <col min="15879" max="15880" width="9.5703125" style="145" customWidth="1"/>
    <col min="15881" max="15881" width="15" style="145" customWidth="1"/>
    <col min="15882" max="16128" width="11.42578125" style="145"/>
    <col min="16129" max="16129" width="11.7109375" style="145" customWidth="1"/>
    <col min="16130" max="16130" width="15.7109375" style="145" customWidth="1"/>
    <col min="16131" max="16131" width="1.85546875" style="145" customWidth="1"/>
    <col min="16132" max="16132" width="15.7109375" style="145" customWidth="1"/>
    <col min="16133" max="16133" width="12" style="145" customWidth="1"/>
    <col min="16134" max="16134" width="11.7109375" style="145" customWidth="1"/>
    <col min="16135" max="16136" width="9.5703125" style="145" customWidth="1"/>
    <col min="16137" max="16137" width="15" style="145" customWidth="1"/>
    <col min="16138" max="16384" width="11.42578125" style="145"/>
  </cols>
  <sheetData>
    <row r="2" spans="1:15" ht="14.25">
      <c r="A2" s="144" t="s">
        <v>330</v>
      </c>
      <c r="B2" s="144"/>
      <c r="C2" s="144"/>
      <c r="D2" s="144"/>
      <c r="E2" s="144"/>
      <c r="F2" s="144"/>
      <c r="G2" s="144"/>
      <c r="H2" s="144"/>
      <c r="I2" s="144"/>
    </row>
    <row r="3" spans="1:15" ht="14.25">
      <c r="A3" s="146" t="s">
        <v>331</v>
      </c>
      <c r="B3" s="146"/>
      <c r="C3" s="146"/>
      <c r="D3" s="146"/>
      <c r="E3" s="146"/>
      <c r="F3" s="146"/>
      <c r="G3" s="146"/>
      <c r="H3" s="146"/>
      <c r="I3" s="146"/>
    </row>
    <row r="4" spans="1:15" ht="14.25">
      <c r="A4" s="146" t="s">
        <v>332</v>
      </c>
      <c r="B4" s="146"/>
      <c r="C4" s="146"/>
      <c r="D4" s="146"/>
      <c r="E4" s="146"/>
      <c r="F4" s="146"/>
      <c r="G4" s="146"/>
      <c r="H4" s="146"/>
      <c r="I4" s="146"/>
    </row>
    <row r="5" spans="1:15" ht="14.25">
      <c r="A5" s="146" t="s">
        <v>140</v>
      </c>
      <c r="B5" s="146"/>
      <c r="C5" s="146"/>
      <c r="D5" s="146"/>
      <c r="E5" s="146"/>
      <c r="F5" s="146"/>
      <c r="G5" s="146"/>
      <c r="H5" s="146"/>
      <c r="I5" s="146"/>
    </row>
    <row r="6" spans="1:15" ht="4.5" customHeight="1">
      <c r="A6" s="147"/>
      <c r="B6" s="147"/>
      <c r="C6" s="147"/>
      <c r="D6" s="147"/>
      <c r="E6" s="147"/>
      <c r="F6" s="147"/>
      <c r="G6" s="147"/>
      <c r="H6" s="147"/>
      <c r="I6" s="147"/>
    </row>
    <row r="7" spans="1:15" ht="16.5" customHeight="1">
      <c r="A7" s="505" t="s">
        <v>333</v>
      </c>
      <c r="B7" s="508" t="s">
        <v>334</v>
      </c>
      <c r="C7" s="508"/>
      <c r="D7" s="508" t="s">
        <v>335</v>
      </c>
      <c r="E7" s="508"/>
      <c r="F7" s="508"/>
      <c r="G7" s="508"/>
      <c r="H7" s="508"/>
      <c r="I7" s="509" t="s">
        <v>336</v>
      </c>
    </row>
    <row r="8" spans="1:15" ht="15.75" customHeight="1">
      <c r="A8" s="506"/>
      <c r="B8" s="508"/>
      <c r="C8" s="508"/>
      <c r="D8" s="508" t="s">
        <v>337</v>
      </c>
      <c r="E8" s="508"/>
      <c r="F8" s="508" t="s">
        <v>338</v>
      </c>
      <c r="G8" s="508"/>
      <c r="H8" s="508"/>
      <c r="I8" s="510"/>
    </row>
    <row r="9" spans="1:15" ht="27">
      <c r="A9" s="507"/>
      <c r="B9" s="508"/>
      <c r="C9" s="508"/>
      <c r="D9" s="148" t="s">
        <v>339</v>
      </c>
      <c r="E9" s="148" t="s">
        <v>340</v>
      </c>
      <c r="F9" s="148" t="s">
        <v>341</v>
      </c>
      <c r="G9" s="148" t="s">
        <v>342</v>
      </c>
      <c r="H9" s="148" t="s">
        <v>343</v>
      </c>
      <c r="I9" s="511"/>
    </row>
    <row r="10" spans="1:15" ht="6" customHeight="1">
      <c r="A10" s="149"/>
      <c r="B10" s="149"/>
      <c r="C10" s="149"/>
      <c r="D10" s="149"/>
      <c r="E10" s="149"/>
      <c r="F10" s="149"/>
      <c r="G10" s="149"/>
      <c r="H10" s="149"/>
      <c r="I10" s="150"/>
      <c r="J10" s="151"/>
      <c r="K10" s="151"/>
      <c r="L10" s="151"/>
      <c r="M10" s="151"/>
      <c r="N10" s="152"/>
      <c r="O10" s="153"/>
    </row>
    <row r="11" spans="1:15" ht="14.25" customHeight="1">
      <c r="A11" s="154" t="s">
        <v>344</v>
      </c>
      <c r="B11" s="155">
        <v>3572987</v>
      </c>
      <c r="C11" s="152"/>
      <c r="D11" s="156">
        <v>8319</v>
      </c>
      <c r="E11" s="156">
        <v>7909</v>
      </c>
      <c r="F11" s="156">
        <v>2450</v>
      </c>
      <c r="G11" s="156">
        <v>7565</v>
      </c>
      <c r="H11" s="156">
        <v>22</v>
      </c>
      <c r="I11" s="156">
        <f>3572987+D11+E11-F11-G11-H11</f>
        <v>3579178</v>
      </c>
      <c r="J11" s="151"/>
      <c r="K11" s="151"/>
      <c r="L11" s="151"/>
      <c r="M11" s="151"/>
      <c r="N11" s="152"/>
      <c r="O11" s="153"/>
    </row>
    <row r="12" spans="1:15" ht="14.25" customHeight="1">
      <c r="A12" s="154" t="s">
        <v>345</v>
      </c>
      <c r="B12" s="155">
        <v>3579178</v>
      </c>
      <c r="C12" s="152"/>
      <c r="D12" s="156">
        <v>5773</v>
      </c>
      <c r="E12" s="156">
        <v>4997</v>
      </c>
      <c r="F12" s="156">
        <v>1929</v>
      </c>
      <c r="G12" s="156">
        <v>364</v>
      </c>
      <c r="H12" s="156">
        <v>12</v>
      </c>
      <c r="I12" s="156">
        <f t="shared" ref="I12:I19" si="0">B12+D12+E12-F12-G12-H12</f>
        <v>3587643</v>
      </c>
      <c r="J12" s="151"/>
      <c r="K12" s="151"/>
      <c r="L12" s="151"/>
      <c r="M12" s="151"/>
      <c r="N12" s="152"/>
      <c r="O12" s="153"/>
    </row>
    <row r="13" spans="1:15" ht="14.25" customHeight="1">
      <c r="A13" s="154" t="s">
        <v>346</v>
      </c>
      <c r="B13" s="155">
        <v>3587643</v>
      </c>
      <c r="C13" s="152"/>
      <c r="D13" s="156">
        <v>6319</v>
      </c>
      <c r="E13" s="156">
        <v>3472</v>
      </c>
      <c r="F13" s="156">
        <v>2298</v>
      </c>
      <c r="G13" s="156">
        <v>0</v>
      </c>
      <c r="H13" s="156">
        <v>13</v>
      </c>
      <c r="I13" s="156">
        <f t="shared" si="0"/>
        <v>3595123</v>
      </c>
      <c r="J13" s="151"/>
      <c r="K13" s="151"/>
      <c r="L13" s="151"/>
      <c r="M13" s="151"/>
      <c r="N13" s="152"/>
      <c r="O13" s="153"/>
    </row>
    <row r="14" spans="1:15" ht="14.25" customHeight="1">
      <c r="A14" s="154" t="s">
        <v>347</v>
      </c>
      <c r="B14" s="155">
        <v>3595123</v>
      </c>
      <c r="C14" s="152"/>
      <c r="D14" s="156">
        <v>5273</v>
      </c>
      <c r="E14" s="156">
        <v>1804</v>
      </c>
      <c r="F14" s="156">
        <v>1847</v>
      </c>
      <c r="G14" s="156">
        <v>0</v>
      </c>
      <c r="H14" s="156">
        <v>10</v>
      </c>
      <c r="I14" s="156">
        <f t="shared" si="0"/>
        <v>3600343</v>
      </c>
      <c r="J14" s="151"/>
      <c r="K14" s="151"/>
      <c r="L14" s="151"/>
      <c r="M14" s="151"/>
      <c r="N14" s="152"/>
      <c r="O14" s="153"/>
    </row>
    <row r="15" spans="1:15" ht="14.25" customHeight="1">
      <c r="A15" s="154" t="s">
        <v>348</v>
      </c>
      <c r="B15" s="155">
        <v>3600343</v>
      </c>
      <c r="C15" s="152"/>
      <c r="D15" s="156">
        <v>6453</v>
      </c>
      <c r="E15" s="156">
        <v>1921</v>
      </c>
      <c r="F15" s="156">
        <v>2542</v>
      </c>
      <c r="G15" s="156">
        <v>0</v>
      </c>
      <c r="H15" s="156">
        <v>5</v>
      </c>
      <c r="I15" s="156">
        <f t="shared" si="0"/>
        <v>3606170</v>
      </c>
      <c r="J15" s="151"/>
      <c r="K15" s="151"/>
      <c r="L15" s="151"/>
      <c r="M15" s="151"/>
      <c r="N15" s="152"/>
      <c r="O15" s="157"/>
    </row>
    <row r="16" spans="1:15" ht="14.25" customHeight="1">
      <c r="A16" s="154" t="s">
        <v>349</v>
      </c>
      <c r="B16" s="155">
        <v>3606170</v>
      </c>
      <c r="C16" s="152"/>
      <c r="D16" s="156">
        <v>6238</v>
      </c>
      <c r="E16" s="156">
        <v>1499</v>
      </c>
      <c r="F16" s="156">
        <v>2322</v>
      </c>
      <c r="G16" s="156">
        <v>0</v>
      </c>
      <c r="H16" s="156">
        <v>18</v>
      </c>
      <c r="I16" s="156">
        <f t="shared" si="0"/>
        <v>3611567</v>
      </c>
      <c r="J16" s="151"/>
      <c r="K16" s="151"/>
      <c r="L16" s="151"/>
      <c r="M16" s="151"/>
      <c r="N16" s="152"/>
      <c r="O16" s="157"/>
    </row>
    <row r="17" spans="1:15" ht="14.25" customHeight="1">
      <c r="A17" s="154" t="s">
        <v>350</v>
      </c>
      <c r="B17" s="155">
        <v>3611567</v>
      </c>
      <c r="C17" s="152"/>
      <c r="D17" s="156">
        <v>6804</v>
      </c>
      <c r="E17" s="156">
        <v>1197</v>
      </c>
      <c r="F17" s="156">
        <v>2174</v>
      </c>
      <c r="G17" s="156">
        <v>0</v>
      </c>
      <c r="H17" s="156">
        <v>9</v>
      </c>
      <c r="I17" s="156">
        <f t="shared" si="0"/>
        <v>3617385</v>
      </c>
      <c r="J17" s="151"/>
      <c r="K17" s="151"/>
      <c r="L17" s="151"/>
      <c r="M17" s="151"/>
      <c r="N17" s="152"/>
      <c r="O17" s="157"/>
    </row>
    <row r="18" spans="1:15" ht="14.25" customHeight="1">
      <c r="A18" s="154" t="s">
        <v>351</v>
      </c>
      <c r="B18" s="155">
        <v>3617385</v>
      </c>
      <c r="C18" s="152"/>
      <c r="D18" s="156">
        <v>6883</v>
      </c>
      <c r="E18" s="156">
        <v>1063</v>
      </c>
      <c r="F18" s="156">
        <v>2330</v>
      </c>
      <c r="G18" s="156">
        <v>0</v>
      </c>
      <c r="H18" s="156">
        <v>6</v>
      </c>
      <c r="I18" s="156">
        <f t="shared" si="0"/>
        <v>3622995</v>
      </c>
      <c r="J18" s="151"/>
      <c r="K18" s="151"/>
      <c r="L18" s="151"/>
      <c r="M18" s="151"/>
      <c r="N18" s="152"/>
      <c r="O18" s="157"/>
    </row>
    <row r="19" spans="1:15" ht="14.25" customHeight="1">
      <c r="A19" s="154" t="s">
        <v>352</v>
      </c>
      <c r="B19" s="155">
        <v>3622995</v>
      </c>
      <c r="C19" s="152"/>
      <c r="D19" s="156">
        <v>7762</v>
      </c>
      <c r="E19" s="156">
        <v>964</v>
      </c>
      <c r="F19" s="156">
        <v>2095</v>
      </c>
      <c r="G19" s="156">
        <v>0</v>
      </c>
      <c r="H19" s="156">
        <v>11</v>
      </c>
      <c r="I19" s="156">
        <f t="shared" si="0"/>
        <v>3629615</v>
      </c>
      <c r="J19" s="151"/>
      <c r="K19" s="151"/>
      <c r="L19" s="151"/>
      <c r="M19" s="151"/>
      <c r="N19" s="152"/>
      <c r="O19" s="157"/>
    </row>
    <row r="20" spans="1:15" ht="14.25" customHeight="1">
      <c r="A20" s="154" t="s">
        <v>353</v>
      </c>
      <c r="B20" s="155">
        <v>3629615</v>
      </c>
      <c r="C20" s="152"/>
      <c r="D20" s="156">
        <v>1572</v>
      </c>
      <c r="E20" s="156">
        <v>133</v>
      </c>
      <c r="F20" s="156">
        <v>2154</v>
      </c>
      <c r="G20" s="156">
        <v>0</v>
      </c>
      <c r="H20" s="156">
        <v>22</v>
      </c>
      <c r="I20" s="156">
        <f>B20+D20+E20-F20-G20-H20</f>
        <v>3629144</v>
      </c>
      <c r="J20" s="151"/>
      <c r="K20" s="151"/>
      <c r="L20" s="151"/>
      <c r="M20" s="151"/>
      <c r="N20" s="152"/>
      <c r="O20" s="157"/>
    </row>
    <row r="21" spans="1:15" ht="14.25" customHeight="1">
      <c r="A21" s="154" t="s">
        <v>354</v>
      </c>
      <c r="B21" s="155">
        <v>3629144</v>
      </c>
      <c r="C21" s="152"/>
      <c r="D21" s="156">
        <v>0</v>
      </c>
      <c r="E21" s="156">
        <v>0</v>
      </c>
      <c r="F21" s="156">
        <v>479</v>
      </c>
      <c r="G21" s="156">
        <v>0</v>
      </c>
      <c r="H21" s="156">
        <v>21</v>
      </c>
      <c r="I21" s="156">
        <f>B21+D21+E21-F21-G21-H21</f>
        <v>3628644</v>
      </c>
      <c r="J21" s="151"/>
      <c r="K21" s="151"/>
      <c r="L21" s="151"/>
      <c r="M21" s="151"/>
      <c r="N21" s="152"/>
      <c r="O21" s="157"/>
    </row>
    <row r="22" spans="1:15" ht="14.25" customHeight="1">
      <c r="A22" s="154" t="s">
        <v>355</v>
      </c>
      <c r="B22" s="155">
        <v>3628644</v>
      </c>
      <c r="C22" s="152"/>
      <c r="D22" s="156">
        <v>0</v>
      </c>
      <c r="E22" s="156">
        <v>0</v>
      </c>
      <c r="F22" s="156">
        <v>0</v>
      </c>
      <c r="G22" s="156">
        <v>0</v>
      </c>
      <c r="H22" s="156">
        <v>0</v>
      </c>
      <c r="I22" s="156">
        <f>B22+D22+E22-F22-G22-H22</f>
        <v>3628644</v>
      </c>
      <c r="J22" s="151"/>
      <c r="K22" s="151"/>
      <c r="L22" s="151"/>
      <c r="M22" s="151"/>
      <c r="N22" s="152"/>
      <c r="O22" s="157"/>
    </row>
    <row r="23" spans="1:15" ht="5.25" customHeight="1">
      <c r="A23" s="158"/>
      <c r="B23" s="159"/>
      <c r="C23" s="159"/>
      <c r="D23" s="159"/>
      <c r="E23" s="159"/>
      <c r="F23" s="159"/>
      <c r="G23" s="159"/>
      <c r="H23" s="159"/>
      <c r="I23" s="160"/>
    </row>
    <row r="24" spans="1:15" ht="9.75" customHeight="1">
      <c r="A24" s="149"/>
      <c r="B24" s="149"/>
      <c r="C24" s="149"/>
      <c r="D24" s="149"/>
      <c r="E24" s="149"/>
      <c r="F24" s="149"/>
      <c r="G24" s="149"/>
      <c r="H24" s="149"/>
      <c r="I24" s="150"/>
    </row>
    <row r="25" spans="1:15" ht="13.5">
      <c r="A25" s="161" t="s">
        <v>356</v>
      </c>
      <c r="B25" s="162"/>
      <c r="C25" s="162"/>
      <c r="D25" s="162"/>
      <c r="E25" s="162"/>
      <c r="F25" s="162"/>
      <c r="G25" s="162"/>
      <c r="H25" s="162"/>
      <c r="I25" s="163"/>
    </row>
    <row r="26" spans="1:15" ht="13.5">
      <c r="A26" s="161" t="s">
        <v>357</v>
      </c>
      <c r="B26" s="162"/>
      <c r="C26" s="162"/>
      <c r="D26" s="162"/>
      <c r="E26" s="162"/>
      <c r="F26" s="162"/>
      <c r="G26" s="162"/>
      <c r="H26" s="162"/>
      <c r="I26" s="163"/>
    </row>
    <row r="27" spans="1:15">
      <c r="A27" s="164" t="s">
        <v>28</v>
      </c>
      <c r="B27" s="162"/>
      <c r="C27" s="162"/>
      <c r="D27" s="165"/>
      <c r="E27" s="162"/>
      <c r="F27" s="165"/>
      <c r="G27" s="162"/>
      <c r="H27" s="162"/>
      <c r="I27" s="163"/>
    </row>
    <row r="28" spans="1:15">
      <c r="A28" s="149"/>
      <c r="B28" s="149"/>
      <c r="C28" s="149"/>
      <c r="D28" s="149"/>
      <c r="E28" s="149"/>
      <c r="F28" s="149"/>
      <c r="G28" s="149"/>
      <c r="H28" s="149"/>
      <c r="I28" s="150"/>
    </row>
    <row r="29" spans="1:15">
      <c r="A29" s="149"/>
      <c r="B29" s="149"/>
      <c r="C29" s="149"/>
      <c r="D29" s="149"/>
      <c r="E29" s="149"/>
      <c r="F29" s="149"/>
      <c r="G29" s="149"/>
      <c r="H29" s="149"/>
      <c r="I29" s="150"/>
    </row>
    <row r="30" spans="1:15">
      <c r="A30" s="149"/>
      <c r="B30" s="149"/>
      <c r="C30" s="149"/>
      <c r="D30" s="149"/>
      <c r="E30" s="149"/>
      <c r="F30" s="149"/>
      <c r="G30" s="149"/>
      <c r="H30" s="149"/>
      <c r="I30" s="150"/>
    </row>
    <row r="31" spans="1:15">
      <c r="A31" s="149"/>
      <c r="B31" s="149"/>
      <c r="C31" s="149"/>
      <c r="D31" s="149"/>
      <c r="E31" s="149"/>
      <c r="F31" s="149"/>
      <c r="G31" s="149"/>
      <c r="H31" s="149"/>
      <c r="I31" s="150"/>
    </row>
    <row r="32" spans="1:15">
      <c r="A32" s="149"/>
      <c r="B32" s="149"/>
      <c r="C32" s="149"/>
      <c r="D32" s="149"/>
      <c r="E32" s="149"/>
      <c r="F32" s="149"/>
      <c r="G32" s="149"/>
      <c r="H32" s="149"/>
      <c r="I32" s="150"/>
    </row>
    <row r="33" spans="1:9">
      <c r="A33" s="149"/>
      <c r="B33" s="149"/>
      <c r="C33" s="149"/>
      <c r="D33" s="149"/>
      <c r="E33" s="149"/>
      <c r="F33" s="149"/>
      <c r="G33" s="149"/>
      <c r="H33" s="149"/>
      <c r="I33" s="150"/>
    </row>
    <row r="34" spans="1:9">
      <c r="A34" s="149"/>
      <c r="B34" s="149"/>
      <c r="C34" s="149"/>
      <c r="D34" s="149"/>
      <c r="E34" s="149"/>
      <c r="F34" s="149"/>
      <c r="G34" s="149"/>
      <c r="H34" s="149"/>
      <c r="I34" s="150"/>
    </row>
    <row r="35" spans="1:9">
      <c r="A35" s="149"/>
      <c r="B35" s="149"/>
      <c r="C35" s="149"/>
      <c r="D35" s="149"/>
      <c r="E35" s="149"/>
      <c r="F35" s="149"/>
      <c r="G35" s="149"/>
      <c r="H35" s="149"/>
      <c r="I35" s="150"/>
    </row>
    <row r="36" spans="1:9">
      <c r="A36" s="149"/>
      <c r="B36" s="149"/>
      <c r="C36" s="149"/>
      <c r="D36" s="149"/>
      <c r="E36" s="149"/>
      <c r="F36" s="149"/>
      <c r="G36" s="149"/>
      <c r="H36" s="149"/>
      <c r="I36" s="150"/>
    </row>
    <row r="37" spans="1:9">
      <c r="A37" s="149"/>
      <c r="B37" s="149"/>
      <c r="C37" s="149"/>
      <c r="D37" s="149"/>
      <c r="E37" s="149"/>
      <c r="F37" s="149"/>
      <c r="G37" s="149"/>
      <c r="H37" s="149"/>
      <c r="I37" s="150"/>
    </row>
    <row r="38" spans="1:9">
      <c r="A38" s="149"/>
      <c r="B38" s="149"/>
      <c r="C38" s="149"/>
      <c r="D38" s="149"/>
      <c r="E38" s="149"/>
      <c r="F38" s="149"/>
      <c r="G38" s="149"/>
      <c r="H38" s="149"/>
      <c r="I38" s="150"/>
    </row>
    <row r="39" spans="1:9">
      <c r="A39" s="149"/>
      <c r="B39" s="149"/>
      <c r="C39" s="149"/>
      <c r="D39" s="149"/>
      <c r="E39" s="149"/>
      <c r="F39" s="149"/>
      <c r="G39" s="149"/>
      <c r="H39" s="149"/>
      <c r="I39" s="150"/>
    </row>
    <row r="40" spans="1:9">
      <c r="A40" s="149"/>
      <c r="B40" s="149"/>
      <c r="C40" s="149"/>
      <c r="D40" s="149"/>
      <c r="E40" s="149"/>
      <c r="F40" s="149"/>
      <c r="G40" s="149"/>
      <c r="H40" s="149"/>
      <c r="I40" s="150"/>
    </row>
    <row r="41" spans="1:9">
      <c r="A41" s="149"/>
      <c r="B41" s="149"/>
      <c r="C41" s="149"/>
      <c r="D41" s="149"/>
      <c r="E41" s="149"/>
      <c r="F41" s="149"/>
      <c r="G41" s="149"/>
      <c r="H41" s="149"/>
      <c r="I41" s="150"/>
    </row>
    <row r="42" spans="1:9">
      <c r="A42" s="149"/>
      <c r="B42" s="149"/>
      <c r="C42" s="149"/>
      <c r="D42" s="149"/>
      <c r="E42" s="149"/>
      <c r="F42" s="149"/>
      <c r="G42" s="149"/>
      <c r="H42" s="149"/>
      <c r="I42" s="150"/>
    </row>
  </sheetData>
  <mergeCells count="6">
    <mergeCell ref="A7:A9"/>
    <mergeCell ref="B7:C9"/>
    <mergeCell ref="D7:H7"/>
    <mergeCell ref="I7:I9"/>
    <mergeCell ref="D8:E8"/>
    <mergeCell ref="F8:H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scale="95" orientation="landscape" r:id="rId1"/>
  <colBreaks count="1" manualBreakCount="1">
    <brk id="9" max="104857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FD3D42-49E5-4795-91D9-67C485D991F8}">
  <sheetPr>
    <pageSetUpPr fitToPage="1"/>
  </sheetPr>
  <dimension ref="A2:BC29"/>
  <sheetViews>
    <sheetView showGridLines="0" zoomScaleNormal="100" zoomScaleSheetLayoutView="90" workbookViewId="0">
      <selection activeCell="L33" sqref="L33"/>
    </sheetView>
  </sheetViews>
  <sheetFormatPr baseColWidth="10" defaultColWidth="12.28515625" defaultRowHeight="12.75"/>
  <cols>
    <col min="1" max="1" width="10.7109375" style="62" customWidth="1"/>
    <col min="2" max="9" width="12.7109375" style="62" customWidth="1"/>
    <col min="10" max="256" width="12.28515625" style="62"/>
    <col min="257" max="257" width="10.7109375" style="62" customWidth="1"/>
    <col min="258" max="265" width="12.7109375" style="62" customWidth="1"/>
    <col min="266" max="512" width="12.28515625" style="62"/>
    <col min="513" max="513" width="10.7109375" style="62" customWidth="1"/>
    <col min="514" max="521" width="12.7109375" style="62" customWidth="1"/>
    <col min="522" max="768" width="12.28515625" style="62"/>
    <col min="769" max="769" width="10.7109375" style="62" customWidth="1"/>
    <col min="770" max="777" width="12.7109375" style="62" customWidth="1"/>
    <col min="778" max="1024" width="12.28515625" style="62"/>
    <col min="1025" max="1025" width="10.7109375" style="62" customWidth="1"/>
    <col min="1026" max="1033" width="12.7109375" style="62" customWidth="1"/>
    <col min="1034" max="1280" width="12.28515625" style="62"/>
    <col min="1281" max="1281" width="10.7109375" style="62" customWidth="1"/>
    <col min="1282" max="1289" width="12.7109375" style="62" customWidth="1"/>
    <col min="1290" max="1536" width="12.28515625" style="62"/>
    <col min="1537" max="1537" width="10.7109375" style="62" customWidth="1"/>
    <col min="1538" max="1545" width="12.7109375" style="62" customWidth="1"/>
    <col min="1546" max="1792" width="12.28515625" style="62"/>
    <col min="1793" max="1793" width="10.7109375" style="62" customWidth="1"/>
    <col min="1794" max="1801" width="12.7109375" style="62" customWidth="1"/>
    <col min="1802" max="2048" width="12.28515625" style="62"/>
    <col min="2049" max="2049" width="10.7109375" style="62" customWidth="1"/>
    <col min="2050" max="2057" width="12.7109375" style="62" customWidth="1"/>
    <col min="2058" max="2304" width="12.28515625" style="62"/>
    <col min="2305" max="2305" width="10.7109375" style="62" customWidth="1"/>
    <col min="2306" max="2313" width="12.7109375" style="62" customWidth="1"/>
    <col min="2314" max="2560" width="12.28515625" style="62"/>
    <col min="2561" max="2561" width="10.7109375" style="62" customWidth="1"/>
    <col min="2562" max="2569" width="12.7109375" style="62" customWidth="1"/>
    <col min="2570" max="2816" width="12.28515625" style="62"/>
    <col min="2817" max="2817" width="10.7109375" style="62" customWidth="1"/>
    <col min="2818" max="2825" width="12.7109375" style="62" customWidth="1"/>
    <col min="2826" max="3072" width="12.28515625" style="62"/>
    <col min="3073" max="3073" width="10.7109375" style="62" customWidth="1"/>
    <col min="3074" max="3081" width="12.7109375" style="62" customWidth="1"/>
    <col min="3082" max="3328" width="12.28515625" style="62"/>
    <col min="3329" max="3329" width="10.7109375" style="62" customWidth="1"/>
    <col min="3330" max="3337" width="12.7109375" style="62" customWidth="1"/>
    <col min="3338" max="3584" width="12.28515625" style="62"/>
    <col min="3585" max="3585" width="10.7109375" style="62" customWidth="1"/>
    <col min="3586" max="3593" width="12.7109375" style="62" customWidth="1"/>
    <col min="3594" max="3840" width="12.28515625" style="62"/>
    <col min="3841" max="3841" width="10.7109375" style="62" customWidth="1"/>
    <col min="3842" max="3849" width="12.7109375" style="62" customWidth="1"/>
    <col min="3850" max="4096" width="12.28515625" style="62"/>
    <col min="4097" max="4097" width="10.7109375" style="62" customWidth="1"/>
    <col min="4098" max="4105" width="12.7109375" style="62" customWidth="1"/>
    <col min="4106" max="4352" width="12.28515625" style="62"/>
    <col min="4353" max="4353" width="10.7109375" style="62" customWidth="1"/>
    <col min="4354" max="4361" width="12.7109375" style="62" customWidth="1"/>
    <col min="4362" max="4608" width="12.28515625" style="62"/>
    <col min="4609" max="4609" width="10.7109375" style="62" customWidth="1"/>
    <col min="4610" max="4617" width="12.7109375" style="62" customWidth="1"/>
    <col min="4618" max="4864" width="12.28515625" style="62"/>
    <col min="4865" max="4865" width="10.7109375" style="62" customWidth="1"/>
    <col min="4866" max="4873" width="12.7109375" style="62" customWidth="1"/>
    <col min="4874" max="5120" width="12.28515625" style="62"/>
    <col min="5121" max="5121" width="10.7109375" style="62" customWidth="1"/>
    <col min="5122" max="5129" width="12.7109375" style="62" customWidth="1"/>
    <col min="5130" max="5376" width="12.28515625" style="62"/>
    <col min="5377" max="5377" width="10.7109375" style="62" customWidth="1"/>
    <col min="5378" max="5385" width="12.7109375" style="62" customWidth="1"/>
    <col min="5386" max="5632" width="12.28515625" style="62"/>
    <col min="5633" max="5633" width="10.7109375" style="62" customWidth="1"/>
    <col min="5634" max="5641" width="12.7109375" style="62" customWidth="1"/>
    <col min="5642" max="5888" width="12.28515625" style="62"/>
    <col min="5889" max="5889" width="10.7109375" style="62" customWidth="1"/>
    <col min="5890" max="5897" width="12.7109375" style="62" customWidth="1"/>
    <col min="5898" max="6144" width="12.28515625" style="62"/>
    <col min="6145" max="6145" width="10.7109375" style="62" customWidth="1"/>
    <col min="6146" max="6153" width="12.7109375" style="62" customWidth="1"/>
    <col min="6154" max="6400" width="12.28515625" style="62"/>
    <col min="6401" max="6401" width="10.7109375" style="62" customWidth="1"/>
    <col min="6402" max="6409" width="12.7109375" style="62" customWidth="1"/>
    <col min="6410" max="6656" width="12.28515625" style="62"/>
    <col min="6657" max="6657" width="10.7109375" style="62" customWidth="1"/>
    <col min="6658" max="6665" width="12.7109375" style="62" customWidth="1"/>
    <col min="6666" max="6912" width="12.28515625" style="62"/>
    <col min="6913" max="6913" width="10.7109375" style="62" customWidth="1"/>
    <col min="6914" max="6921" width="12.7109375" style="62" customWidth="1"/>
    <col min="6922" max="7168" width="12.28515625" style="62"/>
    <col min="7169" max="7169" width="10.7109375" style="62" customWidth="1"/>
    <col min="7170" max="7177" width="12.7109375" style="62" customWidth="1"/>
    <col min="7178" max="7424" width="12.28515625" style="62"/>
    <col min="7425" max="7425" width="10.7109375" style="62" customWidth="1"/>
    <col min="7426" max="7433" width="12.7109375" style="62" customWidth="1"/>
    <col min="7434" max="7680" width="12.28515625" style="62"/>
    <col min="7681" max="7681" width="10.7109375" style="62" customWidth="1"/>
    <col min="7682" max="7689" width="12.7109375" style="62" customWidth="1"/>
    <col min="7690" max="7936" width="12.28515625" style="62"/>
    <col min="7937" max="7937" width="10.7109375" style="62" customWidth="1"/>
    <col min="7938" max="7945" width="12.7109375" style="62" customWidth="1"/>
    <col min="7946" max="8192" width="12.28515625" style="62"/>
    <col min="8193" max="8193" width="10.7109375" style="62" customWidth="1"/>
    <col min="8194" max="8201" width="12.7109375" style="62" customWidth="1"/>
    <col min="8202" max="8448" width="12.28515625" style="62"/>
    <col min="8449" max="8449" width="10.7109375" style="62" customWidth="1"/>
    <col min="8450" max="8457" width="12.7109375" style="62" customWidth="1"/>
    <col min="8458" max="8704" width="12.28515625" style="62"/>
    <col min="8705" max="8705" width="10.7109375" style="62" customWidth="1"/>
    <col min="8706" max="8713" width="12.7109375" style="62" customWidth="1"/>
    <col min="8714" max="8960" width="12.28515625" style="62"/>
    <col min="8961" max="8961" width="10.7109375" style="62" customWidth="1"/>
    <col min="8962" max="8969" width="12.7109375" style="62" customWidth="1"/>
    <col min="8970" max="9216" width="12.28515625" style="62"/>
    <col min="9217" max="9217" width="10.7109375" style="62" customWidth="1"/>
    <col min="9218" max="9225" width="12.7109375" style="62" customWidth="1"/>
    <col min="9226" max="9472" width="12.28515625" style="62"/>
    <col min="9473" max="9473" width="10.7109375" style="62" customWidth="1"/>
    <col min="9474" max="9481" width="12.7109375" style="62" customWidth="1"/>
    <col min="9482" max="9728" width="12.28515625" style="62"/>
    <col min="9729" max="9729" width="10.7109375" style="62" customWidth="1"/>
    <col min="9730" max="9737" width="12.7109375" style="62" customWidth="1"/>
    <col min="9738" max="9984" width="12.28515625" style="62"/>
    <col min="9985" max="9985" width="10.7109375" style="62" customWidth="1"/>
    <col min="9986" max="9993" width="12.7109375" style="62" customWidth="1"/>
    <col min="9994" max="10240" width="12.28515625" style="62"/>
    <col min="10241" max="10241" width="10.7109375" style="62" customWidth="1"/>
    <col min="10242" max="10249" width="12.7109375" style="62" customWidth="1"/>
    <col min="10250" max="10496" width="12.28515625" style="62"/>
    <col min="10497" max="10497" width="10.7109375" style="62" customWidth="1"/>
    <col min="10498" max="10505" width="12.7109375" style="62" customWidth="1"/>
    <col min="10506" max="10752" width="12.28515625" style="62"/>
    <col min="10753" max="10753" width="10.7109375" style="62" customWidth="1"/>
    <col min="10754" max="10761" width="12.7109375" style="62" customWidth="1"/>
    <col min="10762" max="11008" width="12.28515625" style="62"/>
    <col min="11009" max="11009" width="10.7109375" style="62" customWidth="1"/>
    <col min="11010" max="11017" width="12.7109375" style="62" customWidth="1"/>
    <col min="11018" max="11264" width="12.28515625" style="62"/>
    <col min="11265" max="11265" width="10.7109375" style="62" customWidth="1"/>
    <col min="11266" max="11273" width="12.7109375" style="62" customWidth="1"/>
    <col min="11274" max="11520" width="12.28515625" style="62"/>
    <col min="11521" max="11521" width="10.7109375" style="62" customWidth="1"/>
    <col min="11522" max="11529" width="12.7109375" style="62" customWidth="1"/>
    <col min="11530" max="11776" width="12.28515625" style="62"/>
    <col min="11777" max="11777" width="10.7109375" style="62" customWidth="1"/>
    <col min="11778" max="11785" width="12.7109375" style="62" customWidth="1"/>
    <col min="11786" max="12032" width="12.28515625" style="62"/>
    <col min="12033" max="12033" width="10.7109375" style="62" customWidth="1"/>
    <col min="12034" max="12041" width="12.7109375" style="62" customWidth="1"/>
    <col min="12042" max="12288" width="12.28515625" style="62"/>
    <col min="12289" max="12289" width="10.7109375" style="62" customWidth="1"/>
    <col min="12290" max="12297" width="12.7109375" style="62" customWidth="1"/>
    <col min="12298" max="12544" width="12.28515625" style="62"/>
    <col min="12545" max="12545" width="10.7109375" style="62" customWidth="1"/>
    <col min="12546" max="12553" width="12.7109375" style="62" customWidth="1"/>
    <col min="12554" max="12800" width="12.28515625" style="62"/>
    <col min="12801" max="12801" width="10.7109375" style="62" customWidth="1"/>
    <col min="12802" max="12809" width="12.7109375" style="62" customWidth="1"/>
    <col min="12810" max="13056" width="12.28515625" style="62"/>
    <col min="13057" max="13057" width="10.7109375" style="62" customWidth="1"/>
    <col min="13058" max="13065" width="12.7109375" style="62" customWidth="1"/>
    <col min="13066" max="13312" width="12.28515625" style="62"/>
    <col min="13313" max="13313" width="10.7109375" style="62" customWidth="1"/>
    <col min="13314" max="13321" width="12.7109375" style="62" customWidth="1"/>
    <col min="13322" max="13568" width="12.28515625" style="62"/>
    <col min="13569" max="13569" width="10.7109375" style="62" customWidth="1"/>
    <col min="13570" max="13577" width="12.7109375" style="62" customWidth="1"/>
    <col min="13578" max="13824" width="12.28515625" style="62"/>
    <col min="13825" max="13825" width="10.7109375" style="62" customWidth="1"/>
    <col min="13826" max="13833" width="12.7109375" style="62" customWidth="1"/>
    <col min="13834" max="14080" width="12.28515625" style="62"/>
    <col min="14081" max="14081" width="10.7109375" style="62" customWidth="1"/>
    <col min="14082" max="14089" width="12.7109375" style="62" customWidth="1"/>
    <col min="14090" max="14336" width="12.28515625" style="62"/>
    <col min="14337" max="14337" width="10.7109375" style="62" customWidth="1"/>
    <col min="14338" max="14345" width="12.7109375" style="62" customWidth="1"/>
    <col min="14346" max="14592" width="12.28515625" style="62"/>
    <col min="14593" max="14593" width="10.7109375" style="62" customWidth="1"/>
    <col min="14594" max="14601" width="12.7109375" style="62" customWidth="1"/>
    <col min="14602" max="14848" width="12.28515625" style="62"/>
    <col min="14849" max="14849" width="10.7109375" style="62" customWidth="1"/>
    <col min="14850" max="14857" width="12.7109375" style="62" customWidth="1"/>
    <col min="14858" max="15104" width="12.28515625" style="62"/>
    <col min="15105" max="15105" width="10.7109375" style="62" customWidth="1"/>
    <col min="15106" max="15113" width="12.7109375" style="62" customWidth="1"/>
    <col min="15114" max="15360" width="12.28515625" style="62"/>
    <col min="15361" max="15361" width="10.7109375" style="62" customWidth="1"/>
    <col min="15362" max="15369" width="12.7109375" style="62" customWidth="1"/>
    <col min="15370" max="15616" width="12.28515625" style="62"/>
    <col min="15617" max="15617" width="10.7109375" style="62" customWidth="1"/>
    <col min="15618" max="15625" width="12.7109375" style="62" customWidth="1"/>
    <col min="15626" max="15872" width="12.28515625" style="62"/>
    <col min="15873" max="15873" width="10.7109375" style="62" customWidth="1"/>
    <col min="15874" max="15881" width="12.7109375" style="62" customWidth="1"/>
    <col min="15882" max="16128" width="12.28515625" style="62"/>
    <col min="16129" max="16129" width="10.7109375" style="62" customWidth="1"/>
    <col min="16130" max="16137" width="12.7109375" style="62" customWidth="1"/>
    <col min="16138" max="16384" width="12.28515625" style="62"/>
  </cols>
  <sheetData>
    <row r="2" spans="1:55" s="8" customFormat="1" ht="18" customHeight="1">
      <c r="A2" s="7" t="s">
        <v>358</v>
      </c>
      <c r="B2" s="7"/>
      <c r="C2" s="7"/>
      <c r="D2" s="7"/>
      <c r="E2" s="7"/>
      <c r="F2" s="7"/>
      <c r="G2" s="7"/>
      <c r="H2" s="7"/>
      <c r="I2" s="7"/>
      <c r="J2" s="166"/>
    </row>
    <row r="3" spans="1:55" s="8" customFormat="1" ht="18" customHeight="1">
      <c r="A3" s="33" t="s">
        <v>359</v>
      </c>
      <c r="B3" s="33"/>
      <c r="C3" s="33"/>
      <c r="D3" s="33"/>
      <c r="E3" s="33"/>
      <c r="F3" s="33"/>
      <c r="G3" s="33"/>
      <c r="H3" s="33"/>
      <c r="I3" s="33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7"/>
      <c r="BB3" s="167"/>
      <c r="BC3" s="167"/>
    </row>
    <row r="4" spans="1:55" s="8" customFormat="1" ht="18" customHeight="1">
      <c r="A4" s="33" t="s">
        <v>360</v>
      </c>
      <c r="B4" s="33"/>
      <c r="C4" s="33"/>
      <c r="D4" s="33"/>
      <c r="E4" s="33"/>
      <c r="F4" s="33"/>
      <c r="G4" s="33"/>
      <c r="H4" s="33"/>
      <c r="I4" s="33"/>
      <c r="J4" s="166"/>
    </row>
    <row r="5" spans="1:55" s="8" customFormat="1" ht="18" customHeight="1">
      <c r="A5" s="168" t="s">
        <v>361</v>
      </c>
      <c r="B5" s="168"/>
      <c r="C5" s="168"/>
      <c r="D5" s="168"/>
      <c r="E5" s="168"/>
      <c r="F5" s="168"/>
      <c r="G5" s="168"/>
      <c r="H5" s="168"/>
      <c r="I5" s="168"/>
      <c r="J5" s="166"/>
    </row>
    <row r="6" spans="1:55" s="8" customFormat="1" ht="7.5" customHeight="1">
      <c r="A6" s="169"/>
      <c r="B6" s="169"/>
      <c r="C6" s="169"/>
      <c r="D6" s="169"/>
      <c r="E6" s="169"/>
      <c r="F6" s="169"/>
      <c r="G6" s="169"/>
      <c r="H6" s="169"/>
      <c r="I6" s="169"/>
      <c r="J6" s="166"/>
    </row>
    <row r="7" spans="1:55" s="171" customFormat="1" ht="16.5" customHeight="1">
      <c r="A7" s="512" t="s">
        <v>333</v>
      </c>
      <c r="B7" s="515" t="s">
        <v>362</v>
      </c>
      <c r="C7" s="515"/>
      <c r="D7" s="515"/>
      <c r="E7" s="515"/>
      <c r="F7" s="515"/>
      <c r="G7" s="515"/>
      <c r="H7" s="515"/>
      <c r="I7" s="515"/>
    </row>
    <row r="8" spans="1:55" s="171" customFormat="1" ht="16.5" customHeight="1">
      <c r="A8" s="513"/>
      <c r="B8" s="515" t="s">
        <v>14</v>
      </c>
      <c r="C8" s="515"/>
      <c r="D8" s="515"/>
      <c r="E8" s="495"/>
      <c r="F8" s="515" t="s">
        <v>15</v>
      </c>
      <c r="G8" s="515"/>
      <c r="H8" s="515"/>
      <c r="I8" s="515"/>
    </row>
    <row r="9" spans="1:55" s="171" customFormat="1" ht="16.5" customHeight="1">
      <c r="A9" s="514"/>
      <c r="B9" s="172" t="s">
        <v>34</v>
      </c>
      <c r="C9" s="172" t="s">
        <v>363</v>
      </c>
      <c r="D9" s="172" t="s">
        <v>364</v>
      </c>
      <c r="E9" s="170" t="s">
        <v>365</v>
      </c>
      <c r="F9" s="170" t="s">
        <v>34</v>
      </c>
      <c r="G9" s="170" t="s">
        <v>363</v>
      </c>
      <c r="H9" s="170" t="s">
        <v>364</v>
      </c>
      <c r="I9" s="170" t="s">
        <v>365</v>
      </c>
    </row>
    <row r="10" spans="1:55" ht="8.25" customHeight="1">
      <c r="A10" s="173"/>
      <c r="B10" s="173"/>
      <c r="C10" s="173"/>
      <c r="D10" s="173"/>
      <c r="E10" s="173"/>
      <c r="F10" s="173"/>
      <c r="G10" s="173"/>
      <c r="H10" s="173"/>
      <c r="I10" s="173"/>
    </row>
    <row r="11" spans="1:55" ht="16.5" customHeight="1">
      <c r="A11" s="174" t="s">
        <v>324</v>
      </c>
      <c r="B11" s="175">
        <f>SUM(B13:B24)</f>
        <v>648237</v>
      </c>
      <c r="C11" s="175">
        <f>SUM(C13:C24)</f>
        <v>77029</v>
      </c>
      <c r="D11" s="175">
        <f>SUM(D13:D24)</f>
        <v>564051</v>
      </c>
      <c r="E11" s="175">
        <f>SUM(E13:E24)</f>
        <v>7157</v>
      </c>
      <c r="F11" s="176">
        <f>SUM(G11:I11)</f>
        <v>100</v>
      </c>
      <c r="G11" s="176">
        <f>C11/$B11*100</f>
        <v>11.882845317376207</v>
      </c>
      <c r="H11" s="176">
        <f>D11/$B11*100</f>
        <v>87.013083177911781</v>
      </c>
      <c r="I11" s="177">
        <f>E11/$B11*100</f>
        <v>1.1040715047120111</v>
      </c>
      <c r="J11" s="178"/>
      <c r="K11" s="178"/>
    </row>
    <row r="12" spans="1:55" ht="8.25" customHeight="1">
      <c r="A12" s="8"/>
      <c r="B12" s="179"/>
      <c r="C12" s="179"/>
      <c r="D12" s="179"/>
      <c r="E12" s="179"/>
      <c r="F12" s="180"/>
      <c r="G12" s="180"/>
      <c r="H12" s="180"/>
      <c r="I12" s="181"/>
      <c r="J12" s="178"/>
      <c r="K12" s="182"/>
    </row>
    <row r="13" spans="1:55" ht="16.5" customHeight="1">
      <c r="A13" s="183" t="s">
        <v>344</v>
      </c>
      <c r="B13" s="30">
        <f t="shared" ref="B13:B24" si="0">SUM(C13:E13)</f>
        <v>68953</v>
      </c>
      <c r="C13" s="30">
        <v>8015</v>
      </c>
      <c r="D13" s="30">
        <v>60794</v>
      </c>
      <c r="E13" s="30">
        <v>144</v>
      </c>
      <c r="F13" s="180">
        <f t="shared" ref="F13:F24" si="1">IF(SUM(G13:I13)=0,"-",SUM(G13:I13))</f>
        <v>100</v>
      </c>
      <c r="G13" s="181">
        <f t="shared" ref="G13:I24" si="2">IFERROR(C13/$B13*100,"-")</f>
        <v>11.623859730541094</v>
      </c>
      <c r="H13" s="181">
        <f t="shared" si="2"/>
        <v>88.167302365379314</v>
      </c>
      <c r="I13" s="181">
        <f t="shared" si="2"/>
        <v>0.20883790407959044</v>
      </c>
      <c r="K13" s="182"/>
    </row>
    <row r="14" spans="1:55" ht="16.5" customHeight="1">
      <c r="A14" s="57" t="s">
        <v>345</v>
      </c>
      <c r="B14" s="30">
        <f t="shared" si="0"/>
        <v>52694</v>
      </c>
      <c r="C14" s="30">
        <v>5604</v>
      </c>
      <c r="D14" s="30">
        <v>46960</v>
      </c>
      <c r="E14" s="30">
        <v>130</v>
      </c>
      <c r="F14" s="180">
        <f t="shared" si="1"/>
        <v>99.999999999999986</v>
      </c>
      <c r="G14" s="181">
        <f t="shared" si="2"/>
        <v>10.634986905530042</v>
      </c>
      <c r="H14" s="181">
        <f t="shared" si="2"/>
        <v>89.118305689452299</v>
      </c>
      <c r="I14" s="181">
        <f t="shared" si="2"/>
        <v>0.24670740501764907</v>
      </c>
      <c r="K14" s="182"/>
    </row>
    <row r="15" spans="1:55" ht="16.5" customHeight="1">
      <c r="A15" s="57" t="s">
        <v>346</v>
      </c>
      <c r="B15" s="30">
        <f t="shared" si="0"/>
        <v>57025</v>
      </c>
      <c r="C15" s="30">
        <v>6167</v>
      </c>
      <c r="D15" s="30">
        <v>50680</v>
      </c>
      <c r="E15" s="30">
        <v>178</v>
      </c>
      <c r="F15" s="180">
        <f t="shared" si="1"/>
        <v>100</v>
      </c>
      <c r="G15" s="181">
        <f t="shared" si="2"/>
        <v>10.814555019728189</v>
      </c>
      <c r="H15" s="181">
        <f t="shared" si="2"/>
        <v>88.873301183691368</v>
      </c>
      <c r="I15" s="181">
        <f t="shared" si="2"/>
        <v>0.31214379658044716</v>
      </c>
      <c r="K15" s="182"/>
    </row>
    <row r="16" spans="1:55" ht="16.5" customHeight="1">
      <c r="A16" s="57" t="s">
        <v>347</v>
      </c>
      <c r="B16" s="30">
        <f t="shared" si="0"/>
        <v>41770</v>
      </c>
      <c r="C16" s="30">
        <v>5348</v>
      </c>
      <c r="D16" s="30">
        <v>36305</v>
      </c>
      <c r="E16" s="30">
        <v>117</v>
      </c>
      <c r="F16" s="180">
        <f t="shared" si="1"/>
        <v>100.00000000000001</v>
      </c>
      <c r="G16" s="181">
        <f t="shared" si="2"/>
        <v>12.803447450323199</v>
      </c>
      <c r="H16" s="181">
        <f t="shared" si="2"/>
        <v>86.916447210916928</v>
      </c>
      <c r="I16" s="181">
        <f t="shared" si="2"/>
        <v>0.28010533875987553</v>
      </c>
      <c r="K16" s="182"/>
    </row>
    <row r="17" spans="1:11" ht="16.5" customHeight="1">
      <c r="A17" s="57" t="s">
        <v>348</v>
      </c>
      <c r="B17" s="30">
        <f t="shared" si="0"/>
        <v>56846</v>
      </c>
      <c r="C17" s="30">
        <v>6515</v>
      </c>
      <c r="D17" s="30">
        <v>50081</v>
      </c>
      <c r="E17" s="30">
        <v>250</v>
      </c>
      <c r="F17" s="180">
        <f t="shared" si="1"/>
        <v>100</v>
      </c>
      <c r="G17" s="181">
        <f t="shared" si="2"/>
        <v>11.460788797804595</v>
      </c>
      <c r="H17" s="181">
        <f t="shared" si="2"/>
        <v>88.099426520775424</v>
      </c>
      <c r="I17" s="181">
        <f t="shared" si="2"/>
        <v>0.43978468141997679</v>
      </c>
      <c r="K17" s="182"/>
    </row>
    <row r="18" spans="1:11" ht="16.5" customHeight="1">
      <c r="A18" s="57" t="s">
        <v>349</v>
      </c>
      <c r="B18" s="30">
        <f t="shared" si="0"/>
        <v>53329</v>
      </c>
      <c r="C18" s="30">
        <v>6356</v>
      </c>
      <c r="D18" s="30">
        <v>46416</v>
      </c>
      <c r="E18" s="30">
        <v>557</v>
      </c>
      <c r="F18" s="180">
        <f t="shared" si="1"/>
        <v>100</v>
      </c>
      <c r="G18" s="181">
        <f t="shared" si="2"/>
        <v>11.918468375555513</v>
      </c>
      <c r="H18" s="181">
        <f t="shared" si="2"/>
        <v>87.037071762080672</v>
      </c>
      <c r="I18" s="181">
        <f t="shared" si="2"/>
        <v>1.044459862363817</v>
      </c>
      <c r="K18" s="182"/>
    </row>
    <row r="19" spans="1:11" ht="16.5" customHeight="1">
      <c r="A19" s="183" t="s">
        <v>350</v>
      </c>
      <c r="B19" s="30">
        <f t="shared" si="0"/>
        <v>52231</v>
      </c>
      <c r="C19" s="30">
        <v>6918</v>
      </c>
      <c r="D19" s="30">
        <v>44625</v>
      </c>
      <c r="E19" s="30">
        <v>688</v>
      </c>
      <c r="F19" s="180">
        <f t="shared" si="1"/>
        <v>100</v>
      </c>
      <c r="G19" s="181">
        <f t="shared" si="2"/>
        <v>13.245007754015814</v>
      </c>
      <c r="H19" s="181">
        <f t="shared" si="2"/>
        <v>85.437766843445459</v>
      </c>
      <c r="I19" s="181">
        <f t="shared" si="2"/>
        <v>1.3172254025387222</v>
      </c>
      <c r="K19" s="182"/>
    </row>
    <row r="20" spans="1:11" ht="16.5" customHeight="1">
      <c r="A20" s="57" t="s">
        <v>351</v>
      </c>
      <c r="B20" s="30">
        <f t="shared" si="0"/>
        <v>55188</v>
      </c>
      <c r="C20" s="30">
        <v>7358</v>
      </c>
      <c r="D20" s="30">
        <v>47107</v>
      </c>
      <c r="E20" s="30">
        <v>723</v>
      </c>
      <c r="F20" s="180">
        <f t="shared" si="1"/>
        <v>100</v>
      </c>
      <c r="G20" s="181">
        <f t="shared" si="2"/>
        <v>13.332608538087989</v>
      </c>
      <c r="H20" s="181">
        <f t="shared" si="2"/>
        <v>85.357324055954194</v>
      </c>
      <c r="I20" s="181">
        <f t="shared" si="2"/>
        <v>1.3100674059578168</v>
      </c>
      <c r="K20" s="182"/>
    </row>
    <row r="21" spans="1:11" ht="16.5" customHeight="1">
      <c r="A21" s="57" t="s">
        <v>352</v>
      </c>
      <c r="B21" s="30">
        <f t="shared" si="0"/>
        <v>61463</v>
      </c>
      <c r="C21" s="30">
        <v>7644</v>
      </c>
      <c r="D21" s="30">
        <v>51226</v>
      </c>
      <c r="E21" s="30">
        <v>2593</v>
      </c>
      <c r="F21" s="180">
        <f t="shared" si="1"/>
        <v>100</v>
      </c>
      <c r="G21" s="181">
        <f t="shared" si="2"/>
        <v>12.436750565380798</v>
      </c>
      <c r="H21" s="181">
        <f t="shared" si="2"/>
        <v>83.344451133202085</v>
      </c>
      <c r="I21" s="181">
        <f t="shared" si="2"/>
        <v>4.2187983014171131</v>
      </c>
      <c r="K21" s="182"/>
    </row>
    <row r="22" spans="1:11" ht="16.5" customHeight="1">
      <c r="A22" s="183" t="s">
        <v>353</v>
      </c>
      <c r="B22" s="30">
        <f t="shared" si="0"/>
        <v>58933</v>
      </c>
      <c r="C22" s="30">
        <v>6787</v>
      </c>
      <c r="D22" s="30">
        <v>50502</v>
      </c>
      <c r="E22" s="30">
        <v>1644</v>
      </c>
      <c r="F22" s="180">
        <f t="shared" si="1"/>
        <v>100</v>
      </c>
      <c r="G22" s="181">
        <f t="shared" si="2"/>
        <v>11.516467853324961</v>
      </c>
      <c r="H22" s="181">
        <f t="shared" si="2"/>
        <v>85.693923608165207</v>
      </c>
      <c r="I22" s="181">
        <f t="shared" si="2"/>
        <v>2.7896085385098335</v>
      </c>
      <c r="K22" s="182"/>
    </row>
    <row r="23" spans="1:11" ht="16.5" customHeight="1">
      <c r="A23" s="57" t="s">
        <v>354</v>
      </c>
      <c r="B23" s="30">
        <f t="shared" si="0"/>
        <v>51832</v>
      </c>
      <c r="C23" s="30">
        <v>5767</v>
      </c>
      <c r="D23" s="30">
        <v>45981</v>
      </c>
      <c r="E23" s="30">
        <v>84</v>
      </c>
      <c r="F23" s="180">
        <f t="shared" si="1"/>
        <v>100</v>
      </c>
      <c r="G23" s="181">
        <f t="shared" si="2"/>
        <v>11.126331223954313</v>
      </c>
      <c r="H23" s="181">
        <f t="shared" si="2"/>
        <v>88.711606729433555</v>
      </c>
      <c r="I23" s="181">
        <f t="shared" si="2"/>
        <v>0.1620620466121315</v>
      </c>
      <c r="K23" s="182"/>
    </row>
    <row r="24" spans="1:11" ht="16.5" customHeight="1">
      <c r="A24" s="57" t="s">
        <v>355</v>
      </c>
      <c r="B24" s="30">
        <f t="shared" si="0"/>
        <v>37973</v>
      </c>
      <c r="C24" s="30">
        <v>4550</v>
      </c>
      <c r="D24" s="30">
        <v>33374</v>
      </c>
      <c r="E24" s="30">
        <v>49</v>
      </c>
      <c r="F24" s="180">
        <f t="shared" si="1"/>
        <v>100</v>
      </c>
      <c r="G24" s="181">
        <f t="shared" si="2"/>
        <v>11.982197877439233</v>
      </c>
      <c r="H24" s="181">
        <f t="shared" si="2"/>
        <v>87.888763068496033</v>
      </c>
      <c r="I24" s="181">
        <f t="shared" si="2"/>
        <v>0.12903905406473021</v>
      </c>
      <c r="K24" s="182"/>
    </row>
    <row r="25" spans="1:11" ht="8.25" customHeight="1">
      <c r="A25" s="28"/>
      <c r="B25" s="28"/>
      <c r="C25" s="28"/>
      <c r="D25" s="28"/>
      <c r="E25" s="28"/>
      <c r="F25" s="28"/>
      <c r="G25" s="28"/>
      <c r="H25" s="28"/>
      <c r="I25" s="28"/>
    </row>
    <row r="26" spans="1:11" ht="6" customHeight="1">
      <c r="A26" s="8"/>
      <c r="B26" s="184"/>
      <c r="C26" s="173"/>
      <c r="D26" s="173"/>
      <c r="E26" s="184"/>
      <c r="F26" s="185"/>
      <c r="G26" s="184"/>
      <c r="H26" s="184"/>
      <c r="I26" s="186"/>
    </row>
    <row r="27" spans="1:11" ht="12.75" customHeight="1">
      <c r="A27" s="32" t="s">
        <v>366</v>
      </c>
    </row>
    <row r="29" spans="1:11">
      <c r="F29" s="187"/>
    </row>
  </sheetData>
  <mergeCells count="4">
    <mergeCell ref="A7:A9"/>
    <mergeCell ref="B7:I7"/>
    <mergeCell ref="B8:E8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18" orientation="landscape" useFirstPageNumber="1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4539F-AEBF-4BE3-8987-7AD9F13CE80C}">
  <dimension ref="A2:AO344"/>
  <sheetViews>
    <sheetView zoomScaleNormal="100" zoomScaleSheetLayoutView="90" workbookViewId="0">
      <selection activeCell="I4" sqref="I4"/>
    </sheetView>
  </sheetViews>
  <sheetFormatPr baseColWidth="10" defaultRowHeight="12.75"/>
  <cols>
    <col min="1" max="8" width="11.42578125" style="123"/>
    <col min="9" max="9" width="13.7109375" style="125" customWidth="1"/>
    <col min="10" max="12" width="13.7109375" style="124" customWidth="1"/>
    <col min="13" max="13" width="13.7109375" style="125" customWidth="1"/>
    <col min="14" max="14" width="7.5703125" style="123" customWidth="1"/>
    <col min="15" max="264" width="11.42578125" style="123"/>
    <col min="265" max="269" width="13.7109375" style="123" customWidth="1"/>
    <col min="270" max="270" width="7.5703125" style="123" customWidth="1"/>
    <col min="271" max="520" width="11.42578125" style="123"/>
    <col min="521" max="525" width="13.7109375" style="123" customWidth="1"/>
    <col min="526" max="526" width="7.5703125" style="123" customWidth="1"/>
    <col min="527" max="776" width="11.42578125" style="123"/>
    <col min="777" max="781" width="13.7109375" style="123" customWidth="1"/>
    <col min="782" max="782" width="7.5703125" style="123" customWidth="1"/>
    <col min="783" max="1032" width="11.42578125" style="123"/>
    <col min="1033" max="1037" width="13.7109375" style="123" customWidth="1"/>
    <col min="1038" max="1038" width="7.5703125" style="123" customWidth="1"/>
    <col min="1039" max="1288" width="11.42578125" style="123"/>
    <col min="1289" max="1293" width="13.7109375" style="123" customWidth="1"/>
    <col min="1294" max="1294" width="7.5703125" style="123" customWidth="1"/>
    <col min="1295" max="1544" width="11.42578125" style="123"/>
    <col min="1545" max="1549" width="13.7109375" style="123" customWidth="1"/>
    <col min="1550" max="1550" width="7.5703125" style="123" customWidth="1"/>
    <col min="1551" max="1800" width="11.42578125" style="123"/>
    <col min="1801" max="1805" width="13.7109375" style="123" customWidth="1"/>
    <col min="1806" max="1806" width="7.5703125" style="123" customWidth="1"/>
    <col min="1807" max="2056" width="11.42578125" style="123"/>
    <col min="2057" max="2061" width="13.7109375" style="123" customWidth="1"/>
    <col min="2062" max="2062" width="7.5703125" style="123" customWidth="1"/>
    <col min="2063" max="2312" width="11.42578125" style="123"/>
    <col min="2313" max="2317" width="13.7109375" style="123" customWidth="1"/>
    <col min="2318" max="2318" width="7.5703125" style="123" customWidth="1"/>
    <col min="2319" max="2568" width="11.42578125" style="123"/>
    <col min="2569" max="2573" width="13.7109375" style="123" customWidth="1"/>
    <col min="2574" max="2574" width="7.5703125" style="123" customWidth="1"/>
    <col min="2575" max="2824" width="11.42578125" style="123"/>
    <col min="2825" max="2829" width="13.7109375" style="123" customWidth="1"/>
    <col min="2830" max="2830" width="7.5703125" style="123" customWidth="1"/>
    <col min="2831" max="3080" width="11.42578125" style="123"/>
    <col min="3081" max="3085" width="13.7109375" style="123" customWidth="1"/>
    <col min="3086" max="3086" width="7.5703125" style="123" customWidth="1"/>
    <col min="3087" max="3336" width="11.42578125" style="123"/>
    <col min="3337" max="3341" width="13.7109375" style="123" customWidth="1"/>
    <col min="3342" max="3342" width="7.5703125" style="123" customWidth="1"/>
    <col min="3343" max="3592" width="11.42578125" style="123"/>
    <col min="3593" max="3597" width="13.7109375" style="123" customWidth="1"/>
    <col min="3598" max="3598" width="7.5703125" style="123" customWidth="1"/>
    <col min="3599" max="3848" width="11.42578125" style="123"/>
    <col min="3849" max="3853" width="13.7109375" style="123" customWidth="1"/>
    <col min="3854" max="3854" width="7.5703125" style="123" customWidth="1"/>
    <col min="3855" max="4104" width="11.42578125" style="123"/>
    <col min="4105" max="4109" width="13.7109375" style="123" customWidth="1"/>
    <col min="4110" max="4110" width="7.5703125" style="123" customWidth="1"/>
    <col min="4111" max="4360" width="11.42578125" style="123"/>
    <col min="4361" max="4365" width="13.7109375" style="123" customWidth="1"/>
    <col min="4366" max="4366" width="7.5703125" style="123" customWidth="1"/>
    <col min="4367" max="4616" width="11.42578125" style="123"/>
    <col min="4617" max="4621" width="13.7109375" style="123" customWidth="1"/>
    <col min="4622" max="4622" width="7.5703125" style="123" customWidth="1"/>
    <col min="4623" max="4872" width="11.42578125" style="123"/>
    <col min="4873" max="4877" width="13.7109375" style="123" customWidth="1"/>
    <col min="4878" max="4878" width="7.5703125" style="123" customWidth="1"/>
    <col min="4879" max="5128" width="11.42578125" style="123"/>
    <col min="5129" max="5133" width="13.7109375" style="123" customWidth="1"/>
    <col min="5134" max="5134" width="7.5703125" style="123" customWidth="1"/>
    <col min="5135" max="5384" width="11.42578125" style="123"/>
    <col min="5385" max="5389" width="13.7109375" style="123" customWidth="1"/>
    <col min="5390" max="5390" width="7.5703125" style="123" customWidth="1"/>
    <col min="5391" max="5640" width="11.42578125" style="123"/>
    <col min="5641" max="5645" width="13.7109375" style="123" customWidth="1"/>
    <col min="5646" max="5646" width="7.5703125" style="123" customWidth="1"/>
    <col min="5647" max="5896" width="11.42578125" style="123"/>
    <col min="5897" max="5901" width="13.7109375" style="123" customWidth="1"/>
    <col min="5902" max="5902" width="7.5703125" style="123" customWidth="1"/>
    <col min="5903" max="6152" width="11.42578125" style="123"/>
    <col min="6153" max="6157" width="13.7109375" style="123" customWidth="1"/>
    <col min="6158" max="6158" width="7.5703125" style="123" customWidth="1"/>
    <col min="6159" max="6408" width="11.42578125" style="123"/>
    <col min="6409" max="6413" width="13.7109375" style="123" customWidth="1"/>
    <col min="6414" max="6414" width="7.5703125" style="123" customWidth="1"/>
    <col min="6415" max="6664" width="11.42578125" style="123"/>
    <col min="6665" max="6669" width="13.7109375" style="123" customWidth="1"/>
    <col min="6670" max="6670" width="7.5703125" style="123" customWidth="1"/>
    <col min="6671" max="6920" width="11.42578125" style="123"/>
    <col min="6921" max="6925" width="13.7109375" style="123" customWidth="1"/>
    <col min="6926" max="6926" width="7.5703125" style="123" customWidth="1"/>
    <col min="6927" max="7176" width="11.42578125" style="123"/>
    <col min="7177" max="7181" width="13.7109375" style="123" customWidth="1"/>
    <col min="7182" max="7182" width="7.5703125" style="123" customWidth="1"/>
    <col min="7183" max="7432" width="11.42578125" style="123"/>
    <col min="7433" max="7437" width="13.7109375" style="123" customWidth="1"/>
    <col min="7438" max="7438" width="7.5703125" style="123" customWidth="1"/>
    <col min="7439" max="7688" width="11.42578125" style="123"/>
    <col min="7689" max="7693" width="13.7109375" style="123" customWidth="1"/>
    <col min="7694" max="7694" width="7.5703125" style="123" customWidth="1"/>
    <col min="7695" max="7944" width="11.42578125" style="123"/>
    <col min="7945" max="7949" width="13.7109375" style="123" customWidth="1"/>
    <col min="7950" max="7950" width="7.5703125" style="123" customWidth="1"/>
    <col min="7951" max="8200" width="11.42578125" style="123"/>
    <col min="8201" max="8205" width="13.7109375" style="123" customWidth="1"/>
    <col min="8206" max="8206" width="7.5703125" style="123" customWidth="1"/>
    <col min="8207" max="8456" width="11.42578125" style="123"/>
    <col min="8457" max="8461" width="13.7109375" style="123" customWidth="1"/>
    <col min="8462" max="8462" width="7.5703125" style="123" customWidth="1"/>
    <col min="8463" max="8712" width="11.42578125" style="123"/>
    <col min="8713" max="8717" width="13.7109375" style="123" customWidth="1"/>
    <col min="8718" max="8718" width="7.5703125" style="123" customWidth="1"/>
    <col min="8719" max="8968" width="11.42578125" style="123"/>
    <col min="8969" max="8973" width="13.7109375" style="123" customWidth="1"/>
    <col min="8974" max="8974" width="7.5703125" style="123" customWidth="1"/>
    <col min="8975" max="9224" width="11.42578125" style="123"/>
    <col min="9225" max="9229" width="13.7109375" style="123" customWidth="1"/>
    <col min="9230" max="9230" width="7.5703125" style="123" customWidth="1"/>
    <col min="9231" max="9480" width="11.42578125" style="123"/>
    <col min="9481" max="9485" width="13.7109375" style="123" customWidth="1"/>
    <col min="9486" max="9486" width="7.5703125" style="123" customWidth="1"/>
    <col min="9487" max="9736" width="11.42578125" style="123"/>
    <col min="9737" max="9741" width="13.7109375" style="123" customWidth="1"/>
    <col min="9742" max="9742" width="7.5703125" style="123" customWidth="1"/>
    <col min="9743" max="9992" width="11.42578125" style="123"/>
    <col min="9993" max="9997" width="13.7109375" style="123" customWidth="1"/>
    <col min="9998" max="9998" width="7.5703125" style="123" customWidth="1"/>
    <col min="9999" max="10248" width="11.42578125" style="123"/>
    <col min="10249" max="10253" width="13.7109375" style="123" customWidth="1"/>
    <col min="10254" max="10254" width="7.5703125" style="123" customWidth="1"/>
    <col min="10255" max="10504" width="11.42578125" style="123"/>
    <col min="10505" max="10509" width="13.7109375" style="123" customWidth="1"/>
    <col min="10510" max="10510" width="7.5703125" style="123" customWidth="1"/>
    <col min="10511" max="10760" width="11.42578125" style="123"/>
    <col min="10761" max="10765" width="13.7109375" style="123" customWidth="1"/>
    <col min="10766" max="10766" width="7.5703125" style="123" customWidth="1"/>
    <col min="10767" max="11016" width="11.42578125" style="123"/>
    <col min="11017" max="11021" width="13.7109375" style="123" customWidth="1"/>
    <col min="11022" max="11022" width="7.5703125" style="123" customWidth="1"/>
    <col min="11023" max="11272" width="11.42578125" style="123"/>
    <col min="11273" max="11277" width="13.7109375" style="123" customWidth="1"/>
    <col min="11278" max="11278" width="7.5703125" style="123" customWidth="1"/>
    <col min="11279" max="11528" width="11.42578125" style="123"/>
    <col min="11529" max="11533" width="13.7109375" style="123" customWidth="1"/>
    <col min="11534" max="11534" width="7.5703125" style="123" customWidth="1"/>
    <col min="11535" max="11784" width="11.42578125" style="123"/>
    <col min="11785" max="11789" width="13.7109375" style="123" customWidth="1"/>
    <col min="11790" max="11790" width="7.5703125" style="123" customWidth="1"/>
    <col min="11791" max="12040" width="11.42578125" style="123"/>
    <col min="12041" max="12045" width="13.7109375" style="123" customWidth="1"/>
    <col min="12046" max="12046" width="7.5703125" style="123" customWidth="1"/>
    <col min="12047" max="12296" width="11.42578125" style="123"/>
    <col min="12297" max="12301" width="13.7109375" style="123" customWidth="1"/>
    <col min="12302" max="12302" width="7.5703125" style="123" customWidth="1"/>
    <col min="12303" max="12552" width="11.42578125" style="123"/>
    <col min="12553" max="12557" width="13.7109375" style="123" customWidth="1"/>
    <col min="12558" max="12558" width="7.5703125" style="123" customWidth="1"/>
    <col min="12559" max="12808" width="11.42578125" style="123"/>
    <col min="12809" max="12813" width="13.7109375" style="123" customWidth="1"/>
    <col min="12814" max="12814" width="7.5703125" style="123" customWidth="1"/>
    <col min="12815" max="13064" width="11.42578125" style="123"/>
    <col min="13065" max="13069" width="13.7109375" style="123" customWidth="1"/>
    <col min="13070" max="13070" width="7.5703125" style="123" customWidth="1"/>
    <col min="13071" max="13320" width="11.42578125" style="123"/>
    <col min="13321" max="13325" width="13.7109375" style="123" customWidth="1"/>
    <col min="13326" max="13326" width="7.5703125" style="123" customWidth="1"/>
    <col min="13327" max="13576" width="11.42578125" style="123"/>
    <col min="13577" max="13581" width="13.7109375" style="123" customWidth="1"/>
    <col min="13582" max="13582" width="7.5703125" style="123" customWidth="1"/>
    <col min="13583" max="13832" width="11.42578125" style="123"/>
    <col min="13833" max="13837" width="13.7109375" style="123" customWidth="1"/>
    <col min="13838" max="13838" width="7.5703125" style="123" customWidth="1"/>
    <col min="13839" max="14088" width="11.42578125" style="123"/>
    <col min="14089" max="14093" width="13.7109375" style="123" customWidth="1"/>
    <col min="14094" max="14094" width="7.5703125" style="123" customWidth="1"/>
    <col min="14095" max="14344" width="11.42578125" style="123"/>
    <col min="14345" max="14349" width="13.7109375" style="123" customWidth="1"/>
    <col min="14350" max="14350" width="7.5703125" style="123" customWidth="1"/>
    <col min="14351" max="14600" width="11.42578125" style="123"/>
    <col min="14601" max="14605" width="13.7109375" style="123" customWidth="1"/>
    <col min="14606" max="14606" width="7.5703125" style="123" customWidth="1"/>
    <col min="14607" max="14856" width="11.42578125" style="123"/>
    <col min="14857" max="14861" width="13.7109375" style="123" customWidth="1"/>
    <col min="14862" max="14862" width="7.5703125" style="123" customWidth="1"/>
    <col min="14863" max="15112" width="11.42578125" style="123"/>
    <col min="15113" max="15117" width="13.7109375" style="123" customWidth="1"/>
    <col min="15118" max="15118" width="7.5703125" style="123" customWidth="1"/>
    <col min="15119" max="15368" width="11.42578125" style="123"/>
    <col min="15369" max="15373" width="13.7109375" style="123" customWidth="1"/>
    <col min="15374" max="15374" width="7.5703125" style="123" customWidth="1"/>
    <col min="15375" max="15624" width="11.42578125" style="123"/>
    <col min="15625" max="15629" width="13.7109375" style="123" customWidth="1"/>
    <col min="15630" max="15630" width="7.5703125" style="123" customWidth="1"/>
    <col min="15631" max="15880" width="11.42578125" style="123"/>
    <col min="15881" max="15885" width="13.7109375" style="123" customWidth="1"/>
    <col min="15886" max="15886" width="7.5703125" style="123" customWidth="1"/>
    <col min="15887" max="16136" width="11.42578125" style="123"/>
    <col min="16137" max="16141" width="13.7109375" style="123" customWidth="1"/>
    <col min="16142" max="16142" width="7.5703125" style="123" customWidth="1"/>
    <col min="16143" max="16384" width="11.42578125" style="123"/>
  </cols>
  <sheetData>
    <row r="2" spans="1:14">
      <c r="A2" s="127" t="s">
        <v>367</v>
      </c>
      <c r="B2" s="127"/>
      <c r="C2" s="127"/>
      <c r="D2" s="127"/>
      <c r="E2" s="127"/>
      <c r="F2" s="127"/>
      <c r="G2" s="127"/>
      <c r="H2" s="127"/>
      <c r="J2" s="188"/>
      <c r="L2" s="189" t="s">
        <v>368</v>
      </c>
    </row>
    <row r="3" spans="1:14">
      <c r="A3" s="127" t="s">
        <v>369</v>
      </c>
      <c r="B3" s="127"/>
      <c r="C3" s="127"/>
      <c r="D3" s="127"/>
      <c r="E3" s="127"/>
      <c r="F3" s="127"/>
      <c r="G3" s="127"/>
      <c r="H3" s="127"/>
      <c r="J3" s="188" t="s">
        <v>370</v>
      </c>
      <c r="K3" s="190"/>
      <c r="L3" s="190"/>
      <c r="M3" s="191"/>
      <c r="N3" s="192" t="s">
        <v>368</v>
      </c>
    </row>
    <row r="4" spans="1:14">
      <c r="A4" s="127" t="s">
        <v>371</v>
      </c>
      <c r="B4" s="127"/>
      <c r="C4" s="127"/>
      <c r="D4" s="127"/>
      <c r="E4" s="127"/>
      <c r="F4" s="127"/>
      <c r="G4" s="127"/>
      <c r="H4" s="127"/>
      <c r="J4" s="193" t="s">
        <v>324</v>
      </c>
      <c r="K4" s="194">
        <f>SUM(K5:K7)</f>
        <v>648237</v>
      </c>
      <c r="L4" s="195">
        <f>SUM(L5:L7)</f>
        <v>100</v>
      </c>
      <c r="N4" s="196"/>
    </row>
    <row r="5" spans="1:14">
      <c r="J5" s="190" t="s">
        <v>364</v>
      </c>
      <c r="K5" s="197">
        <v>564051</v>
      </c>
      <c r="L5" s="198">
        <f>+K5/$K$4*100</f>
        <v>87.013083177911781</v>
      </c>
      <c r="N5" s="199"/>
    </row>
    <row r="6" spans="1:14">
      <c r="J6" s="190" t="s">
        <v>363</v>
      </c>
      <c r="K6" s="197">
        <v>77029</v>
      </c>
      <c r="L6" s="198">
        <f>+K6/$K$4*100</f>
        <v>11.882845317376207</v>
      </c>
      <c r="N6" s="199"/>
    </row>
    <row r="7" spans="1:14">
      <c r="E7" s="132" t="s">
        <v>144</v>
      </c>
      <c r="J7" s="190" t="s">
        <v>365</v>
      </c>
      <c r="K7" s="197">
        <v>7157</v>
      </c>
      <c r="L7" s="198">
        <f>+K7/$K$4*100</f>
        <v>1.1040715047120111</v>
      </c>
      <c r="N7" s="199"/>
    </row>
    <row r="30" spans="1:1">
      <c r="A30" s="200" t="s">
        <v>372</v>
      </c>
    </row>
    <row r="49" spans="1:1">
      <c r="A49" s="141"/>
    </row>
    <row r="343" spans="10:41" ht="13.5" thickBot="1"/>
    <row r="344" spans="10:41" ht="15.75">
      <c r="J344" s="201">
        <f t="shared" ref="J344:AO344" si="0">SUM(J340:J343)</f>
        <v>0</v>
      </c>
      <c r="K344" s="202">
        <f t="shared" si="0"/>
        <v>0</v>
      </c>
      <c r="L344" s="203">
        <f t="shared" si="0"/>
        <v>0</v>
      </c>
      <c r="M344" s="204">
        <f t="shared" si="0"/>
        <v>0</v>
      </c>
      <c r="N344" s="205">
        <f t="shared" si="0"/>
        <v>0</v>
      </c>
      <c r="O344" s="205">
        <f t="shared" si="0"/>
        <v>0</v>
      </c>
      <c r="P344" s="205">
        <f t="shared" si="0"/>
        <v>0</v>
      </c>
      <c r="Q344" s="206">
        <f t="shared" si="0"/>
        <v>0</v>
      </c>
      <c r="R344" s="206">
        <f t="shared" si="0"/>
        <v>0</v>
      </c>
      <c r="S344" s="207">
        <f t="shared" si="0"/>
        <v>0</v>
      </c>
      <c r="T344" s="207">
        <f t="shared" si="0"/>
        <v>0</v>
      </c>
      <c r="U344" s="207">
        <f t="shared" si="0"/>
        <v>0</v>
      </c>
      <c r="V344" s="207">
        <f t="shared" si="0"/>
        <v>0</v>
      </c>
      <c r="W344" s="207">
        <f t="shared" si="0"/>
        <v>0</v>
      </c>
      <c r="X344" s="207">
        <f t="shared" si="0"/>
        <v>0</v>
      </c>
      <c r="Y344" s="208">
        <f t="shared" si="0"/>
        <v>0</v>
      </c>
      <c r="Z344" s="207">
        <f t="shared" si="0"/>
        <v>0</v>
      </c>
      <c r="AA344" s="207">
        <f t="shared" si="0"/>
        <v>0</v>
      </c>
      <c r="AB344" s="207">
        <f t="shared" si="0"/>
        <v>0</v>
      </c>
      <c r="AC344" s="207">
        <f t="shared" si="0"/>
        <v>0</v>
      </c>
      <c r="AD344" s="207">
        <f t="shared" si="0"/>
        <v>0</v>
      </c>
      <c r="AE344" s="207">
        <f t="shared" si="0"/>
        <v>0</v>
      </c>
      <c r="AF344" s="207">
        <f t="shared" si="0"/>
        <v>0</v>
      </c>
      <c r="AG344" s="207">
        <f t="shared" si="0"/>
        <v>0</v>
      </c>
      <c r="AH344" s="207">
        <f t="shared" si="0"/>
        <v>0</v>
      </c>
      <c r="AI344" s="207">
        <f t="shared" si="0"/>
        <v>0</v>
      </c>
      <c r="AJ344" s="207">
        <f t="shared" si="0"/>
        <v>0</v>
      </c>
      <c r="AK344" s="207">
        <f t="shared" si="0"/>
        <v>0</v>
      </c>
      <c r="AL344" s="207">
        <f t="shared" si="0"/>
        <v>0</v>
      </c>
      <c r="AM344" s="207">
        <f t="shared" si="0"/>
        <v>0</v>
      </c>
      <c r="AN344" s="207">
        <f t="shared" si="0"/>
        <v>0</v>
      </c>
      <c r="AO344" s="208">
        <f t="shared" si="0"/>
        <v>0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19" orientation="landscape" useFirstPageNumber="1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2803A-B3A9-4753-A2A4-A7FC2D146D11}">
  <sheetPr>
    <pageSetUpPr fitToPage="1"/>
  </sheetPr>
  <dimension ref="A2:BC24"/>
  <sheetViews>
    <sheetView showGridLines="0" zoomScaleNormal="100" zoomScaleSheetLayoutView="90" workbookViewId="0">
      <selection activeCell="G30" sqref="G30"/>
    </sheetView>
  </sheetViews>
  <sheetFormatPr baseColWidth="10" defaultColWidth="11" defaultRowHeight="12" customHeight="1"/>
  <cols>
    <col min="1" max="1" width="20.7109375" style="8" customWidth="1"/>
    <col min="2" max="9" width="12.7109375" style="8" customWidth="1"/>
    <col min="10" max="10" width="11" style="8"/>
    <col min="11" max="11" width="11.140625" style="8" bestFit="1" customWidth="1"/>
    <col min="12" max="12" width="11.28515625" style="8" bestFit="1" customWidth="1"/>
    <col min="13" max="13" width="11.140625" style="8" bestFit="1" customWidth="1"/>
    <col min="14" max="256" width="11" style="8"/>
    <col min="257" max="257" width="20.7109375" style="8" customWidth="1"/>
    <col min="258" max="265" width="12.7109375" style="8" customWidth="1"/>
    <col min="266" max="266" width="11" style="8"/>
    <col min="267" max="267" width="11.140625" style="8" bestFit="1" customWidth="1"/>
    <col min="268" max="268" width="11.28515625" style="8" bestFit="1" customWidth="1"/>
    <col min="269" max="269" width="11.140625" style="8" bestFit="1" customWidth="1"/>
    <col min="270" max="512" width="11" style="8"/>
    <col min="513" max="513" width="20.7109375" style="8" customWidth="1"/>
    <col min="514" max="521" width="12.7109375" style="8" customWidth="1"/>
    <col min="522" max="522" width="11" style="8"/>
    <col min="523" max="523" width="11.140625" style="8" bestFit="1" customWidth="1"/>
    <col min="524" max="524" width="11.28515625" style="8" bestFit="1" customWidth="1"/>
    <col min="525" max="525" width="11.140625" style="8" bestFit="1" customWidth="1"/>
    <col min="526" max="768" width="11" style="8"/>
    <col min="769" max="769" width="20.7109375" style="8" customWidth="1"/>
    <col min="770" max="777" width="12.7109375" style="8" customWidth="1"/>
    <col min="778" max="778" width="11" style="8"/>
    <col min="779" max="779" width="11.140625" style="8" bestFit="1" customWidth="1"/>
    <col min="780" max="780" width="11.28515625" style="8" bestFit="1" customWidth="1"/>
    <col min="781" max="781" width="11.140625" style="8" bestFit="1" customWidth="1"/>
    <col min="782" max="1024" width="11" style="8"/>
    <col min="1025" max="1025" width="20.7109375" style="8" customWidth="1"/>
    <col min="1026" max="1033" width="12.7109375" style="8" customWidth="1"/>
    <col min="1034" max="1034" width="11" style="8"/>
    <col min="1035" max="1035" width="11.140625" style="8" bestFit="1" customWidth="1"/>
    <col min="1036" max="1036" width="11.28515625" style="8" bestFit="1" customWidth="1"/>
    <col min="1037" max="1037" width="11.140625" style="8" bestFit="1" customWidth="1"/>
    <col min="1038" max="1280" width="11" style="8"/>
    <col min="1281" max="1281" width="20.7109375" style="8" customWidth="1"/>
    <col min="1282" max="1289" width="12.7109375" style="8" customWidth="1"/>
    <col min="1290" max="1290" width="11" style="8"/>
    <col min="1291" max="1291" width="11.140625" style="8" bestFit="1" customWidth="1"/>
    <col min="1292" max="1292" width="11.28515625" style="8" bestFit="1" customWidth="1"/>
    <col min="1293" max="1293" width="11.140625" style="8" bestFit="1" customWidth="1"/>
    <col min="1294" max="1536" width="11" style="8"/>
    <col min="1537" max="1537" width="20.7109375" style="8" customWidth="1"/>
    <col min="1538" max="1545" width="12.7109375" style="8" customWidth="1"/>
    <col min="1546" max="1546" width="11" style="8"/>
    <col min="1547" max="1547" width="11.140625" style="8" bestFit="1" customWidth="1"/>
    <col min="1548" max="1548" width="11.28515625" style="8" bestFit="1" customWidth="1"/>
    <col min="1549" max="1549" width="11.140625" style="8" bestFit="1" customWidth="1"/>
    <col min="1550" max="1792" width="11" style="8"/>
    <col min="1793" max="1793" width="20.7109375" style="8" customWidth="1"/>
    <col min="1794" max="1801" width="12.7109375" style="8" customWidth="1"/>
    <col min="1802" max="1802" width="11" style="8"/>
    <col min="1803" max="1803" width="11.140625" style="8" bestFit="1" customWidth="1"/>
    <col min="1804" max="1804" width="11.28515625" style="8" bestFit="1" customWidth="1"/>
    <col min="1805" max="1805" width="11.140625" style="8" bestFit="1" customWidth="1"/>
    <col min="1806" max="2048" width="11" style="8"/>
    <col min="2049" max="2049" width="20.7109375" style="8" customWidth="1"/>
    <col min="2050" max="2057" width="12.7109375" style="8" customWidth="1"/>
    <col min="2058" max="2058" width="11" style="8"/>
    <col min="2059" max="2059" width="11.140625" style="8" bestFit="1" customWidth="1"/>
    <col min="2060" max="2060" width="11.28515625" style="8" bestFit="1" customWidth="1"/>
    <col min="2061" max="2061" width="11.140625" style="8" bestFit="1" customWidth="1"/>
    <col min="2062" max="2304" width="11" style="8"/>
    <col min="2305" max="2305" width="20.7109375" style="8" customWidth="1"/>
    <col min="2306" max="2313" width="12.7109375" style="8" customWidth="1"/>
    <col min="2314" max="2314" width="11" style="8"/>
    <col min="2315" max="2315" width="11.140625" style="8" bestFit="1" customWidth="1"/>
    <col min="2316" max="2316" width="11.28515625" style="8" bestFit="1" customWidth="1"/>
    <col min="2317" max="2317" width="11.140625" style="8" bestFit="1" customWidth="1"/>
    <col min="2318" max="2560" width="11" style="8"/>
    <col min="2561" max="2561" width="20.7109375" style="8" customWidth="1"/>
    <col min="2562" max="2569" width="12.7109375" style="8" customWidth="1"/>
    <col min="2570" max="2570" width="11" style="8"/>
    <col min="2571" max="2571" width="11.140625" style="8" bestFit="1" customWidth="1"/>
    <col min="2572" max="2572" width="11.28515625" style="8" bestFit="1" customWidth="1"/>
    <col min="2573" max="2573" width="11.140625" style="8" bestFit="1" customWidth="1"/>
    <col min="2574" max="2816" width="11" style="8"/>
    <col min="2817" max="2817" width="20.7109375" style="8" customWidth="1"/>
    <col min="2818" max="2825" width="12.7109375" style="8" customWidth="1"/>
    <col min="2826" max="2826" width="11" style="8"/>
    <col min="2827" max="2827" width="11.140625" style="8" bestFit="1" customWidth="1"/>
    <col min="2828" max="2828" width="11.28515625" style="8" bestFit="1" customWidth="1"/>
    <col min="2829" max="2829" width="11.140625" style="8" bestFit="1" customWidth="1"/>
    <col min="2830" max="3072" width="11" style="8"/>
    <col min="3073" max="3073" width="20.7109375" style="8" customWidth="1"/>
    <col min="3074" max="3081" width="12.7109375" style="8" customWidth="1"/>
    <col min="3082" max="3082" width="11" style="8"/>
    <col min="3083" max="3083" width="11.140625" style="8" bestFit="1" customWidth="1"/>
    <col min="3084" max="3084" width="11.28515625" style="8" bestFit="1" customWidth="1"/>
    <col min="3085" max="3085" width="11.140625" style="8" bestFit="1" customWidth="1"/>
    <col min="3086" max="3328" width="11" style="8"/>
    <col min="3329" max="3329" width="20.7109375" style="8" customWidth="1"/>
    <col min="3330" max="3337" width="12.7109375" style="8" customWidth="1"/>
    <col min="3338" max="3338" width="11" style="8"/>
    <col min="3339" max="3339" width="11.140625" style="8" bestFit="1" customWidth="1"/>
    <col min="3340" max="3340" width="11.28515625" style="8" bestFit="1" customWidth="1"/>
    <col min="3341" max="3341" width="11.140625" style="8" bestFit="1" customWidth="1"/>
    <col min="3342" max="3584" width="11" style="8"/>
    <col min="3585" max="3585" width="20.7109375" style="8" customWidth="1"/>
    <col min="3586" max="3593" width="12.7109375" style="8" customWidth="1"/>
    <col min="3594" max="3594" width="11" style="8"/>
    <col min="3595" max="3595" width="11.140625" style="8" bestFit="1" customWidth="1"/>
    <col min="3596" max="3596" width="11.28515625" style="8" bestFit="1" customWidth="1"/>
    <col min="3597" max="3597" width="11.140625" style="8" bestFit="1" customWidth="1"/>
    <col min="3598" max="3840" width="11" style="8"/>
    <col min="3841" max="3841" width="20.7109375" style="8" customWidth="1"/>
    <col min="3842" max="3849" width="12.7109375" style="8" customWidth="1"/>
    <col min="3850" max="3850" width="11" style="8"/>
    <col min="3851" max="3851" width="11.140625" style="8" bestFit="1" customWidth="1"/>
    <col min="3852" max="3852" width="11.28515625" style="8" bestFit="1" customWidth="1"/>
    <col min="3853" max="3853" width="11.140625" style="8" bestFit="1" customWidth="1"/>
    <col min="3854" max="4096" width="11" style="8"/>
    <col min="4097" max="4097" width="20.7109375" style="8" customWidth="1"/>
    <col min="4098" max="4105" width="12.7109375" style="8" customWidth="1"/>
    <col min="4106" max="4106" width="11" style="8"/>
    <col min="4107" max="4107" width="11.140625" style="8" bestFit="1" customWidth="1"/>
    <col min="4108" max="4108" width="11.28515625" style="8" bestFit="1" customWidth="1"/>
    <col min="4109" max="4109" width="11.140625" style="8" bestFit="1" customWidth="1"/>
    <col min="4110" max="4352" width="11" style="8"/>
    <col min="4353" max="4353" width="20.7109375" style="8" customWidth="1"/>
    <col min="4354" max="4361" width="12.7109375" style="8" customWidth="1"/>
    <col min="4362" max="4362" width="11" style="8"/>
    <col min="4363" max="4363" width="11.140625" style="8" bestFit="1" customWidth="1"/>
    <col min="4364" max="4364" width="11.28515625" style="8" bestFit="1" customWidth="1"/>
    <col min="4365" max="4365" width="11.140625" style="8" bestFit="1" customWidth="1"/>
    <col min="4366" max="4608" width="11" style="8"/>
    <col min="4609" max="4609" width="20.7109375" style="8" customWidth="1"/>
    <col min="4610" max="4617" width="12.7109375" style="8" customWidth="1"/>
    <col min="4618" max="4618" width="11" style="8"/>
    <col min="4619" max="4619" width="11.140625" style="8" bestFit="1" customWidth="1"/>
    <col min="4620" max="4620" width="11.28515625" style="8" bestFit="1" customWidth="1"/>
    <col min="4621" max="4621" width="11.140625" style="8" bestFit="1" customWidth="1"/>
    <col min="4622" max="4864" width="11" style="8"/>
    <col min="4865" max="4865" width="20.7109375" style="8" customWidth="1"/>
    <col min="4866" max="4873" width="12.7109375" style="8" customWidth="1"/>
    <col min="4874" max="4874" width="11" style="8"/>
    <col min="4875" max="4875" width="11.140625" style="8" bestFit="1" customWidth="1"/>
    <col min="4876" max="4876" width="11.28515625" style="8" bestFit="1" customWidth="1"/>
    <col min="4877" max="4877" width="11.140625" style="8" bestFit="1" customWidth="1"/>
    <col min="4878" max="5120" width="11" style="8"/>
    <col min="5121" max="5121" width="20.7109375" style="8" customWidth="1"/>
    <col min="5122" max="5129" width="12.7109375" style="8" customWidth="1"/>
    <col min="5130" max="5130" width="11" style="8"/>
    <col min="5131" max="5131" width="11.140625" style="8" bestFit="1" customWidth="1"/>
    <col min="5132" max="5132" width="11.28515625" style="8" bestFit="1" customWidth="1"/>
    <col min="5133" max="5133" width="11.140625" style="8" bestFit="1" customWidth="1"/>
    <col min="5134" max="5376" width="11" style="8"/>
    <col min="5377" max="5377" width="20.7109375" style="8" customWidth="1"/>
    <col min="5378" max="5385" width="12.7109375" style="8" customWidth="1"/>
    <col min="5386" max="5386" width="11" style="8"/>
    <col min="5387" max="5387" width="11.140625" style="8" bestFit="1" customWidth="1"/>
    <col min="5388" max="5388" width="11.28515625" style="8" bestFit="1" customWidth="1"/>
    <col min="5389" max="5389" width="11.140625" style="8" bestFit="1" customWidth="1"/>
    <col min="5390" max="5632" width="11" style="8"/>
    <col min="5633" max="5633" width="20.7109375" style="8" customWidth="1"/>
    <col min="5634" max="5641" width="12.7109375" style="8" customWidth="1"/>
    <col min="5642" max="5642" width="11" style="8"/>
    <col min="5643" max="5643" width="11.140625" style="8" bestFit="1" customWidth="1"/>
    <col min="5644" max="5644" width="11.28515625" style="8" bestFit="1" customWidth="1"/>
    <col min="5645" max="5645" width="11.140625" style="8" bestFit="1" customWidth="1"/>
    <col min="5646" max="5888" width="11" style="8"/>
    <col min="5889" max="5889" width="20.7109375" style="8" customWidth="1"/>
    <col min="5890" max="5897" width="12.7109375" style="8" customWidth="1"/>
    <col min="5898" max="5898" width="11" style="8"/>
    <col min="5899" max="5899" width="11.140625" style="8" bestFit="1" customWidth="1"/>
    <col min="5900" max="5900" width="11.28515625" style="8" bestFit="1" customWidth="1"/>
    <col min="5901" max="5901" width="11.140625" style="8" bestFit="1" customWidth="1"/>
    <col min="5902" max="6144" width="11" style="8"/>
    <col min="6145" max="6145" width="20.7109375" style="8" customWidth="1"/>
    <col min="6146" max="6153" width="12.7109375" style="8" customWidth="1"/>
    <col min="6154" max="6154" width="11" style="8"/>
    <col min="6155" max="6155" width="11.140625" style="8" bestFit="1" customWidth="1"/>
    <col min="6156" max="6156" width="11.28515625" style="8" bestFit="1" customWidth="1"/>
    <col min="6157" max="6157" width="11.140625" style="8" bestFit="1" customWidth="1"/>
    <col min="6158" max="6400" width="11" style="8"/>
    <col min="6401" max="6401" width="20.7109375" style="8" customWidth="1"/>
    <col min="6402" max="6409" width="12.7109375" style="8" customWidth="1"/>
    <col min="6410" max="6410" width="11" style="8"/>
    <col min="6411" max="6411" width="11.140625" style="8" bestFit="1" customWidth="1"/>
    <col min="6412" max="6412" width="11.28515625" style="8" bestFit="1" customWidth="1"/>
    <col min="6413" max="6413" width="11.140625" style="8" bestFit="1" customWidth="1"/>
    <col min="6414" max="6656" width="11" style="8"/>
    <col min="6657" max="6657" width="20.7109375" style="8" customWidth="1"/>
    <col min="6658" max="6665" width="12.7109375" style="8" customWidth="1"/>
    <col min="6666" max="6666" width="11" style="8"/>
    <col min="6667" max="6667" width="11.140625" style="8" bestFit="1" customWidth="1"/>
    <col min="6668" max="6668" width="11.28515625" style="8" bestFit="1" customWidth="1"/>
    <col min="6669" max="6669" width="11.140625" style="8" bestFit="1" customWidth="1"/>
    <col min="6670" max="6912" width="11" style="8"/>
    <col min="6913" max="6913" width="20.7109375" style="8" customWidth="1"/>
    <col min="6914" max="6921" width="12.7109375" style="8" customWidth="1"/>
    <col min="6922" max="6922" width="11" style="8"/>
    <col min="6923" max="6923" width="11.140625" style="8" bestFit="1" customWidth="1"/>
    <col min="6924" max="6924" width="11.28515625" style="8" bestFit="1" customWidth="1"/>
    <col min="6925" max="6925" width="11.140625" style="8" bestFit="1" customWidth="1"/>
    <col min="6926" max="7168" width="11" style="8"/>
    <col min="7169" max="7169" width="20.7109375" style="8" customWidth="1"/>
    <col min="7170" max="7177" width="12.7109375" style="8" customWidth="1"/>
    <col min="7178" max="7178" width="11" style="8"/>
    <col min="7179" max="7179" width="11.140625" style="8" bestFit="1" customWidth="1"/>
    <col min="7180" max="7180" width="11.28515625" style="8" bestFit="1" customWidth="1"/>
    <col min="7181" max="7181" width="11.140625" style="8" bestFit="1" customWidth="1"/>
    <col min="7182" max="7424" width="11" style="8"/>
    <col min="7425" max="7425" width="20.7109375" style="8" customWidth="1"/>
    <col min="7426" max="7433" width="12.7109375" style="8" customWidth="1"/>
    <col min="7434" max="7434" width="11" style="8"/>
    <col min="7435" max="7435" width="11.140625" style="8" bestFit="1" customWidth="1"/>
    <col min="7436" max="7436" width="11.28515625" style="8" bestFit="1" customWidth="1"/>
    <col min="7437" max="7437" width="11.140625" style="8" bestFit="1" customWidth="1"/>
    <col min="7438" max="7680" width="11" style="8"/>
    <col min="7681" max="7681" width="20.7109375" style="8" customWidth="1"/>
    <col min="7682" max="7689" width="12.7109375" style="8" customWidth="1"/>
    <col min="7690" max="7690" width="11" style="8"/>
    <col min="7691" max="7691" width="11.140625" style="8" bestFit="1" customWidth="1"/>
    <col min="7692" max="7692" width="11.28515625" style="8" bestFit="1" customWidth="1"/>
    <col min="7693" max="7693" width="11.140625" style="8" bestFit="1" customWidth="1"/>
    <col min="7694" max="7936" width="11" style="8"/>
    <col min="7937" max="7937" width="20.7109375" style="8" customWidth="1"/>
    <col min="7938" max="7945" width="12.7109375" style="8" customWidth="1"/>
    <col min="7946" max="7946" width="11" style="8"/>
    <col min="7947" max="7947" width="11.140625" style="8" bestFit="1" customWidth="1"/>
    <col min="7948" max="7948" width="11.28515625" style="8" bestFit="1" customWidth="1"/>
    <col min="7949" max="7949" width="11.140625" style="8" bestFit="1" customWidth="1"/>
    <col min="7950" max="8192" width="11" style="8"/>
    <col min="8193" max="8193" width="20.7109375" style="8" customWidth="1"/>
    <col min="8194" max="8201" width="12.7109375" style="8" customWidth="1"/>
    <col min="8202" max="8202" width="11" style="8"/>
    <col min="8203" max="8203" width="11.140625" style="8" bestFit="1" customWidth="1"/>
    <col min="8204" max="8204" width="11.28515625" style="8" bestFit="1" customWidth="1"/>
    <col min="8205" max="8205" width="11.140625" style="8" bestFit="1" customWidth="1"/>
    <col min="8206" max="8448" width="11" style="8"/>
    <col min="8449" max="8449" width="20.7109375" style="8" customWidth="1"/>
    <col min="8450" max="8457" width="12.7109375" style="8" customWidth="1"/>
    <col min="8458" max="8458" width="11" style="8"/>
    <col min="8459" max="8459" width="11.140625" style="8" bestFit="1" customWidth="1"/>
    <col min="8460" max="8460" width="11.28515625" style="8" bestFit="1" customWidth="1"/>
    <col min="8461" max="8461" width="11.140625" style="8" bestFit="1" customWidth="1"/>
    <col min="8462" max="8704" width="11" style="8"/>
    <col min="8705" max="8705" width="20.7109375" style="8" customWidth="1"/>
    <col min="8706" max="8713" width="12.7109375" style="8" customWidth="1"/>
    <col min="8714" max="8714" width="11" style="8"/>
    <col min="8715" max="8715" width="11.140625" style="8" bestFit="1" customWidth="1"/>
    <col min="8716" max="8716" width="11.28515625" style="8" bestFit="1" customWidth="1"/>
    <col min="8717" max="8717" width="11.140625" style="8" bestFit="1" customWidth="1"/>
    <col min="8718" max="8960" width="11" style="8"/>
    <col min="8961" max="8961" width="20.7109375" style="8" customWidth="1"/>
    <col min="8962" max="8969" width="12.7109375" style="8" customWidth="1"/>
    <col min="8970" max="8970" width="11" style="8"/>
    <col min="8971" max="8971" width="11.140625" style="8" bestFit="1" customWidth="1"/>
    <col min="8972" max="8972" width="11.28515625" style="8" bestFit="1" customWidth="1"/>
    <col min="8973" max="8973" width="11.140625" style="8" bestFit="1" customWidth="1"/>
    <col min="8974" max="9216" width="11" style="8"/>
    <col min="9217" max="9217" width="20.7109375" style="8" customWidth="1"/>
    <col min="9218" max="9225" width="12.7109375" style="8" customWidth="1"/>
    <col min="9226" max="9226" width="11" style="8"/>
    <col min="9227" max="9227" width="11.140625" style="8" bestFit="1" customWidth="1"/>
    <col min="9228" max="9228" width="11.28515625" style="8" bestFit="1" customWidth="1"/>
    <col min="9229" max="9229" width="11.140625" style="8" bestFit="1" customWidth="1"/>
    <col min="9230" max="9472" width="11" style="8"/>
    <col min="9473" max="9473" width="20.7109375" style="8" customWidth="1"/>
    <col min="9474" max="9481" width="12.7109375" style="8" customWidth="1"/>
    <col min="9482" max="9482" width="11" style="8"/>
    <col min="9483" max="9483" width="11.140625" style="8" bestFit="1" customWidth="1"/>
    <col min="9484" max="9484" width="11.28515625" style="8" bestFit="1" customWidth="1"/>
    <col min="9485" max="9485" width="11.140625" style="8" bestFit="1" customWidth="1"/>
    <col min="9486" max="9728" width="11" style="8"/>
    <col min="9729" max="9729" width="20.7109375" style="8" customWidth="1"/>
    <col min="9730" max="9737" width="12.7109375" style="8" customWidth="1"/>
    <col min="9738" max="9738" width="11" style="8"/>
    <col min="9739" max="9739" width="11.140625" style="8" bestFit="1" customWidth="1"/>
    <col min="9740" max="9740" width="11.28515625" style="8" bestFit="1" customWidth="1"/>
    <col min="9741" max="9741" width="11.140625" style="8" bestFit="1" customWidth="1"/>
    <col min="9742" max="9984" width="11" style="8"/>
    <col min="9985" max="9985" width="20.7109375" style="8" customWidth="1"/>
    <col min="9986" max="9993" width="12.7109375" style="8" customWidth="1"/>
    <col min="9994" max="9994" width="11" style="8"/>
    <col min="9995" max="9995" width="11.140625" style="8" bestFit="1" customWidth="1"/>
    <col min="9996" max="9996" width="11.28515625" style="8" bestFit="1" customWidth="1"/>
    <col min="9997" max="9997" width="11.140625" style="8" bestFit="1" customWidth="1"/>
    <col min="9998" max="10240" width="11" style="8"/>
    <col min="10241" max="10241" width="20.7109375" style="8" customWidth="1"/>
    <col min="10242" max="10249" width="12.7109375" style="8" customWidth="1"/>
    <col min="10250" max="10250" width="11" style="8"/>
    <col min="10251" max="10251" width="11.140625" style="8" bestFit="1" customWidth="1"/>
    <col min="10252" max="10252" width="11.28515625" style="8" bestFit="1" customWidth="1"/>
    <col min="10253" max="10253" width="11.140625" style="8" bestFit="1" customWidth="1"/>
    <col min="10254" max="10496" width="11" style="8"/>
    <col min="10497" max="10497" width="20.7109375" style="8" customWidth="1"/>
    <col min="10498" max="10505" width="12.7109375" style="8" customWidth="1"/>
    <col min="10506" max="10506" width="11" style="8"/>
    <col min="10507" max="10507" width="11.140625" style="8" bestFit="1" customWidth="1"/>
    <col min="10508" max="10508" width="11.28515625" style="8" bestFit="1" customWidth="1"/>
    <col min="10509" max="10509" width="11.140625" style="8" bestFit="1" customWidth="1"/>
    <col min="10510" max="10752" width="11" style="8"/>
    <col min="10753" max="10753" width="20.7109375" style="8" customWidth="1"/>
    <col min="10754" max="10761" width="12.7109375" style="8" customWidth="1"/>
    <col min="10762" max="10762" width="11" style="8"/>
    <col min="10763" max="10763" width="11.140625" style="8" bestFit="1" customWidth="1"/>
    <col min="10764" max="10764" width="11.28515625" style="8" bestFit="1" customWidth="1"/>
    <col min="10765" max="10765" width="11.140625" style="8" bestFit="1" customWidth="1"/>
    <col min="10766" max="11008" width="11" style="8"/>
    <col min="11009" max="11009" width="20.7109375" style="8" customWidth="1"/>
    <col min="11010" max="11017" width="12.7109375" style="8" customWidth="1"/>
    <col min="11018" max="11018" width="11" style="8"/>
    <col min="11019" max="11019" width="11.140625" style="8" bestFit="1" customWidth="1"/>
    <col min="11020" max="11020" width="11.28515625" style="8" bestFit="1" customWidth="1"/>
    <col min="11021" max="11021" width="11.140625" style="8" bestFit="1" customWidth="1"/>
    <col min="11022" max="11264" width="11" style="8"/>
    <col min="11265" max="11265" width="20.7109375" style="8" customWidth="1"/>
    <col min="11266" max="11273" width="12.7109375" style="8" customWidth="1"/>
    <col min="11274" max="11274" width="11" style="8"/>
    <col min="11275" max="11275" width="11.140625" style="8" bestFit="1" customWidth="1"/>
    <col min="11276" max="11276" width="11.28515625" style="8" bestFit="1" customWidth="1"/>
    <col min="11277" max="11277" width="11.140625" style="8" bestFit="1" customWidth="1"/>
    <col min="11278" max="11520" width="11" style="8"/>
    <col min="11521" max="11521" width="20.7109375" style="8" customWidth="1"/>
    <col min="11522" max="11529" width="12.7109375" style="8" customWidth="1"/>
    <col min="11530" max="11530" width="11" style="8"/>
    <col min="11531" max="11531" width="11.140625" style="8" bestFit="1" customWidth="1"/>
    <col min="11532" max="11532" width="11.28515625" style="8" bestFit="1" customWidth="1"/>
    <col min="11533" max="11533" width="11.140625" style="8" bestFit="1" customWidth="1"/>
    <col min="11534" max="11776" width="11" style="8"/>
    <col min="11777" max="11777" width="20.7109375" style="8" customWidth="1"/>
    <col min="11778" max="11785" width="12.7109375" style="8" customWidth="1"/>
    <col min="11786" max="11786" width="11" style="8"/>
    <col min="11787" max="11787" width="11.140625" style="8" bestFit="1" customWidth="1"/>
    <col min="11788" max="11788" width="11.28515625" style="8" bestFit="1" customWidth="1"/>
    <col min="11789" max="11789" width="11.140625" style="8" bestFit="1" customWidth="1"/>
    <col min="11790" max="12032" width="11" style="8"/>
    <col min="12033" max="12033" width="20.7109375" style="8" customWidth="1"/>
    <col min="12034" max="12041" width="12.7109375" style="8" customWidth="1"/>
    <col min="12042" max="12042" width="11" style="8"/>
    <col min="12043" max="12043" width="11.140625" style="8" bestFit="1" customWidth="1"/>
    <col min="12044" max="12044" width="11.28515625" style="8" bestFit="1" customWidth="1"/>
    <col min="12045" max="12045" width="11.140625" style="8" bestFit="1" customWidth="1"/>
    <col min="12046" max="12288" width="11" style="8"/>
    <col min="12289" max="12289" width="20.7109375" style="8" customWidth="1"/>
    <col min="12290" max="12297" width="12.7109375" style="8" customWidth="1"/>
    <col min="12298" max="12298" width="11" style="8"/>
    <col min="12299" max="12299" width="11.140625" style="8" bestFit="1" customWidth="1"/>
    <col min="12300" max="12300" width="11.28515625" style="8" bestFit="1" customWidth="1"/>
    <col min="12301" max="12301" width="11.140625" style="8" bestFit="1" customWidth="1"/>
    <col min="12302" max="12544" width="11" style="8"/>
    <col min="12545" max="12545" width="20.7109375" style="8" customWidth="1"/>
    <col min="12546" max="12553" width="12.7109375" style="8" customWidth="1"/>
    <col min="12554" max="12554" width="11" style="8"/>
    <col min="12555" max="12555" width="11.140625" style="8" bestFit="1" customWidth="1"/>
    <col min="12556" max="12556" width="11.28515625" style="8" bestFit="1" customWidth="1"/>
    <col min="12557" max="12557" width="11.140625" style="8" bestFit="1" customWidth="1"/>
    <col min="12558" max="12800" width="11" style="8"/>
    <col min="12801" max="12801" width="20.7109375" style="8" customWidth="1"/>
    <col min="12802" max="12809" width="12.7109375" style="8" customWidth="1"/>
    <col min="12810" max="12810" width="11" style="8"/>
    <col min="12811" max="12811" width="11.140625" style="8" bestFit="1" customWidth="1"/>
    <col min="12812" max="12812" width="11.28515625" style="8" bestFit="1" customWidth="1"/>
    <col min="12813" max="12813" width="11.140625" style="8" bestFit="1" customWidth="1"/>
    <col min="12814" max="13056" width="11" style="8"/>
    <col min="13057" max="13057" width="20.7109375" style="8" customWidth="1"/>
    <col min="13058" max="13065" width="12.7109375" style="8" customWidth="1"/>
    <col min="13066" max="13066" width="11" style="8"/>
    <col min="13067" max="13067" width="11.140625" style="8" bestFit="1" customWidth="1"/>
    <col min="13068" max="13068" width="11.28515625" style="8" bestFit="1" customWidth="1"/>
    <col min="13069" max="13069" width="11.140625" style="8" bestFit="1" customWidth="1"/>
    <col min="13070" max="13312" width="11" style="8"/>
    <col min="13313" max="13313" width="20.7109375" style="8" customWidth="1"/>
    <col min="13314" max="13321" width="12.7109375" style="8" customWidth="1"/>
    <col min="13322" max="13322" width="11" style="8"/>
    <col min="13323" max="13323" width="11.140625" style="8" bestFit="1" customWidth="1"/>
    <col min="13324" max="13324" width="11.28515625" style="8" bestFit="1" customWidth="1"/>
    <col min="13325" max="13325" width="11.140625" style="8" bestFit="1" customWidth="1"/>
    <col min="13326" max="13568" width="11" style="8"/>
    <col min="13569" max="13569" width="20.7109375" style="8" customWidth="1"/>
    <col min="13570" max="13577" width="12.7109375" style="8" customWidth="1"/>
    <col min="13578" max="13578" width="11" style="8"/>
    <col min="13579" max="13579" width="11.140625" style="8" bestFit="1" customWidth="1"/>
    <col min="13580" max="13580" width="11.28515625" style="8" bestFit="1" customWidth="1"/>
    <col min="13581" max="13581" width="11.140625" style="8" bestFit="1" customWidth="1"/>
    <col min="13582" max="13824" width="11" style="8"/>
    <col min="13825" max="13825" width="20.7109375" style="8" customWidth="1"/>
    <col min="13826" max="13833" width="12.7109375" style="8" customWidth="1"/>
    <col min="13834" max="13834" width="11" style="8"/>
    <col min="13835" max="13835" width="11.140625" style="8" bestFit="1" customWidth="1"/>
    <col min="13836" max="13836" width="11.28515625" style="8" bestFit="1" customWidth="1"/>
    <col min="13837" max="13837" width="11.140625" style="8" bestFit="1" customWidth="1"/>
    <col min="13838" max="14080" width="11" style="8"/>
    <col min="14081" max="14081" width="20.7109375" style="8" customWidth="1"/>
    <col min="14082" max="14089" width="12.7109375" style="8" customWidth="1"/>
    <col min="14090" max="14090" width="11" style="8"/>
    <col min="14091" max="14091" width="11.140625" style="8" bestFit="1" customWidth="1"/>
    <col min="14092" max="14092" width="11.28515625" style="8" bestFit="1" customWidth="1"/>
    <col min="14093" max="14093" width="11.140625" style="8" bestFit="1" customWidth="1"/>
    <col min="14094" max="14336" width="11" style="8"/>
    <col min="14337" max="14337" width="20.7109375" style="8" customWidth="1"/>
    <col min="14338" max="14345" width="12.7109375" style="8" customWidth="1"/>
    <col min="14346" max="14346" width="11" style="8"/>
    <col min="14347" max="14347" width="11.140625" style="8" bestFit="1" customWidth="1"/>
    <col min="14348" max="14348" width="11.28515625" style="8" bestFit="1" customWidth="1"/>
    <col min="14349" max="14349" width="11.140625" style="8" bestFit="1" customWidth="1"/>
    <col min="14350" max="14592" width="11" style="8"/>
    <col min="14593" max="14593" width="20.7109375" style="8" customWidth="1"/>
    <col min="14594" max="14601" width="12.7109375" style="8" customWidth="1"/>
    <col min="14602" max="14602" width="11" style="8"/>
    <col min="14603" max="14603" width="11.140625" style="8" bestFit="1" customWidth="1"/>
    <col min="14604" max="14604" width="11.28515625" style="8" bestFit="1" customWidth="1"/>
    <col min="14605" max="14605" width="11.140625" style="8" bestFit="1" customWidth="1"/>
    <col min="14606" max="14848" width="11" style="8"/>
    <col min="14849" max="14849" width="20.7109375" style="8" customWidth="1"/>
    <col min="14850" max="14857" width="12.7109375" style="8" customWidth="1"/>
    <col min="14858" max="14858" width="11" style="8"/>
    <col min="14859" max="14859" width="11.140625" style="8" bestFit="1" customWidth="1"/>
    <col min="14860" max="14860" width="11.28515625" style="8" bestFit="1" customWidth="1"/>
    <col min="14861" max="14861" width="11.140625" style="8" bestFit="1" customWidth="1"/>
    <col min="14862" max="15104" width="11" style="8"/>
    <col min="15105" max="15105" width="20.7109375" style="8" customWidth="1"/>
    <col min="15106" max="15113" width="12.7109375" style="8" customWidth="1"/>
    <col min="15114" max="15114" width="11" style="8"/>
    <col min="15115" max="15115" width="11.140625" style="8" bestFit="1" customWidth="1"/>
    <col min="15116" max="15116" width="11.28515625" style="8" bestFit="1" customWidth="1"/>
    <col min="15117" max="15117" width="11.140625" style="8" bestFit="1" customWidth="1"/>
    <col min="15118" max="15360" width="11" style="8"/>
    <col min="15361" max="15361" width="20.7109375" style="8" customWidth="1"/>
    <col min="15362" max="15369" width="12.7109375" style="8" customWidth="1"/>
    <col min="15370" max="15370" width="11" style="8"/>
    <col min="15371" max="15371" width="11.140625" style="8" bestFit="1" customWidth="1"/>
    <col min="15372" max="15372" width="11.28515625" style="8" bestFit="1" customWidth="1"/>
    <col min="15373" max="15373" width="11.140625" style="8" bestFit="1" customWidth="1"/>
    <col min="15374" max="15616" width="11" style="8"/>
    <col min="15617" max="15617" width="20.7109375" style="8" customWidth="1"/>
    <col min="15618" max="15625" width="12.7109375" style="8" customWidth="1"/>
    <col min="15626" max="15626" width="11" style="8"/>
    <col min="15627" max="15627" width="11.140625" style="8" bestFit="1" customWidth="1"/>
    <col min="15628" max="15628" width="11.28515625" style="8" bestFit="1" customWidth="1"/>
    <col min="15629" max="15629" width="11.140625" style="8" bestFit="1" customWidth="1"/>
    <col min="15630" max="15872" width="11" style="8"/>
    <col min="15873" max="15873" width="20.7109375" style="8" customWidth="1"/>
    <col min="15874" max="15881" width="12.7109375" style="8" customWidth="1"/>
    <col min="15882" max="15882" width="11" style="8"/>
    <col min="15883" max="15883" width="11.140625" style="8" bestFit="1" customWidth="1"/>
    <col min="15884" max="15884" width="11.28515625" style="8" bestFit="1" customWidth="1"/>
    <col min="15885" max="15885" width="11.140625" style="8" bestFit="1" customWidth="1"/>
    <col min="15886" max="16128" width="11" style="8"/>
    <col min="16129" max="16129" width="20.7109375" style="8" customWidth="1"/>
    <col min="16130" max="16137" width="12.7109375" style="8" customWidth="1"/>
    <col min="16138" max="16138" width="11" style="8"/>
    <col min="16139" max="16139" width="11.140625" style="8" bestFit="1" customWidth="1"/>
    <col min="16140" max="16140" width="11.28515625" style="8" bestFit="1" customWidth="1"/>
    <col min="16141" max="16141" width="11.140625" style="8" bestFit="1" customWidth="1"/>
    <col min="16142" max="16384" width="11" style="8"/>
  </cols>
  <sheetData>
    <row r="2" spans="1:55" ht="18" customHeight="1">
      <c r="A2" s="7" t="s">
        <v>373</v>
      </c>
      <c r="B2" s="7"/>
      <c r="C2" s="7"/>
      <c r="D2" s="7"/>
      <c r="E2" s="7"/>
      <c r="F2" s="7"/>
      <c r="G2" s="7"/>
      <c r="H2" s="7"/>
      <c r="I2" s="7"/>
      <c r="J2" s="166"/>
    </row>
    <row r="3" spans="1:55" ht="18" customHeight="1">
      <c r="A3" s="33" t="s">
        <v>374</v>
      </c>
      <c r="B3" s="33"/>
      <c r="C3" s="33"/>
      <c r="D3" s="33"/>
      <c r="E3" s="33"/>
      <c r="F3" s="33"/>
      <c r="G3" s="33"/>
      <c r="H3" s="33"/>
      <c r="I3" s="33"/>
      <c r="J3" s="167"/>
      <c r="K3" s="167"/>
      <c r="L3" s="167"/>
      <c r="M3" s="167"/>
      <c r="N3" s="167"/>
      <c r="O3" s="167"/>
      <c r="P3" s="167"/>
      <c r="Q3" s="167"/>
      <c r="R3" s="167"/>
      <c r="S3" s="167"/>
      <c r="T3" s="167"/>
      <c r="U3" s="167"/>
      <c r="V3" s="167"/>
      <c r="W3" s="167"/>
      <c r="X3" s="167"/>
      <c r="Y3" s="167"/>
      <c r="Z3" s="167"/>
      <c r="AA3" s="167"/>
      <c r="AB3" s="167"/>
      <c r="AC3" s="167"/>
      <c r="AD3" s="167"/>
      <c r="AE3" s="167"/>
      <c r="AF3" s="167"/>
      <c r="AG3" s="167"/>
      <c r="AH3" s="167"/>
      <c r="AI3" s="167"/>
      <c r="AJ3" s="167"/>
      <c r="AK3" s="167"/>
      <c r="AL3" s="167"/>
      <c r="AM3" s="167"/>
      <c r="AN3" s="167"/>
      <c r="AO3" s="167"/>
      <c r="AP3" s="167"/>
      <c r="AQ3" s="167"/>
      <c r="AR3" s="167"/>
      <c r="AS3" s="167"/>
      <c r="AT3" s="167"/>
      <c r="AU3" s="167"/>
      <c r="AV3" s="167"/>
      <c r="AW3" s="167"/>
      <c r="AX3" s="167"/>
      <c r="AY3" s="167"/>
      <c r="AZ3" s="167"/>
      <c r="BA3" s="167"/>
      <c r="BB3" s="167"/>
      <c r="BC3" s="167"/>
    </row>
    <row r="4" spans="1:55" ht="18" customHeight="1">
      <c r="A4" s="33" t="s">
        <v>375</v>
      </c>
      <c r="B4" s="33"/>
      <c r="C4" s="33"/>
      <c r="D4" s="33"/>
      <c r="E4" s="33"/>
      <c r="F4" s="33"/>
      <c r="G4" s="33"/>
      <c r="H4" s="33"/>
      <c r="I4" s="33"/>
      <c r="J4" s="167"/>
      <c r="K4" s="167"/>
      <c r="L4" s="167"/>
      <c r="M4" s="167"/>
      <c r="N4" s="167"/>
      <c r="O4" s="167"/>
      <c r="P4" s="167"/>
      <c r="Q4" s="167"/>
      <c r="R4" s="167"/>
      <c r="S4" s="167"/>
      <c r="T4" s="167"/>
      <c r="U4" s="167"/>
      <c r="V4" s="167"/>
      <c r="W4" s="167"/>
      <c r="X4" s="167"/>
      <c r="Y4" s="167"/>
      <c r="Z4" s="167"/>
      <c r="AA4" s="167"/>
      <c r="AB4" s="167"/>
      <c r="AC4" s="167"/>
      <c r="AD4" s="167"/>
      <c r="AE4" s="167"/>
      <c r="AF4" s="167"/>
      <c r="AG4" s="167"/>
      <c r="AH4" s="167"/>
      <c r="AI4" s="167"/>
      <c r="AJ4" s="167"/>
      <c r="AK4" s="167"/>
      <c r="AL4" s="167"/>
      <c r="AM4" s="167"/>
      <c r="AN4" s="167"/>
      <c r="AO4" s="167"/>
      <c r="AP4" s="167"/>
      <c r="AQ4" s="167"/>
      <c r="AR4" s="167"/>
      <c r="AS4" s="167"/>
      <c r="AT4" s="167"/>
      <c r="AU4" s="167"/>
      <c r="AV4" s="167"/>
      <c r="AW4" s="167"/>
      <c r="AX4" s="167"/>
      <c r="AY4" s="167"/>
      <c r="AZ4" s="167"/>
      <c r="BA4" s="167"/>
      <c r="BB4" s="167"/>
      <c r="BC4" s="167"/>
    </row>
    <row r="5" spans="1:55" ht="12.75" customHeight="1">
      <c r="A5" s="209" t="s">
        <v>361</v>
      </c>
      <c r="B5" s="209"/>
      <c r="C5" s="209"/>
      <c r="D5" s="209"/>
      <c r="E5" s="209"/>
      <c r="F5" s="209"/>
      <c r="G5" s="209"/>
      <c r="H5" s="209"/>
      <c r="I5" s="209"/>
      <c r="J5" s="166"/>
    </row>
    <row r="6" spans="1:55" ht="9.75" customHeight="1">
      <c r="A6" s="210"/>
      <c r="B6" s="210"/>
      <c r="C6" s="210"/>
      <c r="D6" s="210"/>
      <c r="E6" s="210"/>
      <c r="F6" s="210"/>
      <c r="G6" s="210"/>
      <c r="H6" s="210"/>
      <c r="I6" s="210"/>
      <c r="J6" s="166"/>
    </row>
    <row r="7" spans="1:55" s="11" customFormat="1" ht="16.5" customHeight="1">
      <c r="A7" s="512" t="s">
        <v>376</v>
      </c>
      <c r="B7" s="516" t="s">
        <v>362</v>
      </c>
      <c r="C7" s="516"/>
      <c r="D7" s="516"/>
      <c r="E7" s="516"/>
      <c r="F7" s="516"/>
      <c r="G7" s="516"/>
      <c r="H7" s="516"/>
      <c r="I7" s="516"/>
    </row>
    <row r="8" spans="1:55" s="11" customFormat="1" ht="16.5" customHeight="1">
      <c r="A8" s="513"/>
      <c r="B8" s="209" t="s">
        <v>14</v>
      </c>
      <c r="C8" s="209"/>
      <c r="D8" s="209"/>
      <c r="E8" s="211"/>
      <c r="F8" s="517" t="s">
        <v>15</v>
      </c>
      <c r="G8" s="517"/>
      <c r="H8" s="517"/>
      <c r="I8" s="517"/>
    </row>
    <row r="9" spans="1:55" s="11" customFormat="1" ht="16.5" customHeight="1">
      <c r="A9" s="514"/>
      <c r="B9" s="170" t="s">
        <v>34</v>
      </c>
      <c r="C9" s="170" t="s">
        <v>363</v>
      </c>
      <c r="D9" s="170" t="s">
        <v>364</v>
      </c>
      <c r="E9" s="170" t="s">
        <v>365</v>
      </c>
      <c r="F9" s="172" t="s">
        <v>34</v>
      </c>
      <c r="G9" s="172" t="s">
        <v>363</v>
      </c>
      <c r="H9" s="172" t="s">
        <v>364</v>
      </c>
      <c r="I9" s="170" t="s">
        <v>365</v>
      </c>
    </row>
    <row r="10" spans="1:55" ht="16.5" customHeight="1">
      <c r="A10" s="51" t="s">
        <v>16</v>
      </c>
      <c r="B10" s="175">
        <f>SUM(C10:E10)</f>
        <v>648237</v>
      </c>
      <c r="C10" s="175">
        <f t="shared" ref="C10:I10" si="0">SUM(C12:C19)</f>
        <v>77029</v>
      </c>
      <c r="D10" s="175">
        <f t="shared" si="0"/>
        <v>564051</v>
      </c>
      <c r="E10" s="175">
        <f t="shared" si="0"/>
        <v>7157</v>
      </c>
      <c r="F10" s="176">
        <f t="shared" si="0"/>
        <v>99.999999999999986</v>
      </c>
      <c r="G10" s="176">
        <f t="shared" si="0"/>
        <v>100</v>
      </c>
      <c r="H10" s="176">
        <f t="shared" si="0"/>
        <v>99.999999999999986</v>
      </c>
      <c r="I10" s="176">
        <f t="shared" si="0"/>
        <v>99.999999999999986</v>
      </c>
      <c r="K10" s="213"/>
      <c r="L10" s="213"/>
      <c r="M10" s="213"/>
    </row>
    <row r="11" spans="1:55" ht="8.25" customHeight="1">
      <c r="B11" s="179"/>
      <c r="C11" s="179"/>
      <c r="D11" s="179"/>
      <c r="E11" s="179"/>
      <c r="F11" s="176"/>
      <c r="G11" s="176"/>
      <c r="H11" s="176"/>
      <c r="I11" s="176"/>
    </row>
    <row r="12" spans="1:55" ht="16.5" customHeight="1">
      <c r="A12" s="214" t="s">
        <v>19</v>
      </c>
      <c r="B12" s="30">
        <f>SUM(C12:E12)</f>
        <v>271487</v>
      </c>
      <c r="C12" s="30">
        <v>28506</v>
      </c>
      <c r="D12" s="30">
        <v>241249</v>
      </c>
      <c r="E12" s="30">
        <v>1732</v>
      </c>
      <c r="F12" s="215">
        <f>(B12/B$10*100)</f>
        <v>41.880824451550893</v>
      </c>
      <c r="G12" s="215">
        <f>(C12/C$10*100)</f>
        <v>37.006841579145515</v>
      </c>
      <c r="H12" s="215">
        <f>D12/D$10*100</f>
        <v>42.770777819736161</v>
      </c>
      <c r="I12" s="215">
        <f>E12/E$10*100</f>
        <v>24.200083834008662</v>
      </c>
      <c r="K12" s="30"/>
      <c r="L12" s="30"/>
      <c r="M12" s="30"/>
    </row>
    <row r="13" spans="1:55" ht="16.5" customHeight="1">
      <c r="A13" s="216" t="s">
        <v>20</v>
      </c>
      <c r="B13" s="30">
        <f t="shared" ref="B13:B19" si="1">SUM(C13:E13)</f>
        <v>112631</v>
      </c>
      <c r="C13" s="30">
        <v>15361</v>
      </c>
      <c r="D13" s="30">
        <v>95564</v>
      </c>
      <c r="E13" s="30">
        <v>1706</v>
      </c>
      <c r="F13" s="215">
        <f t="shared" ref="F13:G18" si="2">(B13/B$10*100)</f>
        <v>17.374972425208682</v>
      </c>
      <c r="G13" s="215">
        <f t="shared" si="2"/>
        <v>19.941840086201303</v>
      </c>
      <c r="H13" s="215">
        <f t="shared" ref="H13:I18" si="3">D13/D$10*100</f>
        <v>16.942439602092719</v>
      </c>
      <c r="I13" s="215">
        <f t="shared" si="3"/>
        <v>23.836803129802991</v>
      </c>
    </row>
    <row r="14" spans="1:55" ht="16.5" customHeight="1">
      <c r="A14" s="216" t="s">
        <v>21</v>
      </c>
      <c r="B14" s="30">
        <f t="shared" si="1"/>
        <v>53235</v>
      </c>
      <c r="C14" s="30">
        <v>6383</v>
      </c>
      <c r="D14" s="30">
        <v>46394</v>
      </c>
      <c r="E14" s="30">
        <v>458</v>
      </c>
      <c r="F14" s="215">
        <f t="shared" si="2"/>
        <v>8.2122742145233918</v>
      </c>
      <c r="G14" s="215">
        <f t="shared" si="2"/>
        <v>8.2864895039530566</v>
      </c>
      <c r="H14" s="215">
        <f t="shared" si="3"/>
        <v>8.2251427619133732</v>
      </c>
      <c r="I14" s="215">
        <f t="shared" si="3"/>
        <v>6.3993293279306975</v>
      </c>
    </row>
    <row r="15" spans="1:55" ht="16.5" customHeight="1">
      <c r="A15" s="216" t="s">
        <v>22</v>
      </c>
      <c r="B15" s="30">
        <f t="shared" si="1"/>
        <v>50015</v>
      </c>
      <c r="C15" s="30">
        <v>6019</v>
      </c>
      <c r="D15" s="30">
        <v>43339</v>
      </c>
      <c r="E15" s="30">
        <v>657</v>
      </c>
      <c r="F15" s="215">
        <f t="shared" si="2"/>
        <v>7.7155423093714175</v>
      </c>
      <c r="G15" s="215">
        <f t="shared" si="2"/>
        <v>7.8139402043386266</v>
      </c>
      <c r="H15" s="215">
        <f t="shared" si="3"/>
        <v>7.6835250713144729</v>
      </c>
      <c r="I15" s="215">
        <f>E15/E$10*100</f>
        <v>9.1798239485818076</v>
      </c>
    </row>
    <row r="16" spans="1:55" ht="16.5" customHeight="1">
      <c r="A16" s="216" t="s">
        <v>23</v>
      </c>
      <c r="B16" s="30">
        <f t="shared" si="1"/>
        <v>48780</v>
      </c>
      <c r="C16" s="30">
        <v>5975</v>
      </c>
      <c r="D16" s="30">
        <v>42292</v>
      </c>
      <c r="E16" s="30">
        <v>513</v>
      </c>
      <c r="F16" s="215">
        <f t="shared" si="2"/>
        <v>7.525025569351949</v>
      </c>
      <c r="G16" s="215">
        <f t="shared" si="2"/>
        <v>7.7568188604291892</v>
      </c>
      <c r="H16" s="215">
        <f t="shared" si="3"/>
        <v>7.4979035583661755</v>
      </c>
      <c r="I16" s="215">
        <f t="shared" si="3"/>
        <v>7.1678077406734664</v>
      </c>
    </row>
    <row r="17" spans="1:9" ht="16.5" customHeight="1">
      <c r="A17" s="216" t="s">
        <v>24</v>
      </c>
      <c r="B17" s="30">
        <f t="shared" si="1"/>
        <v>52897</v>
      </c>
      <c r="C17" s="30">
        <v>7141</v>
      </c>
      <c r="D17" s="30">
        <v>44578</v>
      </c>
      <c r="E17" s="30">
        <v>1178</v>
      </c>
      <c r="F17" s="215">
        <f t="shared" si="2"/>
        <v>8.1601327909391159</v>
      </c>
      <c r="G17" s="215">
        <f t="shared" si="2"/>
        <v>9.2705344740292617</v>
      </c>
      <c r="H17" s="215">
        <f t="shared" si="3"/>
        <v>7.9031860594166128</v>
      </c>
      <c r="I17" s="215">
        <f t="shared" si="3"/>
        <v>16.459410367472405</v>
      </c>
    </row>
    <row r="18" spans="1:9" ht="16.5" customHeight="1">
      <c r="A18" s="216" t="s">
        <v>25</v>
      </c>
      <c r="B18" s="30">
        <f t="shared" si="1"/>
        <v>48616</v>
      </c>
      <c r="C18" s="30">
        <v>7195</v>
      </c>
      <c r="D18" s="30">
        <v>40992</v>
      </c>
      <c r="E18" s="30">
        <v>429</v>
      </c>
      <c r="F18" s="215">
        <f t="shared" si="2"/>
        <v>7.4997261803938997</v>
      </c>
      <c r="G18" s="215">
        <f t="shared" si="2"/>
        <v>9.3406379415544798</v>
      </c>
      <c r="H18" s="215">
        <f t="shared" si="3"/>
        <v>7.267427945345367</v>
      </c>
      <c r="I18" s="215">
        <f t="shared" si="3"/>
        <v>5.9941316193936007</v>
      </c>
    </row>
    <row r="19" spans="1:9" ht="16.5" customHeight="1">
      <c r="A19" s="216" t="s">
        <v>377</v>
      </c>
      <c r="B19" s="30">
        <f t="shared" si="1"/>
        <v>10576</v>
      </c>
      <c r="C19" s="30">
        <v>449</v>
      </c>
      <c r="D19" s="30">
        <v>9643</v>
      </c>
      <c r="E19" s="30">
        <v>484</v>
      </c>
      <c r="F19" s="215">
        <f>(B19/B$10*100)</f>
        <v>1.6315020586606443</v>
      </c>
      <c r="G19" s="215">
        <f>(C19/C$10*100)</f>
        <v>0.58289735034857004</v>
      </c>
      <c r="H19" s="215">
        <f>D19/D$10*100</f>
        <v>1.7095971818151194</v>
      </c>
      <c r="I19" s="215">
        <f>E19/E$10*100</f>
        <v>6.7626100321363696</v>
      </c>
    </row>
    <row r="20" spans="1:9" ht="8.25" customHeight="1">
      <c r="A20" s="28"/>
      <c r="B20" s="217"/>
      <c r="C20" s="217"/>
      <c r="D20" s="217"/>
      <c r="E20" s="217"/>
      <c r="F20" s="217"/>
      <c r="G20" s="217"/>
      <c r="H20" s="217"/>
      <c r="I20" s="217"/>
    </row>
    <row r="21" spans="1:9" ht="8.25" customHeight="1">
      <c r="B21" s="184"/>
      <c r="C21" s="184"/>
      <c r="D21" s="184"/>
      <c r="E21" s="184"/>
      <c r="F21" s="184"/>
      <c r="G21" s="184"/>
      <c r="H21" s="184"/>
      <c r="I21" s="184"/>
    </row>
    <row r="22" spans="1:9" ht="12.75">
      <c r="A22" s="218" t="s">
        <v>366</v>
      </c>
    </row>
    <row r="24" spans="1:9" ht="12" customHeight="1">
      <c r="G24" s="219"/>
    </row>
  </sheetData>
  <mergeCells count="3">
    <mergeCell ref="A7:A9"/>
    <mergeCell ref="B7:I7"/>
    <mergeCell ref="F8:I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0" orientation="landscape" useFirstPageNumber="1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801D40-0C30-4004-9A70-09C0940DC2CF}">
  <sheetPr>
    <pageSetUpPr fitToPage="1"/>
  </sheetPr>
  <dimension ref="A1:II34"/>
  <sheetViews>
    <sheetView showGridLines="0" zoomScaleNormal="100" zoomScaleSheetLayoutView="90" workbookViewId="0">
      <selection activeCell="K2" sqref="K2"/>
    </sheetView>
  </sheetViews>
  <sheetFormatPr baseColWidth="10" defaultRowHeight="12.75"/>
  <cols>
    <col min="1" max="8" width="11.42578125" style="123"/>
    <col min="9" max="9" width="11.42578125" style="125"/>
    <col min="10" max="10" width="2.85546875" style="125" customWidth="1"/>
    <col min="11" max="11" width="21" style="124" bestFit="1" customWidth="1"/>
    <col min="12" max="13" width="12.85546875" style="124" bestFit="1" customWidth="1"/>
    <col min="14" max="14" width="9.5703125" style="124" bestFit="1" customWidth="1"/>
    <col min="15" max="265" width="11.42578125" style="123"/>
    <col min="266" max="266" width="2.85546875" style="123" customWidth="1"/>
    <col min="267" max="267" width="21" style="123" bestFit="1" customWidth="1"/>
    <col min="268" max="269" width="12.85546875" style="123" bestFit="1" customWidth="1"/>
    <col min="270" max="270" width="9.5703125" style="123" bestFit="1" customWidth="1"/>
    <col min="271" max="521" width="11.42578125" style="123"/>
    <col min="522" max="522" width="2.85546875" style="123" customWidth="1"/>
    <col min="523" max="523" width="21" style="123" bestFit="1" customWidth="1"/>
    <col min="524" max="525" width="12.85546875" style="123" bestFit="1" customWidth="1"/>
    <col min="526" max="526" width="9.5703125" style="123" bestFit="1" customWidth="1"/>
    <col min="527" max="777" width="11.42578125" style="123"/>
    <col min="778" max="778" width="2.85546875" style="123" customWidth="1"/>
    <col min="779" max="779" width="21" style="123" bestFit="1" customWidth="1"/>
    <col min="780" max="781" width="12.85546875" style="123" bestFit="1" customWidth="1"/>
    <col min="782" max="782" width="9.5703125" style="123" bestFit="1" customWidth="1"/>
    <col min="783" max="1033" width="11.42578125" style="123"/>
    <col min="1034" max="1034" width="2.85546875" style="123" customWidth="1"/>
    <col min="1035" max="1035" width="21" style="123" bestFit="1" customWidth="1"/>
    <col min="1036" max="1037" width="12.85546875" style="123" bestFit="1" customWidth="1"/>
    <col min="1038" max="1038" width="9.5703125" style="123" bestFit="1" customWidth="1"/>
    <col min="1039" max="1289" width="11.42578125" style="123"/>
    <col min="1290" max="1290" width="2.85546875" style="123" customWidth="1"/>
    <col min="1291" max="1291" width="21" style="123" bestFit="1" customWidth="1"/>
    <col min="1292" max="1293" width="12.85546875" style="123" bestFit="1" customWidth="1"/>
    <col min="1294" max="1294" width="9.5703125" style="123" bestFit="1" customWidth="1"/>
    <col min="1295" max="1545" width="11.42578125" style="123"/>
    <col min="1546" max="1546" width="2.85546875" style="123" customWidth="1"/>
    <col min="1547" max="1547" width="21" style="123" bestFit="1" customWidth="1"/>
    <col min="1548" max="1549" width="12.85546875" style="123" bestFit="1" customWidth="1"/>
    <col min="1550" max="1550" width="9.5703125" style="123" bestFit="1" customWidth="1"/>
    <col min="1551" max="1801" width="11.42578125" style="123"/>
    <col min="1802" max="1802" width="2.85546875" style="123" customWidth="1"/>
    <col min="1803" max="1803" width="21" style="123" bestFit="1" customWidth="1"/>
    <col min="1804" max="1805" width="12.85546875" style="123" bestFit="1" customWidth="1"/>
    <col min="1806" max="1806" width="9.5703125" style="123" bestFit="1" customWidth="1"/>
    <col min="1807" max="2057" width="11.42578125" style="123"/>
    <col min="2058" max="2058" width="2.85546875" style="123" customWidth="1"/>
    <col min="2059" max="2059" width="21" style="123" bestFit="1" customWidth="1"/>
    <col min="2060" max="2061" width="12.85546875" style="123" bestFit="1" customWidth="1"/>
    <col min="2062" max="2062" width="9.5703125" style="123" bestFit="1" customWidth="1"/>
    <col min="2063" max="2313" width="11.42578125" style="123"/>
    <col min="2314" max="2314" width="2.85546875" style="123" customWidth="1"/>
    <col min="2315" max="2315" width="21" style="123" bestFit="1" customWidth="1"/>
    <col min="2316" max="2317" width="12.85546875" style="123" bestFit="1" customWidth="1"/>
    <col min="2318" max="2318" width="9.5703125" style="123" bestFit="1" customWidth="1"/>
    <col min="2319" max="2569" width="11.42578125" style="123"/>
    <col min="2570" max="2570" width="2.85546875" style="123" customWidth="1"/>
    <col min="2571" max="2571" width="21" style="123" bestFit="1" customWidth="1"/>
    <col min="2572" max="2573" width="12.85546875" style="123" bestFit="1" customWidth="1"/>
    <col min="2574" max="2574" width="9.5703125" style="123" bestFit="1" customWidth="1"/>
    <col min="2575" max="2825" width="11.42578125" style="123"/>
    <col min="2826" max="2826" width="2.85546875" style="123" customWidth="1"/>
    <col min="2827" max="2827" width="21" style="123" bestFit="1" customWidth="1"/>
    <col min="2828" max="2829" width="12.85546875" style="123" bestFit="1" customWidth="1"/>
    <col min="2830" max="2830" width="9.5703125" style="123" bestFit="1" customWidth="1"/>
    <col min="2831" max="3081" width="11.42578125" style="123"/>
    <col min="3082" max="3082" width="2.85546875" style="123" customWidth="1"/>
    <col min="3083" max="3083" width="21" style="123" bestFit="1" customWidth="1"/>
    <col min="3084" max="3085" width="12.85546875" style="123" bestFit="1" customWidth="1"/>
    <col min="3086" max="3086" width="9.5703125" style="123" bestFit="1" customWidth="1"/>
    <col min="3087" max="3337" width="11.42578125" style="123"/>
    <col min="3338" max="3338" width="2.85546875" style="123" customWidth="1"/>
    <col min="3339" max="3339" width="21" style="123" bestFit="1" customWidth="1"/>
    <col min="3340" max="3341" width="12.85546875" style="123" bestFit="1" customWidth="1"/>
    <col min="3342" max="3342" width="9.5703125" style="123" bestFit="1" customWidth="1"/>
    <col min="3343" max="3593" width="11.42578125" style="123"/>
    <col min="3594" max="3594" width="2.85546875" style="123" customWidth="1"/>
    <col min="3595" max="3595" width="21" style="123" bestFit="1" customWidth="1"/>
    <col min="3596" max="3597" width="12.85546875" style="123" bestFit="1" customWidth="1"/>
    <col min="3598" max="3598" width="9.5703125" style="123" bestFit="1" customWidth="1"/>
    <col min="3599" max="3849" width="11.42578125" style="123"/>
    <col min="3850" max="3850" width="2.85546875" style="123" customWidth="1"/>
    <col min="3851" max="3851" width="21" style="123" bestFit="1" customWidth="1"/>
    <col min="3852" max="3853" width="12.85546875" style="123" bestFit="1" customWidth="1"/>
    <col min="3854" max="3854" width="9.5703125" style="123" bestFit="1" customWidth="1"/>
    <col min="3855" max="4105" width="11.42578125" style="123"/>
    <col min="4106" max="4106" width="2.85546875" style="123" customWidth="1"/>
    <col min="4107" max="4107" width="21" style="123" bestFit="1" customWidth="1"/>
    <col min="4108" max="4109" width="12.85546875" style="123" bestFit="1" customWidth="1"/>
    <col min="4110" max="4110" width="9.5703125" style="123" bestFit="1" customWidth="1"/>
    <col min="4111" max="4361" width="11.42578125" style="123"/>
    <col min="4362" max="4362" width="2.85546875" style="123" customWidth="1"/>
    <col min="4363" max="4363" width="21" style="123" bestFit="1" customWidth="1"/>
    <col min="4364" max="4365" width="12.85546875" style="123" bestFit="1" customWidth="1"/>
    <col min="4366" max="4366" width="9.5703125" style="123" bestFit="1" customWidth="1"/>
    <col min="4367" max="4617" width="11.42578125" style="123"/>
    <col min="4618" max="4618" width="2.85546875" style="123" customWidth="1"/>
    <col min="4619" max="4619" width="21" style="123" bestFit="1" customWidth="1"/>
    <col min="4620" max="4621" width="12.85546875" style="123" bestFit="1" customWidth="1"/>
    <col min="4622" max="4622" width="9.5703125" style="123" bestFit="1" customWidth="1"/>
    <col min="4623" max="4873" width="11.42578125" style="123"/>
    <col min="4874" max="4874" width="2.85546875" style="123" customWidth="1"/>
    <col min="4875" max="4875" width="21" style="123" bestFit="1" customWidth="1"/>
    <col min="4876" max="4877" width="12.85546875" style="123" bestFit="1" customWidth="1"/>
    <col min="4878" max="4878" width="9.5703125" style="123" bestFit="1" customWidth="1"/>
    <col min="4879" max="5129" width="11.42578125" style="123"/>
    <col min="5130" max="5130" width="2.85546875" style="123" customWidth="1"/>
    <col min="5131" max="5131" width="21" style="123" bestFit="1" customWidth="1"/>
    <col min="5132" max="5133" width="12.85546875" style="123" bestFit="1" customWidth="1"/>
    <col min="5134" max="5134" width="9.5703125" style="123" bestFit="1" customWidth="1"/>
    <col min="5135" max="5385" width="11.42578125" style="123"/>
    <col min="5386" max="5386" width="2.85546875" style="123" customWidth="1"/>
    <col min="5387" max="5387" width="21" style="123" bestFit="1" customWidth="1"/>
    <col min="5388" max="5389" width="12.85546875" style="123" bestFit="1" customWidth="1"/>
    <col min="5390" max="5390" width="9.5703125" style="123" bestFit="1" customWidth="1"/>
    <col min="5391" max="5641" width="11.42578125" style="123"/>
    <col min="5642" max="5642" width="2.85546875" style="123" customWidth="1"/>
    <col min="5643" max="5643" width="21" style="123" bestFit="1" customWidth="1"/>
    <col min="5644" max="5645" width="12.85546875" style="123" bestFit="1" customWidth="1"/>
    <col min="5646" max="5646" width="9.5703125" style="123" bestFit="1" customWidth="1"/>
    <col min="5647" max="5897" width="11.42578125" style="123"/>
    <col min="5898" max="5898" width="2.85546875" style="123" customWidth="1"/>
    <col min="5899" max="5899" width="21" style="123" bestFit="1" customWidth="1"/>
    <col min="5900" max="5901" width="12.85546875" style="123" bestFit="1" customWidth="1"/>
    <col min="5902" max="5902" width="9.5703125" style="123" bestFit="1" customWidth="1"/>
    <col min="5903" max="6153" width="11.42578125" style="123"/>
    <col min="6154" max="6154" width="2.85546875" style="123" customWidth="1"/>
    <col min="6155" max="6155" width="21" style="123" bestFit="1" customWidth="1"/>
    <col min="6156" max="6157" width="12.85546875" style="123" bestFit="1" customWidth="1"/>
    <col min="6158" max="6158" width="9.5703125" style="123" bestFit="1" customWidth="1"/>
    <col min="6159" max="6409" width="11.42578125" style="123"/>
    <col min="6410" max="6410" width="2.85546875" style="123" customWidth="1"/>
    <col min="6411" max="6411" width="21" style="123" bestFit="1" customWidth="1"/>
    <col min="6412" max="6413" width="12.85546875" style="123" bestFit="1" customWidth="1"/>
    <col min="6414" max="6414" width="9.5703125" style="123" bestFit="1" customWidth="1"/>
    <col min="6415" max="6665" width="11.42578125" style="123"/>
    <col min="6666" max="6666" width="2.85546875" style="123" customWidth="1"/>
    <col min="6667" max="6667" width="21" style="123" bestFit="1" customWidth="1"/>
    <col min="6668" max="6669" width="12.85546875" style="123" bestFit="1" customWidth="1"/>
    <col min="6670" max="6670" width="9.5703125" style="123" bestFit="1" customWidth="1"/>
    <col min="6671" max="6921" width="11.42578125" style="123"/>
    <col min="6922" max="6922" width="2.85546875" style="123" customWidth="1"/>
    <col min="6923" max="6923" width="21" style="123" bestFit="1" customWidth="1"/>
    <col min="6924" max="6925" width="12.85546875" style="123" bestFit="1" customWidth="1"/>
    <col min="6926" max="6926" width="9.5703125" style="123" bestFit="1" customWidth="1"/>
    <col min="6927" max="7177" width="11.42578125" style="123"/>
    <col min="7178" max="7178" width="2.85546875" style="123" customWidth="1"/>
    <col min="7179" max="7179" width="21" style="123" bestFit="1" customWidth="1"/>
    <col min="7180" max="7181" width="12.85546875" style="123" bestFit="1" customWidth="1"/>
    <col min="7182" max="7182" width="9.5703125" style="123" bestFit="1" customWidth="1"/>
    <col min="7183" max="7433" width="11.42578125" style="123"/>
    <col min="7434" max="7434" width="2.85546875" style="123" customWidth="1"/>
    <col min="7435" max="7435" width="21" style="123" bestFit="1" customWidth="1"/>
    <col min="7436" max="7437" width="12.85546875" style="123" bestFit="1" customWidth="1"/>
    <col min="7438" max="7438" width="9.5703125" style="123" bestFit="1" customWidth="1"/>
    <col min="7439" max="7689" width="11.42578125" style="123"/>
    <col min="7690" max="7690" width="2.85546875" style="123" customWidth="1"/>
    <col min="7691" max="7691" width="21" style="123" bestFit="1" customWidth="1"/>
    <col min="7692" max="7693" width="12.85546875" style="123" bestFit="1" customWidth="1"/>
    <col min="7694" max="7694" width="9.5703125" style="123" bestFit="1" customWidth="1"/>
    <col min="7695" max="7945" width="11.42578125" style="123"/>
    <col min="7946" max="7946" width="2.85546875" style="123" customWidth="1"/>
    <col min="7947" max="7947" width="21" style="123" bestFit="1" customWidth="1"/>
    <col min="7948" max="7949" width="12.85546875" style="123" bestFit="1" customWidth="1"/>
    <col min="7950" max="7950" width="9.5703125" style="123" bestFit="1" customWidth="1"/>
    <col min="7951" max="8201" width="11.42578125" style="123"/>
    <col min="8202" max="8202" width="2.85546875" style="123" customWidth="1"/>
    <col min="8203" max="8203" width="21" style="123" bestFit="1" customWidth="1"/>
    <col min="8204" max="8205" width="12.85546875" style="123" bestFit="1" customWidth="1"/>
    <col min="8206" max="8206" width="9.5703125" style="123" bestFit="1" customWidth="1"/>
    <col min="8207" max="8457" width="11.42578125" style="123"/>
    <col min="8458" max="8458" width="2.85546875" style="123" customWidth="1"/>
    <col min="8459" max="8459" width="21" style="123" bestFit="1" customWidth="1"/>
    <col min="8460" max="8461" width="12.85546875" style="123" bestFit="1" customWidth="1"/>
    <col min="8462" max="8462" width="9.5703125" style="123" bestFit="1" customWidth="1"/>
    <col min="8463" max="8713" width="11.42578125" style="123"/>
    <col min="8714" max="8714" width="2.85546875" style="123" customWidth="1"/>
    <col min="8715" max="8715" width="21" style="123" bestFit="1" customWidth="1"/>
    <col min="8716" max="8717" width="12.85546875" style="123" bestFit="1" customWidth="1"/>
    <col min="8718" max="8718" width="9.5703125" style="123" bestFit="1" customWidth="1"/>
    <col min="8719" max="8969" width="11.42578125" style="123"/>
    <col min="8970" max="8970" width="2.85546875" style="123" customWidth="1"/>
    <col min="8971" max="8971" width="21" style="123" bestFit="1" customWidth="1"/>
    <col min="8972" max="8973" width="12.85546875" style="123" bestFit="1" customWidth="1"/>
    <col min="8974" max="8974" width="9.5703125" style="123" bestFit="1" customWidth="1"/>
    <col min="8975" max="9225" width="11.42578125" style="123"/>
    <col min="9226" max="9226" width="2.85546875" style="123" customWidth="1"/>
    <col min="9227" max="9227" width="21" style="123" bestFit="1" customWidth="1"/>
    <col min="9228" max="9229" width="12.85546875" style="123" bestFit="1" customWidth="1"/>
    <col min="9230" max="9230" width="9.5703125" style="123" bestFit="1" customWidth="1"/>
    <col min="9231" max="9481" width="11.42578125" style="123"/>
    <col min="9482" max="9482" width="2.85546875" style="123" customWidth="1"/>
    <col min="9483" max="9483" width="21" style="123" bestFit="1" customWidth="1"/>
    <col min="9484" max="9485" width="12.85546875" style="123" bestFit="1" customWidth="1"/>
    <col min="9486" max="9486" width="9.5703125" style="123" bestFit="1" customWidth="1"/>
    <col min="9487" max="9737" width="11.42578125" style="123"/>
    <col min="9738" max="9738" width="2.85546875" style="123" customWidth="1"/>
    <col min="9739" max="9739" width="21" style="123" bestFit="1" customWidth="1"/>
    <col min="9740" max="9741" width="12.85546875" style="123" bestFit="1" customWidth="1"/>
    <col min="9742" max="9742" width="9.5703125" style="123" bestFit="1" customWidth="1"/>
    <col min="9743" max="9993" width="11.42578125" style="123"/>
    <col min="9994" max="9994" width="2.85546875" style="123" customWidth="1"/>
    <col min="9995" max="9995" width="21" style="123" bestFit="1" customWidth="1"/>
    <col min="9996" max="9997" width="12.85546875" style="123" bestFit="1" customWidth="1"/>
    <col min="9998" max="9998" width="9.5703125" style="123" bestFit="1" customWidth="1"/>
    <col min="9999" max="10249" width="11.42578125" style="123"/>
    <col min="10250" max="10250" width="2.85546875" style="123" customWidth="1"/>
    <col min="10251" max="10251" width="21" style="123" bestFit="1" customWidth="1"/>
    <col min="10252" max="10253" width="12.85546875" style="123" bestFit="1" customWidth="1"/>
    <col min="10254" max="10254" width="9.5703125" style="123" bestFit="1" customWidth="1"/>
    <col min="10255" max="10505" width="11.42578125" style="123"/>
    <col min="10506" max="10506" width="2.85546875" style="123" customWidth="1"/>
    <col min="10507" max="10507" width="21" style="123" bestFit="1" customWidth="1"/>
    <col min="10508" max="10509" width="12.85546875" style="123" bestFit="1" customWidth="1"/>
    <col min="10510" max="10510" width="9.5703125" style="123" bestFit="1" customWidth="1"/>
    <col min="10511" max="10761" width="11.42578125" style="123"/>
    <col min="10762" max="10762" width="2.85546875" style="123" customWidth="1"/>
    <col min="10763" max="10763" width="21" style="123" bestFit="1" customWidth="1"/>
    <col min="10764" max="10765" width="12.85546875" style="123" bestFit="1" customWidth="1"/>
    <col min="10766" max="10766" width="9.5703125" style="123" bestFit="1" customWidth="1"/>
    <col min="10767" max="11017" width="11.42578125" style="123"/>
    <col min="11018" max="11018" width="2.85546875" style="123" customWidth="1"/>
    <col min="11019" max="11019" width="21" style="123" bestFit="1" customWidth="1"/>
    <col min="11020" max="11021" width="12.85546875" style="123" bestFit="1" customWidth="1"/>
    <col min="11022" max="11022" width="9.5703125" style="123" bestFit="1" customWidth="1"/>
    <col min="11023" max="11273" width="11.42578125" style="123"/>
    <col min="11274" max="11274" width="2.85546875" style="123" customWidth="1"/>
    <col min="11275" max="11275" width="21" style="123" bestFit="1" customWidth="1"/>
    <col min="11276" max="11277" width="12.85546875" style="123" bestFit="1" customWidth="1"/>
    <col min="11278" max="11278" width="9.5703125" style="123" bestFit="1" customWidth="1"/>
    <col min="11279" max="11529" width="11.42578125" style="123"/>
    <col min="11530" max="11530" width="2.85546875" style="123" customWidth="1"/>
    <col min="11531" max="11531" width="21" style="123" bestFit="1" customWidth="1"/>
    <col min="11532" max="11533" width="12.85546875" style="123" bestFit="1" customWidth="1"/>
    <col min="11534" max="11534" width="9.5703125" style="123" bestFit="1" customWidth="1"/>
    <col min="11535" max="11785" width="11.42578125" style="123"/>
    <col min="11786" max="11786" width="2.85546875" style="123" customWidth="1"/>
    <col min="11787" max="11787" width="21" style="123" bestFit="1" customWidth="1"/>
    <col min="11788" max="11789" width="12.85546875" style="123" bestFit="1" customWidth="1"/>
    <col min="11790" max="11790" width="9.5703125" style="123" bestFit="1" customWidth="1"/>
    <col min="11791" max="12041" width="11.42578125" style="123"/>
    <col min="12042" max="12042" width="2.85546875" style="123" customWidth="1"/>
    <col min="12043" max="12043" width="21" style="123" bestFit="1" customWidth="1"/>
    <col min="12044" max="12045" width="12.85546875" style="123" bestFit="1" customWidth="1"/>
    <col min="12046" max="12046" width="9.5703125" style="123" bestFit="1" customWidth="1"/>
    <col min="12047" max="12297" width="11.42578125" style="123"/>
    <col min="12298" max="12298" width="2.85546875" style="123" customWidth="1"/>
    <col min="12299" max="12299" width="21" style="123" bestFit="1" customWidth="1"/>
    <col min="12300" max="12301" width="12.85546875" style="123" bestFit="1" customWidth="1"/>
    <col min="12302" max="12302" width="9.5703125" style="123" bestFit="1" customWidth="1"/>
    <col min="12303" max="12553" width="11.42578125" style="123"/>
    <col min="12554" max="12554" width="2.85546875" style="123" customWidth="1"/>
    <col min="12555" max="12555" width="21" style="123" bestFit="1" customWidth="1"/>
    <col min="12556" max="12557" width="12.85546875" style="123" bestFit="1" customWidth="1"/>
    <col min="12558" max="12558" width="9.5703125" style="123" bestFit="1" customWidth="1"/>
    <col min="12559" max="12809" width="11.42578125" style="123"/>
    <col min="12810" max="12810" width="2.85546875" style="123" customWidth="1"/>
    <col min="12811" max="12811" width="21" style="123" bestFit="1" customWidth="1"/>
    <col min="12812" max="12813" width="12.85546875" style="123" bestFit="1" customWidth="1"/>
    <col min="12814" max="12814" width="9.5703125" style="123" bestFit="1" customWidth="1"/>
    <col min="12815" max="13065" width="11.42578125" style="123"/>
    <col min="13066" max="13066" width="2.85546875" style="123" customWidth="1"/>
    <col min="13067" max="13067" width="21" style="123" bestFit="1" customWidth="1"/>
    <col min="13068" max="13069" width="12.85546875" style="123" bestFit="1" customWidth="1"/>
    <col min="13070" max="13070" width="9.5703125" style="123" bestFit="1" customWidth="1"/>
    <col min="13071" max="13321" width="11.42578125" style="123"/>
    <col min="13322" max="13322" width="2.85546875" style="123" customWidth="1"/>
    <col min="13323" max="13323" width="21" style="123" bestFit="1" customWidth="1"/>
    <col min="13324" max="13325" width="12.85546875" style="123" bestFit="1" customWidth="1"/>
    <col min="13326" max="13326" width="9.5703125" style="123" bestFit="1" customWidth="1"/>
    <col min="13327" max="13577" width="11.42578125" style="123"/>
    <col min="13578" max="13578" width="2.85546875" style="123" customWidth="1"/>
    <col min="13579" max="13579" width="21" style="123" bestFit="1" customWidth="1"/>
    <col min="13580" max="13581" width="12.85546875" style="123" bestFit="1" customWidth="1"/>
    <col min="13582" max="13582" width="9.5703125" style="123" bestFit="1" customWidth="1"/>
    <col min="13583" max="13833" width="11.42578125" style="123"/>
    <col min="13834" max="13834" width="2.85546875" style="123" customWidth="1"/>
    <col min="13835" max="13835" width="21" style="123" bestFit="1" customWidth="1"/>
    <col min="13836" max="13837" width="12.85546875" style="123" bestFit="1" customWidth="1"/>
    <col min="13838" max="13838" width="9.5703125" style="123" bestFit="1" customWidth="1"/>
    <col min="13839" max="14089" width="11.42578125" style="123"/>
    <col min="14090" max="14090" width="2.85546875" style="123" customWidth="1"/>
    <col min="14091" max="14091" width="21" style="123" bestFit="1" customWidth="1"/>
    <col min="14092" max="14093" width="12.85546875" style="123" bestFit="1" customWidth="1"/>
    <col min="14094" max="14094" width="9.5703125" style="123" bestFit="1" customWidth="1"/>
    <col min="14095" max="14345" width="11.42578125" style="123"/>
    <col min="14346" max="14346" width="2.85546875" style="123" customWidth="1"/>
    <col min="14347" max="14347" width="21" style="123" bestFit="1" customWidth="1"/>
    <col min="14348" max="14349" width="12.85546875" style="123" bestFit="1" customWidth="1"/>
    <col min="14350" max="14350" width="9.5703125" style="123" bestFit="1" customWidth="1"/>
    <col min="14351" max="14601" width="11.42578125" style="123"/>
    <col min="14602" max="14602" width="2.85546875" style="123" customWidth="1"/>
    <col min="14603" max="14603" width="21" style="123" bestFit="1" customWidth="1"/>
    <col min="14604" max="14605" width="12.85546875" style="123" bestFit="1" customWidth="1"/>
    <col min="14606" max="14606" width="9.5703125" style="123" bestFit="1" customWidth="1"/>
    <col min="14607" max="14857" width="11.42578125" style="123"/>
    <col min="14858" max="14858" width="2.85546875" style="123" customWidth="1"/>
    <col min="14859" max="14859" width="21" style="123" bestFit="1" customWidth="1"/>
    <col min="14860" max="14861" width="12.85546875" style="123" bestFit="1" customWidth="1"/>
    <col min="14862" max="14862" width="9.5703125" style="123" bestFit="1" customWidth="1"/>
    <col min="14863" max="15113" width="11.42578125" style="123"/>
    <col min="15114" max="15114" width="2.85546875" style="123" customWidth="1"/>
    <col min="15115" max="15115" width="21" style="123" bestFit="1" customWidth="1"/>
    <col min="15116" max="15117" width="12.85546875" style="123" bestFit="1" customWidth="1"/>
    <col min="15118" max="15118" width="9.5703125" style="123" bestFit="1" customWidth="1"/>
    <col min="15119" max="15369" width="11.42578125" style="123"/>
    <col min="15370" max="15370" width="2.85546875" style="123" customWidth="1"/>
    <col min="15371" max="15371" width="21" style="123" bestFit="1" customWidth="1"/>
    <col min="15372" max="15373" width="12.85546875" style="123" bestFit="1" customWidth="1"/>
    <col min="15374" max="15374" width="9.5703125" style="123" bestFit="1" customWidth="1"/>
    <col min="15375" max="15625" width="11.42578125" style="123"/>
    <col min="15626" max="15626" width="2.85546875" style="123" customWidth="1"/>
    <col min="15627" max="15627" width="21" style="123" bestFit="1" customWidth="1"/>
    <col min="15628" max="15629" width="12.85546875" style="123" bestFit="1" customWidth="1"/>
    <col min="15630" max="15630" width="9.5703125" style="123" bestFit="1" customWidth="1"/>
    <col min="15631" max="15881" width="11.42578125" style="123"/>
    <col min="15882" max="15882" width="2.85546875" style="123" customWidth="1"/>
    <col min="15883" max="15883" width="21" style="123" bestFit="1" customWidth="1"/>
    <col min="15884" max="15885" width="12.85546875" style="123" bestFit="1" customWidth="1"/>
    <col min="15886" max="15886" width="9.5703125" style="123" bestFit="1" customWidth="1"/>
    <col min="15887" max="16137" width="11.42578125" style="123"/>
    <col min="16138" max="16138" width="2.85546875" style="123" customWidth="1"/>
    <col min="16139" max="16139" width="21" style="123" bestFit="1" customWidth="1"/>
    <col min="16140" max="16141" width="12.85546875" style="123" bestFit="1" customWidth="1"/>
    <col min="16142" max="16142" width="9.5703125" style="123" bestFit="1" customWidth="1"/>
    <col min="16143" max="16384" width="11.42578125" style="123"/>
  </cols>
  <sheetData>
    <row r="1" spans="1:243">
      <c r="K1" s="220"/>
      <c r="L1" s="188"/>
      <c r="M1" s="188"/>
      <c r="N1" s="188"/>
    </row>
    <row r="2" spans="1:243">
      <c r="A2" s="127" t="s">
        <v>378</v>
      </c>
      <c r="B2" s="127"/>
      <c r="C2" s="127"/>
      <c r="D2" s="127"/>
      <c r="E2" s="127"/>
      <c r="F2" s="127"/>
      <c r="G2" s="127"/>
      <c r="H2" s="127"/>
      <c r="I2" s="127"/>
      <c r="K2" s="221"/>
    </row>
    <row r="3" spans="1:243">
      <c r="A3" s="127" t="s">
        <v>374</v>
      </c>
      <c r="B3" s="127"/>
      <c r="C3" s="127"/>
      <c r="D3" s="127"/>
      <c r="E3" s="127"/>
      <c r="F3" s="127"/>
      <c r="G3" s="127"/>
      <c r="H3" s="127"/>
      <c r="I3" s="127"/>
      <c r="K3" s="221"/>
      <c r="L3" s="222" t="s">
        <v>363</v>
      </c>
      <c r="M3" s="222" t="s">
        <v>364</v>
      </c>
      <c r="N3" s="222" t="s">
        <v>365</v>
      </c>
    </row>
    <row r="4" spans="1:243">
      <c r="A4" s="127" t="s">
        <v>375</v>
      </c>
      <c r="B4" s="127"/>
      <c r="C4" s="127"/>
      <c r="D4" s="127"/>
      <c r="E4" s="127"/>
      <c r="F4" s="127"/>
      <c r="G4" s="127"/>
      <c r="H4" s="127"/>
      <c r="I4" s="127"/>
      <c r="K4" s="220" t="s">
        <v>34</v>
      </c>
      <c r="L4" s="188">
        <f>SUM(L5:L12)</f>
        <v>77029</v>
      </c>
      <c r="M4" s="188">
        <f>SUM(M5:M12)</f>
        <v>564051</v>
      </c>
      <c r="N4" s="188">
        <f>SUM(N5:N12)</f>
        <v>7157</v>
      </c>
      <c r="II4" s="223"/>
    </row>
    <row r="5" spans="1:243">
      <c r="K5" s="224" t="s">
        <v>19</v>
      </c>
      <c r="L5" s="225">
        <v>28506</v>
      </c>
      <c r="M5" s="225">
        <v>241249</v>
      </c>
      <c r="N5" s="225">
        <v>1732</v>
      </c>
    </row>
    <row r="6" spans="1:243">
      <c r="K6" s="226" t="s">
        <v>20</v>
      </c>
      <c r="L6" s="225">
        <v>15361</v>
      </c>
      <c r="M6" s="225">
        <v>95564</v>
      </c>
      <c r="N6" s="225">
        <v>1706</v>
      </c>
    </row>
    <row r="7" spans="1:243">
      <c r="E7" s="132"/>
      <c r="K7" s="226" t="s">
        <v>21</v>
      </c>
      <c r="L7" s="225">
        <v>6383</v>
      </c>
      <c r="M7" s="225">
        <v>46394</v>
      </c>
      <c r="N7" s="225">
        <v>458</v>
      </c>
    </row>
    <row r="8" spans="1:243">
      <c r="K8" s="226" t="s">
        <v>22</v>
      </c>
      <c r="L8" s="225">
        <v>6019</v>
      </c>
      <c r="M8" s="225">
        <v>43339</v>
      </c>
      <c r="N8" s="225">
        <v>657</v>
      </c>
    </row>
    <row r="9" spans="1:243">
      <c r="K9" s="226" t="s">
        <v>23</v>
      </c>
      <c r="L9" s="225">
        <v>5975</v>
      </c>
      <c r="M9" s="225">
        <v>42292</v>
      </c>
      <c r="N9" s="225">
        <v>513</v>
      </c>
    </row>
    <row r="10" spans="1:243">
      <c r="K10" s="226" t="s">
        <v>24</v>
      </c>
      <c r="L10" s="225">
        <v>7141</v>
      </c>
      <c r="M10" s="225">
        <v>44578</v>
      </c>
      <c r="N10" s="225">
        <v>1178</v>
      </c>
    </row>
    <row r="11" spans="1:243">
      <c r="K11" s="226" t="s">
        <v>25</v>
      </c>
      <c r="L11" s="225">
        <v>7195</v>
      </c>
      <c r="M11" s="225">
        <v>40992</v>
      </c>
      <c r="N11" s="225">
        <v>429</v>
      </c>
    </row>
    <row r="12" spans="1:243" ht="13.5" customHeight="1">
      <c r="K12" s="226" t="s">
        <v>377</v>
      </c>
      <c r="L12" s="225">
        <v>449</v>
      </c>
      <c r="M12" s="225">
        <v>9643</v>
      </c>
      <c r="N12" s="225">
        <v>484</v>
      </c>
    </row>
    <row r="14" spans="1:243">
      <c r="K14" s="221"/>
      <c r="L14" s="221"/>
      <c r="N14" s="221"/>
    </row>
    <row r="15" spans="1:243">
      <c r="K15" s="221"/>
      <c r="L15" s="227" t="s">
        <v>379</v>
      </c>
      <c r="M15" s="227" t="s">
        <v>380</v>
      </c>
      <c r="N15" s="227" t="s">
        <v>381</v>
      </c>
    </row>
    <row r="16" spans="1:243" ht="15" customHeight="1">
      <c r="K16" s="226" t="s">
        <v>377</v>
      </c>
      <c r="L16" s="225">
        <v>449</v>
      </c>
      <c r="M16" s="225">
        <v>9643</v>
      </c>
      <c r="N16" s="225">
        <v>484</v>
      </c>
    </row>
    <row r="17" spans="1:14">
      <c r="K17" s="226" t="s">
        <v>25</v>
      </c>
      <c r="L17" s="225">
        <v>7195</v>
      </c>
      <c r="M17" s="225">
        <v>40992</v>
      </c>
      <c r="N17" s="225">
        <v>429</v>
      </c>
    </row>
    <row r="18" spans="1:14">
      <c r="K18" s="226" t="s">
        <v>23</v>
      </c>
      <c r="L18" s="225">
        <v>5975</v>
      </c>
      <c r="M18" s="225">
        <v>42292</v>
      </c>
      <c r="N18" s="225">
        <v>513</v>
      </c>
    </row>
    <row r="19" spans="1:14">
      <c r="K19" s="226" t="s">
        <v>22</v>
      </c>
      <c r="L19" s="225">
        <v>6019</v>
      </c>
      <c r="M19" s="225">
        <v>43339</v>
      </c>
      <c r="N19" s="225">
        <v>657</v>
      </c>
    </row>
    <row r="20" spans="1:14">
      <c r="K20" s="226" t="s">
        <v>24</v>
      </c>
      <c r="L20" s="225">
        <v>7141</v>
      </c>
      <c r="M20" s="225">
        <v>44578</v>
      </c>
      <c r="N20" s="225">
        <v>1178</v>
      </c>
    </row>
    <row r="21" spans="1:14">
      <c r="K21" s="226" t="s">
        <v>21</v>
      </c>
      <c r="L21" s="225">
        <v>6383</v>
      </c>
      <c r="M21" s="225">
        <v>46394</v>
      </c>
      <c r="N21" s="225">
        <v>458</v>
      </c>
    </row>
    <row r="22" spans="1:14">
      <c r="K22" s="226" t="s">
        <v>20</v>
      </c>
      <c r="L22" s="225">
        <v>15361</v>
      </c>
      <c r="M22" s="225">
        <v>95564</v>
      </c>
      <c r="N22" s="225">
        <v>1706</v>
      </c>
    </row>
    <row r="23" spans="1:14">
      <c r="K23" s="224" t="s">
        <v>19</v>
      </c>
      <c r="L23" s="225">
        <v>28506</v>
      </c>
      <c r="M23" s="225">
        <v>241249</v>
      </c>
      <c r="N23" s="225">
        <v>1732</v>
      </c>
    </row>
    <row r="24" spans="1:14">
      <c r="K24" s="220"/>
      <c r="L24" s="188"/>
      <c r="M24" s="188"/>
      <c r="N24" s="188"/>
    </row>
    <row r="26" spans="1:14">
      <c r="L26" s="220" t="s">
        <v>364</v>
      </c>
      <c r="M26" s="220" t="s">
        <v>363</v>
      </c>
      <c r="N26" s="220" t="s">
        <v>365</v>
      </c>
    </row>
    <row r="27" spans="1:14">
      <c r="K27" s="228" t="str">
        <f t="shared" ref="K27:K34" si="0">K16</f>
        <v>Cedulación ambulante</v>
      </c>
      <c r="L27" s="229">
        <f t="shared" ref="L27:L34" si="1">M16/1000</f>
        <v>9.6430000000000007</v>
      </c>
      <c r="M27" s="229">
        <f t="shared" ref="M27:M34" si="2">L16/1000</f>
        <v>0.44900000000000001</v>
      </c>
      <c r="N27" s="229">
        <f t="shared" ref="N27:N34" si="3">N16/1000</f>
        <v>0.48399999999999999</v>
      </c>
    </row>
    <row r="28" spans="1:14">
      <c r="K28" s="228" t="str">
        <f t="shared" si="0"/>
        <v>Limón</v>
      </c>
      <c r="L28" s="229">
        <f t="shared" si="1"/>
        <v>40.991999999999997</v>
      </c>
      <c r="M28" s="229">
        <f t="shared" si="2"/>
        <v>7.1950000000000003</v>
      </c>
      <c r="N28" s="229">
        <f t="shared" si="3"/>
        <v>0.42899999999999999</v>
      </c>
    </row>
    <row r="29" spans="1:14" ht="12.75" customHeight="1">
      <c r="A29" s="230" t="s">
        <v>382</v>
      </c>
      <c r="K29" s="228" t="str">
        <f t="shared" si="0"/>
        <v>Guanacaste</v>
      </c>
      <c r="L29" s="229">
        <f t="shared" si="1"/>
        <v>42.292000000000002</v>
      </c>
      <c r="M29" s="229">
        <f t="shared" si="2"/>
        <v>5.9749999999999996</v>
      </c>
      <c r="N29" s="229">
        <f t="shared" si="3"/>
        <v>0.51300000000000001</v>
      </c>
    </row>
    <row r="30" spans="1:14">
      <c r="K30" s="228" t="str">
        <f t="shared" si="0"/>
        <v>Heredia</v>
      </c>
      <c r="L30" s="229">
        <f t="shared" si="1"/>
        <v>43.338999999999999</v>
      </c>
      <c r="M30" s="229">
        <f t="shared" si="2"/>
        <v>6.0190000000000001</v>
      </c>
      <c r="N30" s="229">
        <f t="shared" si="3"/>
        <v>0.65700000000000003</v>
      </c>
    </row>
    <row r="31" spans="1:14">
      <c r="K31" s="228" t="str">
        <f t="shared" si="0"/>
        <v>Puntarenas</v>
      </c>
      <c r="L31" s="229">
        <f t="shared" si="1"/>
        <v>44.578000000000003</v>
      </c>
      <c r="M31" s="229">
        <f t="shared" si="2"/>
        <v>7.141</v>
      </c>
      <c r="N31" s="229">
        <f t="shared" si="3"/>
        <v>1.1779999999999999</v>
      </c>
    </row>
    <row r="32" spans="1:14">
      <c r="K32" s="228" t="str">
        <f t="shared" si="0"/>
        <v>Cartago</v>
      </c>
      <c r="L32" s="229">
        <f t="shared" si="1"/>
        <v>46.393999999999998</v>
      </c>
      <c r="M32" s="229">
        <f t="shared" si="2"/>
        <v>6.383</v>
      </c>
      <c r="N32" s="229">
        <f t="shared" si="3"/>
        <v>0.45800000000000002</v>
      </c>
    </row>
    <row r="33" spans="11:14">
      <c r="K33" s="228" t="str">
        <f t="shared" si="0"/>
        <v>Alajuela</v>
      </c>
      <c r="L33" s="229">
        <f t="shared" si="1"/>
        <v>95.563999999999993</v>
      </c>
      <c r="M33" s="229">
        <f t="shared" si="2"/>
        <v>15.361000000000001</v>
      </c>
      <c r="N33" s="229">
        <f t="shared" si="3"/>
        <v>1.706</v>
      </c>
    </row>
    <row r="34" spans="11:14">
      <c r="K34" s="228" t="str">
        <f t="shared" si="0"/>
        <v>San José</v>
      </c>
      <c r="L34" s="229">
        <f t="shared" si="1"/>
        <v>241.249</v>
      </c>
      <c r="M34" s="229">
        <f t="shared" si="2"/>
        <v>28.506</v>
      </c>
      <c r="N34" s="229">
        <f t="shared" si="3"/>
        <v>1.732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21" orientation="landscape" useFirstPageNumber="1" r:id="rId1"/>
  <headerFooter alignWithMargins="0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D4C6A-B2F5-4A4E-84E6-61E590F84B63}">
  <sheetPr>
    <pageSetUpPr fitToPage="1"/>
  </sheetPr>
  <dimension ref="A2:W28"/>
  <sheetViews>
    <sheetView showGridLines="0" zoomScaleNormal="100" zoomScaleSheetLayoutView="90" workbookViewId="0">
      <selection activeCell="G30" sqref="G30"/>
    </sheetView>
  </sheetViews>
  <sheetFormatPr baseColWidth="10" defaultColWidth="12.28515625" defaultRowHeight="12.75"/>
  <cols>
    <col min="1" max="1" width="9.7109375" style="8" customWidth="1"/>
    <col min="2" max="2" width="12.7109375" style="8" customWidth="1"/>
    <col min="3" max="7" width="13.7109375" style="8" customWidth="1"/>
    <col min="8" max="8" width="16.85546875" style="8" customWidth="1"/>
    <col min="9" max="256" width="12.28515625" style="8"/>
    <col min="257" max="257" width="9.7109375" style="8" customWidth="1"/>
    <col min="258" max="258" width="12.7109375" style="8" customWidth="1"/>
    <col min="259" max="263" width="13.7109375" style="8" customWidth="1"/>
    <col min="264" max="264" width="16.85546875" style="8" customWidth="1"/>
    <col min="265" max="512" width="12.28515625" style="8"/>
    <col min="513" max="513" width="9.7109375" style="8" customWidth="1"/>
    <col min="514" max="514" width="12.7109375" style="8" customWidth="1"/>
    <col min="515" max="519" width="13.7109375" style="8" customWidth="1"/>
    <col min="520" max="520" width="16.85546875" style="8" customWidth="1"/>
    <col min="521" max="768" width="12.28515625" style="8"/>
    <col min="769" max="769" width="9.7109375" style="8" customWidth="1"/>
    <col min="770" max="770" width="12.7109375" style="8" customWidth="1"/>
    <col min="771" max="775" width="13.7109375" style="8" customWidth="1"/>
    <col min="776" max="776" width="16.85546875" style="8" customWidth="1"/>
    <col min="777" max="1024" width="12.28515625" style="8"/>
    <col min="1025" max="1025" width="9.7109375" style="8" customWidth="1"/>
    <col min="1026" max="1026" width="12.7109375" style="8" customWidth="1"/>
    <col min="1027" max="1031" width="13.7109375" style="8" customWidth="1"/>
    <col min="1032" max="1032" width="16.85546875" style="8" customWidth="1"/>
    <col min="1033" max="1280" width="12.28515625" style="8"/>
    <col min="1281" max="1281" width="9.7109375" style="8" customWidth="1"/>
    <col min="1282" max="1282" width="12.7109375" style="8" customWidth="1"/>
    <col min="1283" max="1287" width="13.7109375" style="8" customWidth="1"/>
    <col min="1288" max="1288" width="16.85546875" style="8" customWidth="1"/>
    <col min="1289" max="1536" width="12.28515625" style="8"/>
    <col min="1537" max="1537" width="9.7109375" style="8" customWidth="1"/>
    <col min="1538" max="1538" width="12.7109375" style="8" customWidth="1"/>
    <col min="1539" max="1543" width="13.7109375" style="8" customWidth="1"/>
    <col min="1544" max="1544" width="16.85546875" style="8" customWidth="1"/>
    <col min="1545" max="1792" width="12.28515625" style="8"/>
    <col min="1793" max="1793" width="9.7109375" style="8" customWidth="1"/>
    <col min="1794" max="1794" width="12.7109375" style="8" customWidth="1"/>
    <col min="1795" max="1799" width="13.7109375" style="8" customWidth="1"/>
    <col min="1800" max="1800" width="16.85546875" style="8" customWidth="1"/>
    <col min="1801" max="2048" width="12.28515625" style="8"/>
    <col min="2049" max="2049" width="9.7109375" style="8" customWidth="1"/>
    <col min="2050" max="2050" width="12.7109375" style="8" customWidth="1"/>
    <col min="2051" max="2055" width="13.7109375" style="8" customWidth="1"/>
    <col min="2056" max="2056" width="16.85546875" style="8" customWidth="1"/>
    <col min="2057" max="2304" width="12.28515625" style="8"/>
    <col min="2305" max="2305" width="9.7109375" style="8" customWidth="1"/>
    <col min="2306" max="2306" width="12.7109375" style="8" customWidth="1"/>
    <col min="2307" max="2311" width="13.7109375" style="8" customWidth="1"/>
    <col min="2312" max="2312" width="16.85546875" style="8" customWidth="1"/>
    <col min="2313" max="2560" width="12.28515625" style="8"/>
    <col min="2561" max="2561" width="9.7109375" style="8" customWidth="1"/>
    <col min="2562" max="2562" width="12.7109375" style="8" customWidth="1"/>
    <col min="2563" max="2567" width="13.7109375" style="8" customWidth="1"/>
    <col min="2568" max="2568" width="16.85546875" style="8" customWidth="1"/>
    <col min="2569" max="2816" width="12.28515625" style="8"/>
    <col min="2817" max="2817" width="9.7109375" style="8" customWidth="1"/>
    <col min="2818" max="2818" width="12.7109375" style="8" customWidth="1"/>
    <col min="2819" max="2823" width="13.7109375" style="8" customWidth="1"/>
    <col min="2824" max="2824" width="16.85546875" style="8" customWidth="1"/>
    <col min="2825" max="3072" width="12.28515625" style="8"/>
    <col min="3073" max="3073" width="9.7109375" style="8" customWidth="1"/>
    <col min="3074" max="3074" width="12.7109375" style="8" customWidth="1"/>
    <col min="3075" max="3079" width="13.7109375" style="8" customWidth="1"/>
    <col min="3080" max="3080" width="16.85546875" style="8" customWidth="1"/>
    <col min="3081" max="3328" width="12.28515625" style="8"/>
    <col min="3329" max="3329" width="9.7109375" style="8" customWidth="1"/>
    <col min="3330" max="3330" width="12.7109375" style="8" customWidth="1"/>
    <col min="3331" max="3335" width="13.7109375" style="8" customWidth="1"/>
    <col min="3336" max="3336" width="16.85546875" style="8" customWidth="1"/>
    <col min="3337" max="3584" width="12.28515625" style="8"/>
    <col min="3585" max="3585" width="9.7109375" style="8" customWidth="1"/>
    <col min="3586" max="3586" width="12.7109375" style="8" customWidth="1"/>
    <col min="3587" max="3591" width="13.7109375" style="8" customWidth="1"/>
    <col min="3592" max="3592" width="16.85546875" style="8" customWidth="1"/>
    <col min="3593" max="3840" width="12.28515625" style="8"/>
    <col min="3841" max="3841" width="9.7109375" style="8" customWidth="1"/>
    <col min="3842" max="3842" width="12.7109375" style="8" customWidth="1"/>
    <col min="3843" max="3847" width="13.7109375" style="8" customWidth="1"/>
    <col min="3848" max="3848" width="16.85546875" style="8" customWidth="1"/>
    <col min="3849" max="4096" width="12.28515625" style="8"/>
    <col min="4097" max="4097" width="9.7109375" style="8" customWidth="1"/>
    <col min="4098" max="4098" width="12.7109375" style="8" customWidth="1"/>
    <col min="4099" max="4103" width="13.7109375" style="8" customWidth="1"/>
    <col min="4104" max="4104" width="16.85546875" style="8" customWidth="1"/>
    <col min="4105" max="4352" width="12.28515625" style="8"/>
    <col min="4353" max="4353" width="9.7109375" style="8" customWidth="1"/>
    <col min="4354" max="4354" width="12.7109375" style="8" customWidth="1"/>
    <col min="4355" max="4359" width="13.7109375" style="8" customWidth="1"/>
    <col min="4360" max="4360" width="16.85546875" style="8" customWidth="1"/>
    <col min="4361" max="4608" width="12.28515625" style="8"/>
    <col min="4609" max="4609" width="9.7109375" style="8" customWidth="1"/>
    <col min="4610" max="4610" width="12.7109375" style="8" customWidth="1"/>
    <col min="4611" max="4615" width="13.7109375" style="8" customWidth="1"/>
    <col min="4616" max="4616" width="16.85546875" style="8" customWidth="1"/>
    <col min="4617" max="4864" width="12.28515625" style="8"/>
    <col min="4865" max="4865" width="9.7109375" style="8" customWidth="1"/>
    <col min="4866" max="4866" width="12.7109375" style="8" customWidth="1"/>
    <col min="4867" max="4871" width="13.7109375" style="8" customWidth="1"/>
    <col min="4872" max="4872" width="16.85546875" style="8" customWidth="1"/>
    <col min="4873" max="5120" width="12.28515625" style="8"/>
    <col min="5121" max="5121" width="9.7109375" style="8" customWidth="1"/>
    <col min="5122" max="5122" width="12.7109375" style="8" customWidth="1"/>
    <col min="5123" max="5127" width="13.7109375" style="8" customWidth="1"/>
    <col min="5128" max="5128" width="16.85546875" style="8" customWidth="1"/>
    <col min="5129" max="5376" width="12.28515625" style="8"/>
    <col min="5377" max="5377" width="9.7109375" style="8" customWidth="1"/>
    <col min="5378" max="5378" width="12.7109375" style="8" customWidth="1"/>
    <col min="5379" max="5383" width="13.7109375" style="8" customWidth="1"/>
    <col min="5384" max="5384" width="16.85546875" style="8" customWidth="1"/>
    <col min="5385" max="5632" width="12.28515625" style="8"/>
    <col min="5633" max="5633" width="9.7109375" style="8" customWidth="1"/>
    <col min="5634" max="5634" width="12.7109375" style="8" customWidth="1"/>
    <col min="5635" max="5639" width="13.7109375" style="8" customWidth="1"/>
    <col min="5640" max="5640" width="16.85546875" style="8" customWidth="1"/>
    <col min="5641" max="5888" width="12.28515625" style="8"/>
    <col min="5889" max="5889" width="9.7109375" style="8" customWidth="1"/>
    <col min="5890" max="5890" width="12.7109375" style="8" customWidth="1"/>
    <col min="5891" max="5895" width="13.7109375" style="8" customWidth="1"/>
    <col min="5896" max="5896" width="16.85546875" style="8" customWidth="1"/>
    <col min="5897" max="6144" width="12.28515625" style="8"/>
    <col min="6145" max="6145" width="9.7109375" style="8" customWidth="1"/>
    <col min="6146" max="6146" width="12.7109375" style="8" customWidth="1"/>
    <col min="6147" max="6151" width="13.7109375" style="8" customWidth="1"/>
    <col min="6152" max="6152" width="16.85546875" style="8" customWidth="1"/>
    <col min="6153" max="6400" width="12.28515625" style="8"/>
    <col min="6401" max="6401" width="9.7109375" style="8" customWidth="1"/>
    <col min="6402" max="6402" width="12.7109375" style="8" customWidth="1"/>
    <col min="6403" max="6407" width="13.7109375" style="8" customWidth="1"/>
    <col min="6408" max="6408" width="16.85546875" style="8" customWidth="1"/>
    <col min="6409" max="6656" width="12.28515625" style="8"/>
    <col min="6657" max="6657" width="9.7109375" style="8" customWidth="1"/>
    <col min="6658" max="6658" width="12.7109375" style="8" customWidth="1"/>
    <col min="6659" max="6663" width="13.7109375" style="8" customWidth="1"/>
    <col min="6664" max="6664" width="16.85546875" style="8" customWidth="1"/>
    <col min="6665" max="6912" width="12.28515625" style="8"/>
    <col min="6913" max="6913" width="9.7109375" style="8" customWidth="1"/>
    <col min="6914" max="6914" width="12.7109375" style="8" customWidth="1"/>
    <col min="6915" max="6919" width="13.7109375" style="8" customWidth="1"/>
    <col min="6920" max="6920" width="16.85546875" style="8" customWidth="1"/>
    <col min="6921" max="7168" width="12.28515625" style="8"/>
    <col min="7169" max="7169" width="9.7109375" style="8" customWidth="1"/>
    <col min="7170" max="7170" width="12.7109375" style="8" customWidth="1"/>
    <col min="7171" max="7175" width="13.7109375" style="8" customWidth="1"/>
    <col min="7176" max="7176" width="16.85546875" style="8" customWidth="1"/>
    <col min="7177" max="7424" width="12.28515625" style="8"/>
    <col min="7425" max="7425" width="9.7109375" style="8" customWidth="1"/>
    <col min="7426" max="7426" width="12.7109375" style="8" customWidth="1"/>
    <col min="7427" max="7431" width="13.7109375" style="8" customWidth="1"/>
    <col min="7432" max="7432" width="16.85546875" style="8" customWidth="1"/>
    <col min="7433" max="7680" width="12.28515625" style="8"/>
    <col min="7681" max="7681" width="9.7109375" style="8" customWidth="1"/>
    <col min="7682" max="7682" width="12.7109375" style="8" customWidth="1"/>
    <col min="7683" max="7687" width="13.7109375" style="8" customWidth="1"/>
    <col min="7688" max="7688" width="16.85546875" style="8" customWidth="1"/>
    <col min="7689" max="7936" width="12.28515625" style="8"/>
    <col min="7937" max="7937" width="9.7109375" style="8" customWidth="1"/>
    <col min="7938" max="7938" width="12.7109375" style="8" customWidth="1"/>
    <col min="7939" max="7943" width="13.7109375" style="8" customWidth="1"/>
    <col min="7944" max="7944" width="16.85546875" style="8" customWidth="1"/>
    <col min="7945" max="8192" width="12.28515625" style="8"/>
    <col min="8193" max="8193" width="9.7109375" style="8" customWidth="1"/>
    <col min="8194" max="8194" width="12.7109375" style="8" customWidth="1"/>
    <col min="8195" max="8199" width="13.7109375" style="8" customWidth="1"/>
    <col min="8200" max="8200" width="16.85546875" style="8" customWidth="1"/>
    <col min="8201" max="8448" width="12.28515625" style="8"/>
    <col min="8449" max="8449" width="9.7109375" style="8" customWidth="1"/>
    <col min="8450" max="8450" width="12.7109375" style="8" customWidth="1"/>
    <col min="8451" max="8455" width="13.7109375" style="8" customWidth="1"/>
    <col min="8456" max="8456" width="16.85546875" style="8" customWidth="1"/>
    <col min="8457" max="8704" width="12.28515625" style="8"/>
    <col min="8705" max="8705" width="9.7109375" style="8" customWidth="1"/>
    <col min="8706" max="8706" width="12.7109375" style="8" customWidth="1"/>
    <col min="8707" max="8711" width="13.7109375" style="8" customWidth="1"/>
    <col min="8712" max="8712" width="16.85546875" style="8" customWidth="1"/>
    <col min="8713" max="8960" width="12.28515625" style="8"/>
    <col min="8961" max="8961" width="9.7109375" style="8" customWidth="1"/>
    <col min="8962" max="8962" width="12.7109375" style="8" customWidth="1"/>
    <col min="8963" max="8967" width="13.7109375" style="8" customWidth="1"/>
    <col min="8968" max="8968" width="16.85546875" style="8" customWidth="1"/>
    <col min="8969" max="9216" width="12.28515625" style="8"/>
    <col min="9217" max="9217" width="9.7109375" style="8" customWidth="1"/>
    <col min="9218" max="9218" width="12.7109375" style="8" customWidth="1"/>
    <col min="9219" max="9223" width="13.7109375" style="8" customWidth="1"/>
    <col min="9224" max="9224" width="16.85546875" style="8" customWidth="1"/>
    <col min="9225" max="9472" width="12.28515625" style="8"/>
    <col min="9473" max="9473" width="9.7109375" style="8" customWidth="1"/>
    <col min="9474" max="9474" width="12.7109375" style="8" customWidth="1"/>
    <col min="9475" max="9479" width="13.7109375" style="8" customWidth="1"/>
    <col min="9480" max="9480" width="16.85546875" style="8" customWidth="1"/>
    <col min="9481" max="9728" width="12.28515625" style="8"/>
    <col min="9729" max="9729" width="9.7109375" style="8" customWidth="1"/>
    <col min="9730" max="9730" width="12.7109375" style="8" customWidth="1"/>
    <col min="9731" max="9735" width="13.7109375" style="8" customWidth="1"/>
    <col min="9736" max="9736" width="16.85546875" style="8" customWidth="1"/>
    <col min="9737" max="9984" width="12.28515625" style="8"/>
    <col min="9985" max="9985" width="9.7109375" style="8" customWidth="1"/>
    <col min="9986" max="9986" width="12.7109375" style="8" customWidth="1"/>
    <col min="9987" max="9991" width="13.7109375" style="8" customWidth="1"/>
    <col min="9992" max="9992" width="16.85546875" style="8" customWidth="1"/>
    <col min="9993" max="10240" width="12.28515625" style="8"/>
    <col min="10241" max="10241" width="9.7109375" style="8" customWidth="1"/>
    <col min="10242" max="10242" width="12.7109375" style="8" customWidth="1"/>
    <col min="10243" max="10247" width="13.7109375" style="8" customWidth="1"/>
    <col min="10248" max="10248" width="16.85546875" style="8" customWidth="1"/>
    <col min="10249" max="10496" width="12.28515625" style="8"/>
    <col min="10497" max="10497" width="9.7109375" style="8" customWidth="1"/>
    <col min="10498" max="10498" width="12.7109375" style="8" customWidth="1"/>
    <col min="10499" max="10503" width="13.7109375" style="8" customWidth="1"/>
    <col min="10504" max="10504" width="16.85546875" style="8" customWidth="1"/>
    <col min="10505" max="10752" width="12.28515625" style="8"/>
    <col min="10753" max="10753" width="9.7109375" style="8" customWidth="1"/>
    <col min="10754" max="10754" width="12.7109375" style="8" customWidth="1"/>
    <col min="10755" max="10759" width="13.7109375" style="8" customWidth="1"/>
    <col min="10760" max="10760" width="16.85546875" style="8" customWidth="1"/>
    <col min="10761" max="11008" width="12.28515625" style="8"/>
    <col min="11009" max="11009" width="9.7109375" style="8" customWidth="1"/>
    <col min="11010" max="11010" width="12.7109375" style="8" customWidth="1"/>
    <col min="11011" max="11015" width="13.7109375" style="8" customWidth="1"/>
    <col min="11016" max="11016" width="16.85546875" style="8" customWidth="1"/>
    <col min="11017" max="11264" width="12.28515625" style="8"/>
    <col min="11265" max="11265" width="9.7109375" style="8" customWidth="1"/>
    <col min="11266" max="11266" width="12.7109375" style="8" customWidth="1"/>
    <col min="11267" max="11271" width="13.7109375" style="8" customWidth="1"/>
    <col min="11272" max="11272" width="16.85546875" style="8" customWidth="1"/>
    <col min="11273" max="11520" width="12.28515625" style="8"/>
    <col min="11521" max="11521" width="9.7109375" style="8" customWidth="1"/>
    <col min="11522" max="11522" width="12.7109375" style="8" customWidth="1"/>
    <col min="11523" max="11527" width="13.7109375" style="8" customWidth="1"/>
    <col min="11528" max="11528" width="16.85546875" style="8" customWidth="1"/>
    <col min="11529" max="11776" width="12.28515625" style="8"/>
    <col min="11777" max="11777" width="9.7109375" style="8" customWidth="1"/>
    <col min="11778" max="11778" width="12.7109375" style="8" customWidth="1"/>
    <col min="11779" max="11783" width="13.7109375" style="8" customWidth="1"/>
    <col min="11784" max="11784" width="16.85546875" style="8" customWidth="1"/>
    <col min="11785" max="12032" width="12.28515625" style="8"/>
    <col min="12033" max="12033" width="9.7109375" style="8" customWidth="1"/>
    <col min="12034" max="12034" width="12.7109375" style="8" customWidth="1"/>
    <col min="12035" max="12039" width="13.7109375" style="8" customWidth="1"/>
    <col min="12040" max="12040" width="16.85546875" style="8" customWidth="1"/>
    <col min="12041" max="12288" width="12.28515625" style="8"/>
    <col min="12289" max="12289" width="9.7109375" style="8" customWidth="1"/>
    <col min="12290" max="12290" width="12.7109375" style="8" customWidth="1"/>
    <col min="12291" max="12295" width="13.7109375" style="8" customWidth="1"/>
    <col min="12296" max="12296" width="16.85546875" style="8" customWidth="1"/>
    <col min="12297" max="12544" width="12.28515625" style="8"/>
    <col min="12545" max="12545" width="9.7109375" style="8" customWidth="1"/>
    <col min="12546" max="12546" width="12.7109375" style="8" customWidth="1"/>
    <col min="12547" max="12551" width="13.7109375" style="8" customWidth="1"/>
    <col min="12552" max="12552" width="16.85546875" style="8" customWidth="1"/>
    <col min="12553" max="12800" width="12.28515625" style="8"/>
    <col min="12801" max="12801" width="9.7109375" style="8" customWidth="1"/>
    <col min="12802" max="12802" width="12.7109375" style="8" customWidth="1"/>
    <col min="12803" max="12807" width="13.7109375" style="8" customWidth="1"/>
    <col min="12808" max="12808" width="16.85546875" style="8" customWidth="1"/>
    <col min="12809" max="13056" width="12.28515625" style="8"/>
    <col min="13057" max="13057" width="9.7109375" style="8" customWidth="1"/>
    <col min="13058" max="13058" width="12.7109375" style="8" customWidth="1"/>
    <col min="13059" max="13063" width="13.7109375" style="8" customWidth="1"/>
    <col min="13064" max="13064" width="16.85546875" style="8" customWidth="1"/>
    <col min="13065" max="13312" width="12.28515625" style="8"/>
    <col min="13313" max="13313" width="9.7109375" style="8" customWidth="1"/>
    <col min="13314" max="13314" width="12.7109375" style="8" customWidth="1"/>
    <col min="13315" max="13319" width="13.7109375" style="8" customWidth="1"/>
    <col min="13320" max="13320" width="16.85546875" style="8" customWidth="1"/>
    <col min="13321" max="13568" width="12.28515625" style="8"/>
    <col min="13569" max="13569" width="9.7109375" style="8" customWidth="1"/>
    <col min="13570" max="13570" width="12.7109375" style="8" customWidth="1"/>
    <col min="13571" max="13575" width="13.7109375" style="8" customWidth="1"/>
    <col min="13576" max="13576" width="16.85546875" style="8" customWidth="1"/>
    <col min="13577" max="13824" width="12.28515625" style="8"/>
    <col min="13825" max="13825" width="9.7109375" style="8" customWidth="1"/>
    <col min="13826" max="13826" width="12.7109375" style="8" customWidth="1"/>
    <col min="13827" max="13831" width="13.7109375" style="8" customWidth="1"/>
    <col min="13832" max="13832" width="16.85546875" style="8" customWidth="1"/>
    <col min="13833" max="14080" width="12.28515625" style="8"/>
    <col min="14081" max="14081" width="9.7109375" style="8" customWidth="1"/>
    <col min="14082" max="14082" width="12.7109375" style="8" customWidth="1"/>
    <col min="14083" max="14087" width="13.7109375" style="8" customWidth="1"/>
    <col min="14088" max="14088" width="16.85546875" style="8" customWidth="1"/>
    <col min="14089" max="14336" width="12.28515625" style="8"/>
    <col min="14337" max="14337" width="9.7109375" style="8" customWidth="1"/>
    <col min="14338" max="14338" width="12.7109375" style="8" customWidth="1"/>
    <col min="14339" max="14343" width="13.7109375" style="8" customWidth="1"/>
    <col min="14344" max="14344" width="16.85546875" style="8" customWidth="1"/>
    <col min="14345" max="14592" width="12.28515625" style="8"/>
    <col min="14593" max="14593" width="9.7109375" style="8" customWidth="1"/>
    <col min="14594" max="14594" width="12.7109375" style="8" customWidth="1"/>
    <col min="14595" max="14599" width="13.7109375" style="8" customWidth="1"/>
    <col min="14600" max="14600" width="16.85546875" style="8" customWidth="1"/>
    <col min="14601" max="14848" width="12.28515625" style="8"/>
    <col min="14849" max="14849" width="9.7109375" style="8" customWidth="1"/>
    <col min="14850" max="14850" width="12.7109375" style="8" customWidth="1"/>
    <col min="14851" max="14855" width="13.7109375" style="8" customWidth="1"/>
    <col min="14856" max="14856" width="16.85546875" style="8" customWidth="1"/>
    <col min="14857" max="15104" width="12.28515625" style="8"/>
    <col min="15105" max="15105" width="9.7109375" style="8" customWidth="1"/>
    <col min="15106" max="15106" width="12.7109375" style="8" customWidth="1"/>
    <col min="15107" max="15111" width="13.7109375" style="8" customWidth="1"/>
    <col min="15112" max="15112" width="16.85546875" style="8" customWidth="1"/>
    <col min="15113" max="15360" width="12.28515625" style="8"/>
    <col min="15361" max="15361" width="9.7109375" style="8" customWidth="1"/>
    <col min="15362" max="15362" width="12.7109375" style="8" customWidth="1"/>
    <col min="15363" max="15367" width="13.7109375" style="8" customWidth="1"/>
    <col min="15368" max="15368" width="16.85546875" style="8" customWidth="1"/>
    <col min="15369" max="15616" width="12.28515625" style="8"/>
    <col min="15617" max="15617" width="9.7109375" style="8" customWidth="1"/>
    <col min="15618" max="15618" width="12.7109375" style="8" customWidth="1"/>
    <col min="15619" max="15623" width="13.7109375" style="8" customWidth="1"/>
    <col min="15624" max="15624" width="16.85546875" style="8" customWidth="1"/>
    <col min="15625" max="15872" width="12.28515625" style="8"/>
    <col min="15873" max="15873" width="9.7109375" style="8" customWidth="1"/>
    <col min="15874" max="15874" width="12.7109375" style="8" customWidth="1"/>
    <col min="15875" max="15879" width="13.7109375" style="8" customWidth="1"/>
    <col min="15880" max="15880" width="16.85546875" style="8" customWidth="1"/>
    <col min="15881" max="16128" width="12.28515625" style="8"/>
    <col min="16129" max="16129" width="9.7109375" style="8" customWidth="1"/>
    <col min="16130" max="16130" width="12.7109375" style="8" customWidth="1"/>
    <col min="16131" max="16135" width="13.7109375" style="8" customWidth="1"/>
    <col min="16136" max="16136" width="16.85546875" style="8" customWidth="1"/>
    <col min="16137" max="16384" width="12.28515625" style="8"/>
  </cols>
  <sheetData>
    <row r="2" spans="1:23" ht="18" customHeight="1">
      <c r="A2" s="7" t="s">
        <v>383</v>
      </c>
      <c r="B2" s="7"/>
      <c r="C2" s="7"/>
      <c r="D2" s="7"/>
      <c r="E2" s="7"/>
      <c r="F2" s="7"/>
      <c r="G2" s="7"/>
      <c r="H2" s="7"/>
    </row>
    <row r="3" spans="1:23" ht="18" customHeight="1">
      <c r="A3" s="33" t="s">
        <v>384</v>
      </c>
      <c r="B3" s="33"/>
      <c r="C3" s="33"/>
      <c r="D3" s="33"/>
      <c r="E3" s="33"/>
      <c r="F3" s="33"/>
      <c r="G3" s="33"/>
      <c r="H3" s="33"/>
    </row>
    <row r="4" spans="1:23" ht="18" customHeight="1">
      <c r="A4" s="33" t="s">
        <v>385</v>
      </c>
      <c r="B4" s="33"/>
      <c r="C4" s="33"/>
      <c r="D4" s="33"/>
      <c r="E4" s="33"/>
      <c r="F4" s="33"/>
      <c r="G4" s="33"/>
      <c r="H4" s="33"/>
    </row>
    <row r="5" spans="1:23" ht="18" customHeight="1">
      <c r="A5" s="33" t="s">
        <v>140</v>
      </c>
      <c r="B5" s="33"/>
      <c r="C5" s="33"/>
      <c r="D5" s="33"/>
      <c r="E5" s="33"/>
      <c r="F5" s="33"/>
      <c r="G5" s="33"/>
      <c r="H5" s="33"/>
    </row>
    <row r="6" spans="1:23" ht="2.25" customHeight="1">
      <c r="A6" s="116"/>
      <c r="B6" s="116"/>
      <c r="C6" s="116"/>
      <c r="D6" s="116"/>
      <c r="E6" s="116"/>
      <c r="F6" s="116"/>
      <c r="G6" s="116"/>
      <c r="H6" s="116"/>
    </row>
    <row r="7" spans="1:23" s="11" customFormat="1" ht="16.5" customHeight="1">
      <c r="A7" s="518" t="s">
        <v>333</v>
      </c>
      <c r="B7" s="515" t="s">
        <v>386</v>
      </c>
      <c r="C7" s="515"/>
      <c r="D7" s="515"/>
      <c r="E7" s="515"/>
      <c r="F7" s="515"/>
      <c r="G7" s="515"/>
      <c r="H7" s="515"/>
    </row>
    <row r="8" spans="1:23" s="11" customFormat="1" ht="30.75" customHeight="1">
      <c r="A8" s="519"/>
      <c r="B8" s="46" t="s">
        <v>34</v>
      </c>
      <c r="C8" s="46" t="s">
        <v>387</v>
      </c>
      <c r="D8" s="46" t="s">
        <v>388</v>
      </c>
      <c r="E8" s="46" t="s">
        <v>389</v>
      </c>
      <c r="F8" s="46" t="s">
        <v>390</v>
      </c>
      <c r="G8" s="46" t="s">
        <v>391</v>
      </c>
      <c r="H8" s="46" t="s">
        <v>392</v>
      </c>
    </row>
    <row r="9" spans="1:23" ht="8.25" customHeight="1">
      <c r="A9" s="231"/>
      <c r="B9" s="232"/>
      <c r="C9" s="232"/>
      <c r="D9" s="232"/>
      <c r="E9" s="232"/>
      <c r="F9" s="232"/>
      <c r="G9" s="232"/>
      <c r="H9" s="232"/>
    </row>
    <row r="10" spans="1:23" ht="16.5" customHeight="1">
      <c r="A10" s="51" t="s">
        <v>324</v>
      </c>
      <c r="B10" s="233">
        <f t="shared" ref="B10:H10" si="0">SUM(B12:B23)</f>
        <v>648237</v>
      </c>
      <c r="C10" s="233">
        <f t="shared" si="0"/>
        <v>233807</v>
      </c>
      <c r="D10" s="233">
        <f t="shared" si="0"/>
        <v>390770</v>
      </c>
      <c r="E10" s="233">
        <f t="shared" si="0"/>
        <v>5107</v>
      </c>
      <c r="F10" s="233">
        <f t="shared" si="0"/>
        <v>10576</v>
      </c>
      <c r="G10" s="233">
        <f t="shared" si="0"/>
        <v>135</v>
      </c>
      <c r="H10" s="233">
        <f t="shared" si="0"/>
        <v>7842</v>
      </c>
    </row>
    <row r="11" spans="1:23" ht="8.25" customHeight="1">
      <c r="B11" s="234"/>
      <c r="C11" s="234"/>
      <c r="D11" s="234"/>
      <c r="E11" s="234"/>
      <c r="F11" s="234"/>
      <c r="G11" s="234"/>
      <c r="H11" s="234"/>
    </row>
    <row r="12" spans="1:23" ht="16.5" customHeight="1">
      <c r="A12" s="57" t="s">
        <v>344</v>
      </c>
      <c r="B12" s="234">
        <f>SUM(C12:H12)</f>
        <v>68953</v>
      </c>
      <c r="C12" s="234">
        <v>24952</v>
      </c>
      <c r="D12" s="234">
        <v>42336</v>
      </c>
      <c r="E12" s="234">
        <v>343</v>
      </c>
      <c r="F12" s="234">
        <v>789</v>
      </c>
      <c r="G12" s="234">
        <v>10</v>
      </c>
      <c r="H12" s="234">
        <v>523</v>
      </c>
      <c r="I12" s="182"/>
    </row>
    <row r="13" spans="1:23" ht="16.5" customHeight="1">
      <c r="A13" s="57" t="s">
        <v>345</v>
      </c>
      <c r="B13" s="234">
        <f t="shared" ref="B13:B20" si="1">SUM(C13:H13)</f>
        <v>52694</v>
      </c>
      <c r="C13" s="234">
        <v>19155</v>
      </c>
      <c r="D13" s="234">
        <v>31581</v>
      </c>
      <c r="E13" s="234">
        <v>327</v>
      </c>
      <c r="F13" s="234">
        <v>710</v>
      </c>
      <c r="G13" s="234">
        <v>4</v>
      </c>
      <c r="H13" s="234">
        <v>917</v>
      </c>
      <c r="I13" s="182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</row>
    <row r="14" spans="1:23" ht="16.5" customHeight="1">
      <c r="A14" s="57" t="s">
        <v>346</v>
      </c>
      <c r="B14" s="234">
        <f t="shared" si="1"/>
        <v>57025</v>
      </c>
      <c r="C14" s="234">
        <v>21334</v>
      </c>
      <c r="D14" s="234">
        <v>33578</v>
      </c>
      <c r="E14" s="234">
        <v>505</v>
      </c>
      <c r="F14" s="234">
        <v>802</v>
      </c>
      <c r="G14" s="234">
        <v>9</v>
      </c>
      <c r="H14" s="234">
        <v>797</v>
      </c>
      <c r="I14" s="182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</row>
    <row r="15" spans="1:23" ht="16.5" customHeight="1">
      <c r="A15" s="57" t="s">
        <v>347</v>
      </c>
      <c r="B15" s="234">
        <f t="shared" si="1"/>
        <v>41770</v>
      </c>
      <c r="C15" s="234">
        <v>14868</v>
      </c>
      <c r="D15" s="234">
        <v>25395</v>
      </c>
      <c r="E15" s="234">
        <v>461</v>
      </c>
      <c r="F15" s="234">
        <v>444</v>
      </c>
      <c r="G15" s="234">
        <v>3</v>
      </c>
      <c r="H15" s="234">
        <v>599</v>
      </c>
      <c r="I15" s="182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</row>
    <row r="16" spans="1:23" ht="16.5" customHeight="1">
      <c r="A16" s="57" t="s">
        <v>348</v>
      </c>
      <c r="B16" s="234">
        <f t="shared" si="1"/>
        <v>56846</v>
      </c>
      <c r="C16" s="234">
        <v>20531</v>
      </c>
      <c r="D16" s="234">
        <v>34195</v>
      </c>
      <c r="E16" s="234">
        <v>623</v>
      </c>
      <c r="F16" s="234">
        <v>861</v>
      </c>
      <c r="G16" s="234">
        <v>6</v>
      </c>
      <c r="H16" s="234">
        <v>630</v>
      </c>
      <c r="I16" s="182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</row>
    <row r="17" spans="1:23" ht="16.5" customHeight="1">
      <c r="A17" s="57" t="s">
        <v>349</v>
      </c>
      <c r="B17" s="234">
        <f t="shared" si="1"/>
        <v>53329</v>
      </c>
      <c r="C17" s="234">
        <v>19967</v>
      </c>
      <c r="D17" s="234">
        <v>31684</v>
      </c>
      <c r="E17" s="234">
        <v>414</v>
      </c>
      <c r="F17" s="234">
        <v>679</v>
      </c>
      <c r="G17" s="234">
        <v>8</v>
      </c>
      <c r="H17" s="234">
        <v>577</v>
      </c>
      <c r="I17" s="182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</row>
    <row r="18" spans="1:23" ht="16.5" customHeight="1">
      <c r="A18" s="57" t="s">
        <v>350</v>
      </c>
      <c r="B18" s="234">
        <f t="shared" si="1"/>
        <v>52231</v>
      </c>
      <c r="C18" s="234">
        <v>19224</v>
      </c>
      <c r="D18" s="234">
        <v>31524</v>
      </c>
      <c r="E18" s="234">
        <v>309</v>
      </c>
      <c r="F18" s="234">
        <v>727</v>
      </c>
      <c r="G18" s="234">
        <v>12</v>
      </c>
      <c r="H18" s="234">
        <v>435</v>
      </c>
      <c r="I18" s="182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</row>
    <row r="19" spans="1:23" ht="16.5" customHeight="1">
      <c r="A19" s="57" t="s">
        <v>351</v>
      </c>
      <c r="B19" s="234">
        <f t="shared" si="1"/>
        <v>55188</v>
      </c>
      <c r="C19" s="234">
        <v>19149</v>
      </c>
      <c r="D19" s="234">
        <v>33267</v>
      </c>
      <c r="E19" s="234">
        <v>412</v>
      </c>
      <c r="F19" s="234">
        <v>1348</v>
      </c>
      <c r="G19" s="234">
        <v>16</v>
      </c>
      <c r="H19" s="234">
        <v>996</v>
      </c>
      <c r="I19" s="182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</row>
    <row r="20" spans="1:23" ht="16.5" customHeight="1">
      <c r="A20" s="57" t="s">
        <v>352</v>
      </c>
      <c r="B20" s="234">
        <f t="shared" si="1"/>
        <v>61463</v>
      </c>
      <c r="C20" s="234">
        <v>20781</v>
      </c>
      <c r="D20" s="234">
        <v>37432</v>
      </c>
      <c r="E20" s="234">
        <v>618</v>
      </c>
      <c r="F20" s="234">
        <v>1667</v>
      </c>
      <c r="G20" s="234">
        <v>20</v>
      </c>
      <c r="H20" s="234">
        <v>945</v>
      </c>
      <c r="I20" s="182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</row>
    <row r="21" spans="1:23" ht="16.5" customHeight="1">
      <c r="A21" s="57" t="s">
        <v>353</v>
      </c>
      <c r="B21" s="234">
        <f>SUM(C21:H21)</f>
        <v>58933</v>
      </c>
      <c r="C21" s="234">
        <v>20408</v>
      </c>
      <c r="D21" s="234">
        <v>35823</v>
      </c>
      <c r="E21" s="234">
        <v>479</v>
      </c>
      <c r="F21" s="234">
        <v>1691</v>
      </c>
      <c r="G21" s="234">
        <v>32</v>
      </c>
      <c r="H21" s="234">
        <v>500</v>
      </c>
      <c r="I21" s="182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</row>
    <row r="22" spans="1:23" ht="16.5" customHeight="1">
      <c r="A22" s="57" t="s">
        <v>354</v>
      </c>
      <c r="B22" s="234">
        <f>SUM(C22:H22)</f>
        <v>51832</v>
      </c>
      <c r="C22" s="234">
        <v>19040</v>
      </c>
      <c r="D22" s="234">
        <v>31370</v>
      </c>
      <c r="E22" s="234">
        <v>294</v>
      </c>
      <c r="F22" s="234">
        <v>523</v>
      </c>
      <c r="G22" s="234">
        <v>4</v>
      </c>
      <c r="H22" s="234">
        <v>601</v>
      </c>
      <c r="I22" s="182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</row>
    <row r="23" spans="1:23" ht="16.5" customHeight="1">
      <c r="A23" s="8" t="s">
        <v>355</v>
      </c>
      <c r="B23" s="234">
        <f>SUM(C23:H23)</f>
        <v>37973</v>
      </c>
      <c r="C23" s="234">
        <v>14398</v>
      </c>
      <c r="D23" s="234">
        <v>22585</v>
      </c>
      <c r="E23" s="234">
        <v>322</v>
      </c>
      <c r="F23" s="234">
        <v>335</v>
      </c>
      <c r="G23" s="234">
        <v>11</v>
      </c>
      <c r="H23" s="234">
        <v>322</v>
      </c>
      <c r="I23" s="182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</row>
    <row r="24" spans="1:23" ht="8.25" customHeight="1">
      <c r="A24" s="28"/>
      <c r="B24" s="235"/>
      <c r="C24" s="236"/>
      <c r="D24" s="236"/>
      <c r="E24" s="236"/>
      <c r="F24" s="236"/>
      <c r="G24" s="237"/>
      <c r="H24" s="236"/>
    </row>
    <row r="25" spans="1:23" ht="8.25" customHeight="1">
      <c r="B25" s="238"/>
      <c r="C25" s="173"/>
      <c r="D25" s="173"/>
      <c r="E25" s="173"/>
      <c r="F25" s="173"/>
      <c r="G25" s="234"/>
      <c r="H25" s="173"/>
    </row>
    <row r="26" spans="1:23" ht="15.75" customHeight="1">
      <c r="A26" s="239" t="s">
        <v>393</v>
      </c>
      <c r="B26" s="240"/>
      <c r="C26" s="241"/>
      <c r="D26" s="241"/>
      <c r="E26" s="241"/>
      <c r="F26" s="241"/>
      <c r="G26" s="241"/>
      <c r="H26" s="241"/>
    </row>
    <row r="27" spans="1:23" ht="13.5">
      <c r="A27" s="242" t="s">
        <v>394</v>
      </c>
      <c r="B27" s="32"/>
      <c r="C27" s="32"/>
      <c r="D27" s="32"/>
      <c r="E27" s="32"/>
      <c r="F27" s="32"/>
      <c r="G27" s="32"/>
      <c r="H27" s="32"/>
    </row>
    <row r="28" spans="1:23" ht="22.5" customHeight="1">
      <c r="A28" s="520" t="s">
        <v>395</v>
      </c>
      <c r="B28" s="520"/>
      <c r="C28" s="520"/>
      <c r="D28" s="520"/>
      <c r="E28" s="520"/>
      <c r="F28" s="520"/>
      <c r="G28" s="520"/>
      <c r="H28" s="520"/>
    </row>
  </sheetData>
  <mergeCells count="3">
    <mergeCell ref="A7:A8"/>
    <mergeCell ref="B7:H7"/>
    <mergeCell ref="A28:H2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2" orientation="landscape" useFirstPageNumber="1" verticalDpi="599" r:id="rId1"/>
  <headerFooter alignWithMargins="0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054E5D-77B3-4EC7-8DB5-4329528DCBB8}">
  <sheetPr>
    <pageSetUpPr fitToPage="1"/>
  </sheetPr>
  <dimension ref="A2:R29"/>
  <sheetViews>
    <sheetView showGridLines="0" zoomScaleNormal="100" zoomScaleSheetLayoutView="90" workbookViewId="0">
      <selection activeCell="G30" sqref="G30"/>
    </sheetView>
  </sheetViews>
  <sheetFormatPr baseColWidth="10" defaultRowHeight="12.75"/>
  <cols>
    <col min="1" max="7" width="11.42578125" style="123"/>
    <col min="8" max="8" width="11.42578125" style="125"/>
    <col min="9" max="9" width="9.140625" style="125" customWidth="1"/>
    <col min="10" max="12" width="7.5703125" style="245" customWidth="1"/>
    <col min="13" max="14" width="7.5703125" style="246" customWidth="1"/>
    <col min="15" max="15" width="9.5703125" style="246" customWidth="1"/>
    <col min="16" max="16" width="9.5703125" style="125" customWidth="1"/>
    <col min="17" max="17" width="9.5703125" style="123" customWidth="1"/>
    <col min="18" max="264" width="11.42578125" style="123"/>
    <col min="265" max="265" width="9.140625" style="123" customWidth="1"/>
    <col min="266" max="270" width="7.5703125" style="123" customWidth="1"/>
    <col min="271" max="273" width="9.5703125" style="123" customWidth="1"/>
    <col min="274" max="520" width="11.42578125" style="123"/>
    <col min="521" max="521" width="9.140625" style="123" customWidth="1"/>
    <col min="522" max="526" width="7.5703125" style="123" customWidth="1"/>
    <col min="527" max="529" width="9.5703125" style="123" customWidth="1"/>
    <col min="530" max="776" width="11.42578125" style="123"/>
    <col min="777" max="777" width="9.140625" style="123" customWidth="1"/>
    <col min="778" max="782" width="7.5703125" style="123" customWidth="1"/>
    <col min="783" max="785" width="9.5703125" style="123" customWidth="1"/>
    <col min="786" max="1032" width="11.42578125" style="123"/>
    <col min="1033" max="1033" width="9.140625" style="123" customWidth="1"/>
    <col min="1034" max="1038" width="7.5703125" style="123" customWidth="1"/>
    <col min="1039" max="1041" width="9.5703125" style="123" customWidth="1"/>
    <col min="1042" max="1288" width="11.42578125" style="123"/>
    <col min="1289" max="1289" width="9.140625" style="123" customWidth="1"/>
    <col min="1290" max="1294" width="7.5703125" style="123" customWidth="1"/>
    <col min="1295" max="1297" width="9.5703125" style="123" customWidth="1"/>
    <col min="1298" max="1544" width="11.42578125" style="123"/>
    <col min="1545" max="1545" width="9.140625" style="123" customWidth="1"/>
    <col min="1546" max="1550" width="7.5703125" style="123" customWidth="1"/>
    <col min="1551" max="1553" width="9.5703125" style="123" customWidth="1"/>
    <col min="1554" max="1800" width="11.42578125" style="123"/>
    <col min="1801" max="1801" width="9.140625" style="123" customWidth="1"/>
    <col min="1802" max="1806" width="7.5703125" style="123" customWidth="1"/>
    <col min="1807" max="1809" width="9.5703125" style="123" customWidth="1"/>
    <col min="1810" max="2056" width="11.42578125" style="123"/>
    <col min="2057" max="2057" width="9.140625" style="123" customWidth="1"/>
    <col min="2058" max="2062" width="7.5703125" style="123" customWidth="1"/>
    <col min="2063" max="2065" width="9.5703125" style="123" customWidth="1"/>
    <col min="2066" max="2312" width="11.42578125" style="123"/>
    <col min="2313" max="2313" width="9.140625" style="123" customWidth="1"/>
    <col min="2314" max="2318" width="7.5703125" style="123" customWidth="1"/>
    <col min="2319" max="2321" width="9.5703125" style="123" customWidth="1"/>
    <col min="2322" max="2568" width="11.42578125" style="123"/>
    <col min="2569" max="2569" width="9.140625" style="123" customWidth="1"/>
    <col min="2570" max="2574" width="7.5703125" style="123" customWidth="1"/>
    <col min="2575" max="2577" width="9.5703125" style="123" customWidth="1"/>
    <col min="2578" max="2824" width="11.42578125" style="123"/>
    <col min="2825" max="2825" width="9.140625" style="123" customWidth="1"/>
    <col min="2826" max="2830" width="7.5703125" style="123" customWidth="1"/>
    <col min="2831" max="2833" width="9.5703125" style="123" customWidth="1"/>
    <col min="2834" max="3080" width="11.42578125" style="123"/>
    <col min="3081" max="3081" width="9.140625" style="123" customWidth="1"/>
    <col min="3082" max="3086" width="7.5703125" style="123" customWidth="1"/>
    <col min="3087" max="3089" width="9.5703125" style="123" customWidth="1"/>
    <col min="3090" max="3336" width="11.42578125" style="123"/>
    <col min="3337" max="3337" width="9.140625" style="123" customWidth="1"/>
    <col min="3338" max="3342" width="7.5703125" style="123" customWidth="1"/>
    <col min="3343" max="3345" width="9.5703125" style="123" customWidth="1"/>
    <col min="3346" max="3592" width="11.42578125" style="123"/>
    <col min="3593" max="3593" width="9.140625" style="123" customWidth="1"/>
    <col min="3594" max="3598" width="7.5703125" style="123" customWidth="1"/>
    <col min="3599" max="3601" width="9.5703125" style="123" customWidth="1"/>
    <col min="3602" max="3848" width="11.42578125" style="123"/>
    <col min="3849" max="3849" width="9.140625" style="123" customWidth="1"/>
    <col min="3850" max="3854" width="7.5703125" style="123" customWidth="1"/>
    <col min="3855" max="3857" width="9.5703125" style="123" customWidth="1"/>
    <col min="3858" max="4104" width="11.42578125" style="123"/>
    <col min="4105" max="4105" width="9.140625" style="123" customWidth="1"/>
    <col min="4106" max="4110" width="7.5703125" style="123" customWidth="1"/>
    <col min="4111" max="4113" width="9.5703125" style="123" customWidth="1"/>
    <col min="4114" max="4360" width="11.42578125" style="123"/>
    <col min="4361" max="4361" width="9.140625" style="123" customWidth="1"/>
    <col min="4362" max="4366" width="7.5703125" style="123" customWidth="1"/>
    <col min="4367" max="4369" width="9.5703125" style="123" customWidth="1"/>
    <col min="4370" max="4616" width="11.42578125" style="123"/>
    <col min="4617" max="4617" width="9.140625" style="123" customWidth="1"/>
    <col min="4618" max="4622" width="7.5703125" style="123" customWidth="1"/>
    <col min="4623" max="4625" width="9.5703125" style="123" customWidth="1"/>
    <col min="4626" max="4872" width="11.42578125" style="123"/>
    <col min="4873" max="4873" width="9.140625" style="123" customWidth="1"/>
    <col min="4874" max="4878" width="7.5703125" style="123" customWidth="1"/>
    <col min="4879" max="4881" width="9.5703125" style="123" customWidth="1"/>
    <col min="4882" max="5128" width="11.42578125" style="123"/>
    <col min="5129" max="5129" width="9.140625" style="123" customWidth="1"/>
    <col min="5130" max="5134" width="7.5703125" style="123" customWidth="1"/>
    <col min="5135" max="5137" width="9.5703125" style="123" customWidth="1"/>
    <col min="5138" max="5384" width="11.42578125" style="123"/>
    <col min="5385" max="5385" width="9.140625" style="123" customWidth="1"/>
    <col min="5386" max="5390" width="7.5703125" style="123" customWidth="1"/>
    <col min="5391" max="5393" width="9.5703125" style="123" customWidth="1"/>
    <col min="5394" max="5640" width="11.42578125" style="123"/>
    <col min="5641" max="5641" width="9.140625" style="123" customWidth="1"/>
    <col min="5642" max="5646" width="7.5703125" style="123" customWidth="1"/>
    <col min="5647" max="5649" width="9.5703125" style="123" customWidth="1"/>
    <col min="5650" max="5896" width="11.42578125" style="123"/>
    <col min="5897" max="5897" width="9.140625" style="123" customWidth="1"/>
    <col min="5898" max="5902" width="7.5703125" style="123" customWidth="1"/>
    <col min="5903" max="5905" width="9.5703125" style="123" customWidth="1"/>
    <col min="5906" max="6152" width="11.42578125" style="123"/>
    <col min="6153" max="6153" width="9.140625" style="123" customWidth="1"/>
    <col min="6154" max="6158" width="7.5703125" style="123" customWidth="1"/>
    <col min="6159" max="6161" width="9.5703125" style="123" customWidth="1"/>
    <col min="6162" max="6408" width="11.42578125" style="123"/>
    <col min="6409" max="6409" width="9.140625" style="123" customWidth="1"/>
    <col min="6410" max="6414" width="7.5703125" style="123" customWidth="1"/>
    <col min="6415" max="6417" width="9.5703125" style="123" customWidth="1"/>
    <col min="6418" max="6664" width="11.42578125" style="123"/>
    <col min="6665" max="6665" width="9.140625" style="123" customWidth="1"/>
    <col min="6666" max="6670" width="7.5703125" style="123" customWidth="1"/>
    <col min="6671" max="6673" width="9.5703125" style="123" customWidth="1"/>
    <col min="6674" max="6920" width="11.42578125" style="123"/>
    <col min="6921" max="6921" width="9.140625" style="123" customWidth="1"/>
    <col min="6922" max="6926" width="7.5703125" style="123" customWidth="1"/>
    <col min="6927" max="6929" width="9.5703125" style="123" customWidth="1"/>
    <col min="6930" max="7176" width="11.42578125" style="123"/>
    <col min="7177" max="7177" width="9.140625" style="123" customWidth="1"/>
    <col min="7178" max="7182" width="7.5703125" style="123" customWidth="1"/>
    <col min="7183" max="7185" width="9.5703125" style="123" customWidth="1"/>
    <col min="7186" max="7432" width="11.42578125" style="123"/>
    <col min="7433" max="7433" width="9.140625" style="123" customWidth="1"/>
    <col min="7434" max="7438" width="7.5703125" style="123" customWidth="1"/>
    <col min="7439" max="7441" width="9.5703125" style="123" customWidth="1"/>
    <col min="7442" max="7688" width="11.42578125" style="123"/>
    <col min="7689" max="7689" width="9.140625" style="123" customWidth="1"/>
    <col min="7690" max="7694" width="7.5703125" style="123" customWidth="1"/>
    <col min="7695" max="7697" width="9.5703125" style="123" customWidth="1"/>
    <col min="7698" max="7944" width="11.42578125" style="123"/>
    <col min="7945" max="7945" width="9.140625" style="123" customWidth="1"/>
    <col min="7946" max="7950" width="7.5703125" style="123" customWidth="1"/>
    <col min="7951" max="7953" width="9.5703125" style="123" customWidth="1"/>
    <col min="7954" max="8200" width="11.42578125" style="123"/>
    <col min="8201" max="8201" width="9.140625" style="123" customWidth="1"/>
    <col min="8202" max="8206" width="7.5703125" style="123" customWidth="1"/>
    <col min="8207" max="8209" width="9.5703125" style="123" customWidth="1"/>
    <col min="8210" max="8456" width="11.42578125" style="123"/>
    <col min="8457" max="8457" width="9.140625" style="123" customWidth="1"/>
    <col min="8458" max="8462" width="7.5703125" style="123" customWidth="1"/>
    <col min="8463" max="8465" width="9.5703125" style="123" customWidth="1"/>
    <col min="8466" max="8712" width="11.42578125" style="123"/>
    <col min="8713" max="8713" width="9.140625" style="123" customWidth="1"/>
    <col min="8714" max="8718" width="7.5703125" style="123" customWidth="1"/>
    <col min="8719" max="8721" width="9.5703125" style="123" customWidth="1"/>
    <col min="8722" max="8968" width="11.42578125" style="123"/>
    <col min="8969" max="8969" width="9.140625" style="123" customWidth="1"/>
    <col min="8970" max="8974" width="7.5703125" style="123" customWidth="1"/>
    <col min="8975" max="8977" width="9.5703125" style="123" customWidth="1"/>
    <col min="8978" max="9224" width="11.42578125" style="123"/>
    <col min="9225" max="9225" width="9.140625" style="123" customWidth="1"/>
    <col min="9226" max="9230" width="7.5703125" style="123" customWidth="1"/>
    <col min="9231" max="9233" width="9.5703125" style="123" customWidth="1"/>
    <col min="9234" max="9480" width="11.42578125" style="123"/>
    <col min="9481" max="9481" width="9.140625" style="123" customWidth="1"/>
    <col min="9482" max="9486" width="7.5703125" style="123" customWidth="1"/>
    <col min="9487" max="9489" width="9.5703125" style="123" customWidth="1"/>
    <col min="9490" max="9736" width="11.42578125" style="123"/>
    <col min="9737" max="9737" width="9.140625" style="123" customWidth="1"/>
    <col min="9738" max="9742" width="7.5703125" style="123" customWidth="1"/>
    <col min="9743" max="9745" width="9.5703125" style="123" customWidth="1"/>
    <col min="9746" max="9992" width="11.42578125" style="123"/>
    <col min="9993" max="9993" width="9.140625" style="123" customWidth="1"/>
    <col min="9994" max="9998" width="7.5703125" style="123" customWidth="1"/>
    <col min="9999" max="10001" width="9.5703125" style="123" customWidth="1"/>
    <col min="10002" max="10248" width="11.42578125" style="123"/>
    <col min="10249" max="10249" width="9.140625" style="123" customWidth="1"/>
    <col min="10250" max="10254" width="7.5703125" style="123" customWidth="1"/>
    <col min="10255" max="10257" width="9.5703125" style="123" customWidth="1"/>
    <col min="10258" max="10504" width="11.42578125" style="123"/>
    <col min="10505" max="10505" width="9.140625" style="123" customWidth="1"/>
    <col min="10506" max="10510" width="7.5703125" style="123" customWidth="1"/>
    <col min="10511" max="10513" width="9.5703125" style="123" customWidth="1"/>
    <col min="10514" max="10760" width="11.42578125" style="123"/>
    <col min="10761" max="10761" width="9.140625" style="123" customWidth="1"/>
    <col min="10762" max="10766" width="7.5703125" style="123" customWidth="1"/>
    <col min="10767" max="10769" width="9.5703125" style="123" customWidth="1"/>
    <col min="10770" max="11016" width="11.42578125" style="123"/>
    <col min="11017" max="11017" width="9.140625" style="123" customWidth="1"/>
    <col min="11018" max="11022" width="7.5703125" style="123" customWidth="1"/>
    <col min="11023" max="11025" width="9.5703125" style="123" customWidth="1"/>
    <col min="11026" max="11272" width="11.42578125" style="123"/>
    <col min="11273" max="11273" width="9.140625" style="123" customWidth="1"/>
    <col min="11274" max="11278" width="7.5703125" style="123" customWidth="1"/>
    <col min="11279" max="11281" width="9.5703125" style="123" customWidth="1"/>
    <col min="11282" max="11528" width="11.42578125" style="123"/>
    <col min="11529" max="11529" width="9.140625" style="123" customWidth="1"/>
    <col min="11530" max="11534" width="7.5703125" style="123" customWidth="1"/>
    <col min="11535" max="11537" width="9.5703125" style="123" customWidth="1"/>
    <col min="11538" max="11784" width="11.42578125" style="123"/>
    <col min="11785" max="11785" width="9.140625" style="123" customWidth="1"/>
    <col min="11786" max="11790" width="7.5703125" style="123" customWidth="1"/>
    <col min="11791" max="11793" width="9.5703125" style="123" customWidth="1"/>
    <col min="11794" max="12040" width="11.42578125" style="123"/>
    <col min="12041" max="12041" width="9.140625" style="123" customWidth="1"/>
    <col min="12042" max="12046" width="7.5703125" style="123" customWidth="1"/>
    <col min="12047" max="12049" width="9.5703125" style="123" customWidth="1"/>
    <col min="12050" max="12296" width="11.42578125" style="123"/>
    <col min="12297" max="12297" width="9.140625" style="123" customWidth="1"/>
    <col min="12298" max="12302" width="7.5703125" style="123" customWidth="1"/>
    <col min="12303" max="12305" width="9.5703125" style="123" customWidth="1"/>
    <col min="12306" max="12552" width="11.42578125" style="123"/>
    <col min="12553" max="12553" width="9.140625" style="123" customWidth="1"/>
    <col min="12554" max="12558" width="7.5703125" style="123" customWidth="1"/>
    <col min="12559" max="12561" width="9.5703125" style="123" customWidth="1"/>
    <col min="12562" max="12808" width="11.42578125" style="123"/>
    <col min="12809" max="12809" width="9.140625" style="123" customWidth="1"/>
    <col min="12810" max="12814" width="7.5703125" style="123" customWidth="1"/>
    <col min="12815" max="12817" width="9.5703125" style="123" customWidth="1"/>
    <col min="12818" max="13064" width="11.42578125" style="123"/>
    <col min="13065" max="13065" width="9.140625" style="123" customWidth="1"/>
    <col min="13066" max="13070" width="7.5703125" style="123" customWidth="1"/>
    <col min="13071" max="13073" width="9.5703125" style="123" customWidth="1"/>
    <col min="13074" max="13320" width="11.42578125" style="123"/>
    <col min="13321" max="13321" width="9.140625" style="123" customWidth="1"/>
    <col min="13322" max="13326" width="7.5703125" style="123" customWidth="1"/>
    <col min="13327" max="13329" width="9.5703125" style="123" customWidth="1"/>
    <col min="13330" max="13576" width="11.42578125" style="123"/>
    <col min="13577" max="13577" width="9.140625" style="123" customWidth="1"/>
    <col min="13578" max="13582" width="7.5703125" style="123" customWidth="1"/>
    <col min="13583" max="13585" width="9.5703125" style="123" customWidth="1"/>
    <col min="13586" max="13832" width="11.42578125" style="123"/>
    <col min="13833" max="13833" width="9.140625" style="123" customWidth="1"/>
    <col min="13834" max="13838" width="7.5703125" style="123" customWidth="1"/>
    <col min="13839" max="13841" width="9.5703125" style="123" customWidth="1"/>
    <col min="13842" max="14088" width="11.42578125" style="123"/>
    <col min="14089" max="14089" width="9.140625" style="123" customWidth="1"/>
    <col min="14090" max="14094" width="7.5703125" style="123" customWidth="1"/>
    <col min="14095" max="14097" width="9.5703125" style="123" customWidth="1"/>
    <col min="14098" max="14344" width="11.42578125" style="123"/>
    <col min="14345" max="14345" width="9.140625" style="123" customWidth="1"/>
    <col min="14346" max="14350" width="7.5703125" style="123" customWidth="1"/>
    <col min="14351" max="14353" width="9.5703125" style="123" customWidth="1"/>
    <col min="14354" max="14600" width="11.42578125" style="123"/>
    <col min="14601" max="14601" width="9.140625" style="123" customWidth="1"/>
    <col min="14602" max="14606" width="7.5703125" style="123" customWidth="1"/>
    <col min="14607" max="14609" width="9.5703125" style="123" customWidth="1"/>
    <col min="14610" max="14856" width="11.42578125" style="123"/>
    <col min="14857" max="14857" width="9.140625" style="123" customWidth="1"/>
    <col min="14858" max="14862" width="7.5703125" style="123" customWidth="1"/>
    <col min="14863" max="14865" width="9.5703125" style="123" customWidth="1"/>
    <col min="14866" max="15112" width="11.42578125" style="123"/>
    <col min="15113" max="15113" width="9.140625" style="123" customWidth="1"/>
    <col min="15114" max="15118" width="7.5703125" style="123" customWidth="1"/>
    <col min="15119" max="15121" width="9.5703125" style="123" customWidth="1"/>
    <col min="15122" max="15368" width="11.42578125" style="123"/>
    <col min="15369" max="15369" width="9.140625" style="123" customWidth="1"/>
    <col min="15370" max="15374" width="7.5703125" style="123" customWidth="1"/>
    <col min="15375" max="15377" width="9.5703125" style="123" customWidth="1"/>
    <col min="15378" max="15624" width="11.42578125" style="123"/>
    <col min="15625" max="15625" width="9.140625" style="123" customWidth="1"/>
    <col min="15626" max="15630" width="7.5703125" style="123" customWidth="1"/>
    <col min="15631" max="15633" width="9.5703125" style="123" customWidth="1"/>
    <col min="15634" max="15880" width="11.42578125" style="123"/>
    <col min="15881" max="15881" width="9.140625" style="123" customWidth="1"/>
    <col min="15882" max="15886" width="7.5703125" style="123" customWidth="1"/>
    <col min="15887" max="15889" width="9.5703125" style="123" customWidth="1"/>
    <col min="15890" max="16136" width="11.42578125" style="123"/>
    <col min="16137" max="16137" width="9.140625" style="123" customWidth="1"/>
    <col min="16138" max="16142" width="7.5703125" style="123" customWidth="1"/>
    <col min="16143" max="16145" width="9.5703125" style="123" customWidth="1"/>
    <col min="16146" max="16384" width="11.42578125" style="123"/>
  </cols>
  <sheetData>
    <row r="2" spans="1:18">
      <c r="A2" s="127" t="s">
        <v>396</v>
      </c>
      <c r="B2" s="127"/>
      <c r="C2" s="127"/>
      <c r="D2" s="127"/>
      <c r="E2" s="127"/>
      <c r="F2" s="127"/>
      <c r="G2" s="127"/>
      <c r="H2" s="243"/>
      <c r="J2" s="244"/>
      <c r="L2" s="189" t="s">
        <v>368</v>
      </c>
      <c r="N2" s="247"/>
      <c r="O2" s="247"/>
      <c r="P2" s="247"/>
      <c r="Q2" s="248"/>
      <c r="R2" s="248"/>
    </row>
    <row r="3" spans="1:18">
      <c r="A3" s="127" t="s">
        <v>369</v>
      </c>
      <c r="B3" s="127"/>
      <c r="C3" s="127"/>
      <c r="D3" s="127"/>
      <c r="E3" s="127"/>
      <c r="F3" s="127"/>
      <c r="G3" s="127"/>
      <c r="H3" s="243"/>
      <c r="J3" s="244" t="s">
        <v>370</v>
      </c>
      <c r="K3" s="249"/>
      <c r="L3" s="249"/>
      <c r="M3" s="247"/>
      <c r="N3" s="247"/>
      <c r="O3" s="247"/>
      <c r="P3" s="247"/>
      <c r="Q3" s="248"/>
      <c r="R3" s="250"/>
    </row>
    <row r="4" spans="1:18">
      <c r="A4" s="127" t="s">
        <v>397</v>
      </c>
      <c r="B4" s="127"/>
      <c r="C4" s="127"/>
      <c r="D4" s="127"/>
      <c r="E4" s="127"/>
      <c r="F4" s="127"/>
      <c r="G4" s="127"/>
      <c r="H4" s="243"/>
      <c r="J4" s="251" t="s">
        <v>324</v>
      </c>
      <c r="K4" s="252">
        <f>SUM(K5:K10)</f>
        <v>648237</v>
      </c>
      <c r="M4" s="253"/>
      <c r="N4" s="253"/>
      <c r="O4" s="253"/>
      <c r="P4" s="254"/>
      <c r="Q4" s="199"/>
    </row>
    <row r="5" spans="1:18" ht="16.5" customHeight="1">
      <c r="J5" s="245" t="s">
        <v>398</v>
      </c>
      <c r="K5" s="255">
        <v>390770</v>
      </c>
      <c r="L5" s="256">
        <f t="shared" ref="L5:L10" si="0">K5/$K$4*100</f>
        <v>60.281964775228815</v>
      </c>
      <c r="N5" s="257"/>
    </row>
    <row r="6" spans="1:18" ht="10.5" customHeight="1">
      <c r="J6" s="245" t="s">
        <v>387</v>
      </c>
      <c r="K6" s="255">
        <v>233807</v>
      </c>
      <c r="L6" s="256">
        <f t="shared" si="0"/>
        <v>36.068135573871899</v>
      </c>
      <c r="M6" s="253"/>
      <c r="N6" s="253"/>
      <c r="O6" s="253"/>
      <c r="P6" s="254"/>
      <c r="Q6" s="199"/>
    </row>
    <row r="7" spans="1:18" ht="10.5" customHeight="1">
      <c r="E7" s="132" t="s">
        <v>144</v>
      </c>
      <c r="J7" s="245" t="s">
        <v>390</v>
      </c>
      <c r="K7" s="255">
        <v>10576</v>
      </c>
      <c r="L7" s="256">
        <f t="shared" si="0"/>
        <v>1.6315020586606443</v>
      </c>
      <c r="N7" s="253"/>
    </row>
    <row r="8" spans="1:18" ht="10.5" customHeight="1">
      <c r="J8" s="245" t="s">
        <v>392</v>
      </c>
      <c r="K8" s="255">
        <v>7842</v>
      </c>
      <c r="L8" s="256">
        <f t="shared" si="0"/>
        <v>1.2097427329819186</v>
      </c>
    </row>
    <row r="9" spans="1:18" ht="10.5" customHeight="1">
      <c r="J9" s="245" t="s">
        <v>389</v>
      </c>
      <c r="K9" s="255">
        <v>5107</v>
      </c>
      <c r="L9" s="256">
        <f t="shared" si="0"/>
        <v>0.78782914273637583</v>
      </c>
      <c r="M9" s="125"/>
    </row>
    <row r="10" spans="1:18" ht="10.5" customHeight="1">
      <c r="J10" s="245" t="s">
        <v>391</v>
      </c>
      <c r="K10" s="255">
        <v>135</v>
      </c>
      <c r="L10" s="256">
        <f t="shared" si="0"/>
        <v>2.0825716520346725E-2</v>
      </c>
    </row>
    <row r="14" spans="1:18">
      <c r="J14" s="124"/>
      <c r="K14" s="252"/>
      <c r="L14" s="256"/>
    </row>
    <row r="29" spans="1:8" ht="12.75" customHeight="1">
      <c r="A29" s="521" t="s">
        <v>399</v>
      </c>
      <c r="B29" s="521"/>
      <c r="C29" s="258"/>
      <c r="D29" s="258"/>
      <c r="E29" s="258"/>
      <c r="F29" s="258"/>
      <c r="G29" s="258"/>
      <c r="H29" s="259"/>
    </row>
  </sheetData>
  <mergeCells count="1">
    <mergeCell ref="A29:B29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3" orientation="landscape" useFirstPageNumber="1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EB31AB-2844-4524-9E04-D2601FC87854}">
  <dimension ref="A2:N45"/>
  <sheetViews>
    <sheetView zoomScaleNormal="100" zoomScaleSheetLayoutView="90" workbookViewId="0">
      <selection activeCell="T29" sqref="T29"/>
    </sheetView>
  </sheetViews>
  <sheetFormatPr baseColWidth="10" defaultRowHeight="11.25"/>
  <cols>
    <col min="1" max="1" width="15.7109375" style="263" customWidth="1"/>
    <col min="2" max="2" width="11.5703125" style="263" bestFit="1" customWidth="1"/>
    <col min="3" max="6" width="10.42578125" style="263" bestFit="1" customWidth="1"/>
    <col min="7" max="8" width="10.7109375" style="263" customWidth="1"/>
    <col min="9" max="256" width="11.42578125" style="263"/>
    <col min="257" max="257" width="15.7109375" style="263" customWidth="1"/>
    <col min="258" max="258" width="11.5703125" style="263" bestFit="1" customWidth="1"/>
    <col min="259" max="262" width="10.42578125" style="263" bestFit="1" customWidth="1"/>
    <col min="263" max="264" width="10.7109375" style="263" customWidth="1"/>
    <col min="265" max="512" width="11.42578125" style="263"/>
    <col min="513" max="513" width="15.7109375" style="263" customWidth="1"/>
    <col min="514" max="514" width="11.5703125" style="263" bestFit="1" customWidth="1"/>
    <col min="515" max="518" width="10.42578125" style="263" bestFit="1" customWidth="1"/>
    <col min="519" max="520" width="10.7109375" style="263" customWidth="1"/>
    <col min="521" max="768" width="11.42578125" style="263"/>
    <col min="769" max="769" width="15.7109375" style="263" customWidth="1"/>
    <col min="770" max="770" width="11.5703125" style="263" bestFit="1" customWidth="1"/>
    <col min="771" max="774" width="10.42578125" style="263" bestFit="1" customWidth="1"/>
    <col min="775" max="776" width="10.7109375" style="263" customWidth="1"/>
    <col min="777" max="1024" width="11.42578125" style="263"/>
    <col min="1025" max="1025" width="15.7109375" style="263" customWidth="1"/>
    <col min="1026" max="1026" width="11.5703125" style="263" bestFit="1" customWidth="1"/>
    <col min="1027" max="1030" width="10.42578125" style="263" bestFit="1" customWidth="1"/>
    <col min="1031" max="1032" width="10.7109375" style="263" customWidth="1"/>
    <col min="1033" max="1280" width="11.42578125" style="263"/>
    <col min="1281" max="1281" width="15.7109375" style="263" customWidth="1"/>
    <col min="1282" max="1282" width="11.5703125" style="263" bestFit="1" customWidth="1"/>
    <col min="1283" max="1286" width="10.42578125" style="263" bestFit="1" customWidth="1"/>
    <col min="1287" max="1288" width="10.7109375" style="263" customWidth="1"/>
    <col min="1289" max="1536" width="11.42578125" style="263"/>
    <col min="1537" max="1537" width="15.7109375" style="263" customWidth="1"/>
    <col min="1538" max="1538" width="11.5703125" style="263" bestFit="1" customWidth="1"/>
    <col min="1539" max="1542" width="10.42578125" style="263" bestFit="1" customWidth="1"/>
    <col min="1543" max="1544" width="10.7109375" style="263" customWidth="1"/>
    <col min="1545" max="1792" width="11.42578125" style="263"/>
    <col min="1793" max="1793" width="15.7109375" style="263" customWidth="1"/>
    <col min="1794" max="1794" width="11.5703125" style="263" bestFit="1" customWidth="1"/>
    <col min="1795" max="1798" width="10.42578125" style="263" bestFit="1" customWidth="1"/>
    <col min="1799" max="1800" width="10.7109375" style="263" customWidth="1"/>
    <col min="1801" max="2048" width="11.42578125" style="263"/>
    <col min="2049" max="2049" width="15.7109375" style="263" customWidth="1"/>
    <col min="2050" max="2050" width="11.5703125" style="263" bestFit="1" customWidth="1"/>
    <col min="2051" max="2054" width="10.42578125" style="263" bestFit="1" customWidth="1"/>
    <col min="2055" max="2056" width="10.7109375" style="263" customWidth="1"/>
    <col min="2057" max="2304" width="11.42578125" style="263"/>
    <col min="2305" max="2305" width="15.7109375" style="263" customWidth="1"/>
    <col min="2306" max="2306" width="11.5703125" style="263" bestFit="1" customWidth="1"/>
    <col min="2307" max="2310" width="10.42578125" style="263" bestFit="1" customWidth="1"/>
    <col min="2311" max="2312" width="10.7109375" style="263" customWidth="1"/>
    <col min="2313" max="2560" width="11.42578125" style="263"/>
    <col min="2561" max="2561" width="15.7109375" style="263" customWidth="1"/>
    <col min="2562" max="2562" width="11.5703125" style="263" bestFit="1" customWidth="1"/>
    <col min="2563" max="2566" width="10.42578125" style="263" bestFit="1" customWidth="1"/>
    <col min="2567" max="2568" width="10.7109375" style="263" customWidth="1"/>
    <col min="2569" max="2816" width="11.42578125" style="263"/>
    <col min="2817" max="2817" width="15.7109375" style="263" customWidth="1"/>
    <col min="2818" max="2818" width="11.5703125" style="263" bestFit="1" customWidth="1"/>
    <col min="2819" max="2822" width="10.42578125" style="263" bestFit="1" customWidth="1"/>
    <col min="2823" max="2824" width="10.7109375" style="263" customWidth="1"/>
    <col min="2825" max="3072" width="11.42578125" style="263"/>
    <col min="3073" max="3073" width="15.7109375" style="263" customWidth="1"/>
    <col min="3074" max="3074" width="11.5703125" style="263" bestFit="1" customWidth="1"/>
    <col min="3075" max="3078" width="10.42578125" style="263" bestFit="1" customWidth="1"/>
    <col min="3079" max="3080" width="10.7109375" style="263" customWidth="1"/>
    <col min="3081" max="3328" width="11.42578125" style="263"/>
    <col min="3329" max="3329" width="15.7109375" style="263" customWidth="1"/>
    <col min="3330" max="3330" width="11.5703125" style="263" bestFit="1" customWidth="1"/>
    <col min="3331" max="3334" width="10.42578125" style="263" bestFit="1" customWidth="1"/>
    <col min="3335" max="3336" width="10.7109375" style="263" customWidth="1"/>
    <col min="3337" max="3584" width="11.42578125" style="263"/>
    <col min="3585" max="3585" width="15.7109375" style="263" customWidth="1"/>
    <col min="3586" max="3586" width="11.5703125" style="263" bestFit="1" customWidth="1"/>
    <col min="3587" max="3590" width="10.42578125" style="263" bestFit="1" customWidth="1"/>
    <col min="3591" max="3592" width="10.7109375" style="263" customWidth="1"/>
    <col min="3593" max="3840" width="11.42578125" style="263"/>
    <col min="3841" max="3841" width="15.7109375" style="263" customWidth="1"/>
    <col min="3842" max="3842" width="11.5703125" style="263" bestFit="1" customWidth="1"/>
    <col min="3843" max="3846" width="10.42578125" style="263" bestFit="1" customWidth="1"/>
    <col min="3847" max="3848" width="10.7109375" style="263" customWidth="1"/>
    <col min="3849" max="4096" width="11.42578125" style="263"/>
    <col min="4097" max="4097" width="15.7109375" style="263" customWidth="1"/>
    <col min="4098" max="4098" width="11.5703125" style="263" bestFit="1" customWidth="1"/>
    <col min="4099" max="4102" width="10.42578125" style="263" bestFit="1" customWidth="1"/>
    <col min="4103" max="4104" width="10.7109375" style="263" customWidth="1"/>
    <col min="4105" max="4352" width="11.42578125" style="263"/>
    <col min="4353" max="4353" width="15.7109375" style="263" customWidth="1"/>
    <col min="4354" max="4354" width="11.5703125" style="263" bestFit="1" customWidth="1"/>
    <col min="4355" max="4358" width="10.42578125" style="263" bestFit="1" customWidth="1"/>
    <col min="4359" max="4360" width="10.7109375" style="263" customWidth="1"/>
    <col min="4361" max="4608" width="11.42578125" style="263"/>
    <col min="4609" max="4609" width="15.7109375" style="263" customWidth="1"/>
    <col min="4610" max="4610" width="11.5703125" style="263" bestFit="1" customWidth="1"/>
    <col min="4611" max="4614" width="10.42578125" style="263" bestFit="1" customWidth="1"/>
    <col min="4615" max="4616" width="10.7109375" style="263" customWidth="1"/>
    <col min="4617" max="4864" width="11.42578125" style="263"/>
    <col min="4865" max="4865" width="15.7109375" style="263" customWidth="1"/>
    <col min="4866" max="4866" width="11.5703125" style="263" bestFit="1" customWidth="1"/>
    <col min="4867" max="4870" width="10.42578125" style="263" bestFit="1" customWidth="1"/>
    <col min="4871" max="4872" width="10.7109375" style="263" customWidth="1"/>
    <col min="4873" max="5120" width="11.42578125" style="263"/>
    <col min="5121" max="5121" width="15.7109375" style="263" customWidth="1"/>
    <col min="5122" max="5122" width="11.5703125" style="263" bestFit="1" customWidth="1"/>
    <col min="5123" max="5126" width="10.42578125" style="263" bestFit="1" customWidth="1"/>
    <col min="5127" max="5128" width="10.7109375" style="263" customWidth="1"/>
    <col min="5129" max="5376" width="11.42578125" style="263"/>
    <col min="5377" max="5377" width="15.7109375" style="263" customWidth="1"/>
    <col min="5378" max="5378" width="11.5703125" style="263" bestFit="1" customWidth="1"/>
    <col min="5379" max="5382" width="10.42578125" style="263" bestFit="1" customWidth="1"/>
    <col min="5383" max="5384" width="10.7109375" style="263" customWidth="1"/>
    <col min="5385" max="5632" width="11.42578125" style="263"/>
    <col min="5633" max="5633" width="15.7109375" style="263" customWidth="1"/>
    <col min="5634" max="5634" width="11.5703125" style="263" bestFit="1" customWidth="1"/>
    <col min="5635" max="5638" width="10.42578125" style="263" bestFit="1" customWidth="1"/>
    <col min="5639" max="5640" width="10.7109375" style="263" customWidth="1"/>
    <col min="5641" max="5888" width="11.42578125" style="263"/>
    <col min="5889" max="5889" width="15.7109375" style="263" customWidth="1"/>
    <col min="5890" max="5890" width="11.5703125" style="263" bestFit="1" customWidth="1"/>
    <col min="5891" max="5894" width="10.42578125" style="263" bestFit="1" customWidth="1"/>
    <col min="5895" max="5896" width="10.7109375" style="263" customWidth="1"/>
    <col min="5897" max="6144" width="11.42578125" style="263"/>
    <col min="6145" max="6145" width="15.7109375" style="263" customWidth="1"/>
    <col min="6146" max="6146" width="11.5703125" style="263" bestFit="1" customWidth="1"/>
    <col min="6147" max="6150" width="10.42578125" style="263" bestFit="1" customWidth="1"/>
    <col min="6151" max="6152" width="10.7109375" style="263" customWidth="1"/>
    <col min="6153" max="6400" width="11.42578125" style="263"/>
    <col min="6401" max="6401" width="15.7109375" style="263" customWidth="1"/>
    <col min="6402" max="6402" width="11.5703125" style="263" bestFit="1" customWidth="1"/>
    <col min="6403" max="6406" width="10.42578125" style="263" bestFit="1" customWidth="1"/>
    <col min="6407" max="6408" width="10.7109375" style="263" customWidth="1"/>
    <col min="6409" max="6656" width="11.42578125" style="263"/>
    <col min="6657" max="6657" width="15.7109375" style="263" customWidth="1"/>
    <col min="6658" max="6658" width="11.5703125" style="263" bestFit="1" customWidth="1"/>
    <col min="6659" max="6662" width="10.42578125" style="263" bestFit="1" customWidth="1"/>
    <col min="6663" max="6664" width="10.7109375" style="263" customWidth="1"/>
    <col min="6665" max="6912" width="11.42578125" style="263"/>
    <col min="6913" max="6913" width="15.7109375" style="263" customWidth="1"/>
    <col min="6914" max="6914" width="11.5703125" style="263" bestFit="1" customWidth="1"/>
    <col min="6915" max="6918" width="10.42578125" style="263" bestFit="1" customWidth="1"/>
    <col min="6919" max="6920" width="10.7109375" style="263" customWidth="1"/>
    <col min="6921" max="7168" width="11.42578125" style="263"/>
    <col min="7169" max="7169" width="15.7109375" style="263" customWidth="1"/>
    <col min="7170" max="7170" width="11.5703125" style="263" bestFit="1" customWidth="1"/>
    <col min="7171" max="7174" width="10.42578125" style="263" bestFit="1" customWidth="1"/>
    <col min="7175" max="7176" width="10.7109375" style="263" customWidth="1"/>
    <col min="7177" max="7424" width="11.42578125" style="263"/>
    <col min="7425" max="7425" width="15.7109375" style="263" customWidth="1"/>
    <col min="7426" max="7426" width="11.5703125" style="263" bestFit="1" customWidth="1"/>
    <col min="7427" max="7430" width="10.42578125" style="263" bestFit="1" customWidth="1"/>
    <col min="7431" max="7432" width="10.7109375" style="263" customWidth="1"/>
    <col min="7433" max="7680" width="11.42578125" style="263"/>
    <col min="7681" max="7681" width="15.7109375" style="263" customWidth="1"/>
    <col min="7682" max="7682" width="11.5703125" style="263" bestFit="1" customWidth="1"/>
    <col min="7683" max="7686" width="10.42578125" style="263" bestFit="1" customWidth="1"/>
    <col min="7687" max="7688" width="10.7109375" style="263" customWidth="1"/>
    <col min="7689" max="7936" width="11.42578125" style="263"/>
    <col min="7937" max="7937" width="15.7109375" style="263" customWidth="1"/>
    <col min="7938" max="7938" width="11.5703125" style="263" bestFit="1" customWidth="1"/>
    <col min="7939" max="7942" width="10.42578125" style="263" bestFit="1" customWidth="1"/>
    <col min="7943" max="7944" width="10.7109375" style="263" customWidth="1"/>
    <col min="7945" max="8192" width="11.42578125" style="263"/>
    <col min="8193" max="8193" width="15.7109375" style="263" customWidth="1"/>
    <col min="8194" max="8194" width="11.5703125" style="263" bestFit="1" customWidth="1"/>
    <col min="8195" max="8198" width="10.42578125" style="263" bestFit="1" customWidth="1"/>
    <col min="8199" max="8200" width="10.7109375" style="263" customWidth="1"/>
    <col min="8201" max="8448" width="11.42578125" style="263"/>
    <col min="8449" max="8449" width="15.7109375" style="263" customWidth="1"/>
    <col min="8450" max="8450" width="11.5703125" style="263" bestFit="1" customWidth="1"/>
    <col min="8451" max="8454" width="10.42578125" style="263" bestFit="1" customWidth="1"/>
    <col min="8455" max="8456" width="10.7109375" style="263" customWidth="1"/>
    <col min="8457" max="8704" width="11.42578125" style="263"/>
    <col min="8705" max="8705" width="15.7109375" style="263" customWidth="1"/>
    <col min="8706" max="8706" width="11.5703125" style="263" bestFit="1" customWidth="1"/>
    <col min="8707" max="8710" width="10.42578125" style="263" bestFit="1" customWidth="1"/>
    <col min="8711" max="8712" width="10.7109375" style="263" customWidth="1"/>
    <col min="8713" max="8960" width="11.42578125" style="263"/>
    <col min="8961" max="8961" width="15.7109375" style="263" customWidth="1"/>
    <col min="8962" max="8962" width="11.5703125" style="263" bestFit="1" customWidth="1"/>
    <col min="8963" max="8966" width="10.42578125" style="263" bestFit="1" customWidth="1"/>
    <col min="8967" max="8968" width="10.7109375" style="263" customWidth="1"/>
    <col min="8969" max="9216" width="11.42578125" style="263"/>
    <col min="9217" max="9217" width="15.7109375" style="263" customWidth="1"/>
    <col min="9218" max="9218" width="11.5703125" style="263" bestFit="1" customWidth="1"/>
    <col min="9219" max="9222" width="10.42578125" style="263" bestFit="1" customWidth="1"/>
    <col min="9223" max="9224" width="10.7109375" style="263" customWidth="1"/>
    <col min="9225" max="9472" width="11.42578125" style="263"/>
    <col min="9473" max="9473" width="15.7109375" style="263" customWidth="1"/>
    <col min="9474" max="9474" width="11.5703125" style="263" bestFit="1" customWidth="1"/>
    <col min="9475" max="9478" width="10.42578125" style="263" bestFit="1" customWidth="1"/>
    <col min="9479" max="9480" width="10.7109375" style="263" customWidth="1"/>
    <col min="9481" max="9728" width="11.42578125" style="263"/>
    <col min="9729" max="9729" width="15.7109375" style="263" customWidth="1"/>
    <col min="9730" max="9730" width="11.5703125" style="263" bestFit="1" customWidth="1"/>
    <col min="9731" max="9734" width="10.42578125" style="263" bestFit="1" customWidth="1"/>
    <col min="9735" max="9736" width="10.7109375" style="263" customWidth="1"/>
    <col min="9737" max="9984" width="11.42578125" style="263"/>
    <col min="9985" max="9985" width="15.7109375" style="263" customWidth="1"/>
    <col min="9986" max="9986" width="11.5703125" style="263" bestFit="1" customWidth="1"/>
    <col min="9987" max="9990" width="10.42578125" style="263" bestFit="1" customWidth="1"/>
    <col min="9991" max="9992" width="10.7109375" style="263" customWidth="1"/>
    <col min="9993" max="10240" width="11.42578125" style="263"/>
    <col min="10241" max="10241" width="15.7109375" style="263" customWidth="1"/>
    <col min="10242" max="10242" width="11.5703125" style="263" bestFit="1" customWidth="1"/>
    <col min="10243" max="10246" width="10.42578125" style="263" bestFit="1" customWidth="1"/>
    <col min="10247" max="10248" width="10.7109375" style="263" customWidth="1"/>
    <col min="10249" max="10496" width="11.42578125" style="263"/>
    <col min="10497" max="10497" width="15.7109375" style="263" customWidth="1"/>
    <col min="10498" max="10498" width="11.5703125" style="263" bestFit="1" customWidth="1"/>
    <col min="10499" max="10502" width="10.42578125" style="263" bestFit="1" customWidth="1"/>
    <col min="10503" max="10504" width="10.7109375" style="263" customWidth="1"/>
    <col min="10505" max="10752" width="11.42578125" style="263"/>
    <col min="10753" max="10753" width="15.7109375" style="263" customWidth="1"/>
    <col min="10754" max="10754" width="11.5703125" style="263" bestFit="1" customWidth="1"/>
    <col min="10755" max="10758" width="10.42578125" style="263" bestFit="1" customWidth="1"/>
    <col min="10759" max="10760" width="10.7109375" style="263" customWidth="1"/>
    <col min="10761" max="11008" width="11.42578125" style="263"/>
    <col min="11009" max="11009" width="15.7109375" style="263" customWidth="1"/>
    <col min="11010" max="11010" width="11.5703125" style="263" bestFit="1" customWidth="1"/>
    <col min="11011" max="11014" width="10.42578125" style="263" bestFit="1" customWidth="1"/>
    <col min="11015" max="11016" width="10.7109375" style="263" customWidth="1"/>
    <col min="11017" max="11264" width="11.42578125" style="263"/>
    <col min="11265" max="11265" width="15.7109375" style="263" customWidth="1"/>
    <col min="11266" max="11266" width="11.5703125" style="263" bestFit="1" customWidth="1"/>
    <col min="11267" max="11270" width="10.42578125" style="263" bestFit="1" customWidth="1"/>
    <col min="11271" max="11272" width="10.7109375" style="263" customWidth="1"/>
    <col min="11273" max="11520" width="11.42578125" style="263"/>
    <col min="11521" max="11521" width="15.7109375" style="263" customWidth="1"/>
    <col min="11522" max="11522" width="11.5703125" style="263" bestFit="1" customWidth="1"/>
    <col min="11523" max="11526" width="10.42578125" style="263" bestFit="1" customWidth="1"/>
    <col min="11527" max="11528" width="10.7109375" style="263" customWidth="1"/>
    <col min="11529" max="11776" width="11.42578125" style="263"/>
    <col min="11777" max="11777" width="15.7109375" style="263" customWidth="1"/>
    <col min="11778" max="11778" width="11.5703125" style="263" bestFit="1" customWidth="1"/>
    <col min="11779" max="11782" width="10.42578125" style="263" bestFit="1" customWidth="1"/>
    <col min="11783" max="11784" width="10.7109375" style="263" customWidth="1"/>
    <col min="11785" max="12032" width="11.42578125" style="263"/>
    <col min="12033" max="12033" width="15.7109375" style="263" customWidth="1"/>
    <col min="12034" max="12034" width="11.5703125" style="263" bestFit="1" customWidth="1"/>
    <col min="12035" max="12038" width="10.42578125" style="263" bestFit="1" customWidth="1"/>
    <col min="12039" max="12040" width="10.7109375" style="263" customWidth="1"/>
    <col min="12041" max="12288" width="11.42578125" style="263"/>
    <col min="12289" max="12289" width="15.7109375" style="263" customWidth="1"/>
    <col min="12290" max="12290" width="11.5703125" style="263" bestFit="1" customWidth="1"/>
    <col min="12291" max="12294" width="10.42578125" style="263" bestFit="1" customWidth="1"/>
    <col min="12295" max="12296" width="10.7109375" style="263" customWidth="1"/>
    <col min="12297" max="12544" width="11.42578125" style="263"/>
    <col min="12545" max="12545" width="15.7109375" style="263" customWidth="1"/>
    <col min="12546" max="12546" width="11.5703125" style="263" bestFit="1" customWidth="1"/>
    <col min="12547" max="12550" width="10.42578125" style="263" bestFit="1" customWidth="1"/>
    <col min="12551" max="12552" width="10.7109375" style="263" customWidth="1"/>
    <col min="12553" max="12800" width="11.42578125" style="263"/>
    <col min="12801" max="12801" width="15.7109375" style="263" customWidth="1"/>
    <col min="12802" max="12802" width="11.5703125" style="263" bestFit="1" customWidth="1"/>
    <col min="12803" max="12806" width="10.42578125" style="263" bestFit="1" customWidth="1"/>
    <col min="12807" max="12808" width="10.7109375" style="263" customWidth="1"/>
    <col min="12809" max="13056" width="11.42578125" style="263"/>
    <col min="13057" max="13057" width="15.7109375" style="263" customWidth="1"/>
    <col min="13058" max="13058" width="11.5703125" style="263" bestFit="1" customWidth="1"/>
    <col min="13059" max="13062" width="10.42578125" style="263" bestFit="1" customWidth="1"/>
    <col min="13063" max="13064" width="10.7109375" style="263" customWidth="1"/>
    <col min="13065" max="13312" width="11.42578125" style="263"/>
    <col min="13313" max="13313" width="15.7109375" style="263" customWidth="1"/>
    <col min="13314" max="13314" width="11.5703125" style="263" bestFit="1" customWidth="1"/>
    <col min="13315" max="13318" width="10.42578125" style="263" bestFit="1" customWidth="1"/>
    <col min="13319" max="13320" width="10.7109375" style="263" customWidth="1"/>
    <col min="13321" max="13568" width="11.42578125" style="263"/>
    <col min="13569" max="13569" width="15.7109375" style="263" customWidth="1"/>
    <col min="13570" max="13570" width="11.5703125" style="263" bestFit="1" customWidth="1"/>
    <col min="13571" max="13574" width="10.42578125" style="263" bestFit="1" customWidth="1"/>
    <col min="13575" max="13576" width="10.7109375" style="263" customWidth="1"/>
    <col min="13577" max="13824" width="11.42578125" style="263"/>
    <col min="13825" max="13825" width="15.7109375" style="263" customWidth="1"/>
    <col min="13826" max="13826" width="11.5703125" style="263" bestFit="1" customWidth="1"/>
    <col min="13827" max="13830" width="10.42578125" style="263" bestFit="1" customWidth="1"/>
    <col min="13831" max="13832" width="10.7109375" style="263" customWidth="1"/>
    <col min="13833" max="14080" width="11.42578125" style="263"/>
    <col min="14081" max="14081" width="15.7109375" style="263" customWidth="1"/>
    <col min="14082" max="14082" width="11.5703125" style="263" bestFit="1" customWidth="1"/>
    <col min="14083" max="14086" width="10.42578125" style="263" bestFit="1" customWidth="1"/>
    <col min="14087" max="14088" width="10.7109375" style="263" customWidth="1"/>
    <col min="14089" max="14336" width="11.42578125" style="263"/>
    <col min="14337" max="14337" width="15.7109375" style="263" customWidth="1"/>
    <col min="14338" max="14338" width="11.5703125" style="263" bestFit="1" customWidth="1"/>
    <col min="14339" max="14342" width="10.42578125" style="263" bestFit="1" customWidth="1"/>
    <col min="14343" max="14344" width="10.7109375" style="263" customWidth="1"/>
    <col min="14345" max="14592" width="11.42578125" style="263"/>
    <col min="14593" max="14593" width="15.7109375" style="263" customWidth="1"/>
    <col min="14594" max="14594" width="11.5703125" style="263" bestFit="1" customWidth="1"/>
    <col min="14595" max="14598" width="10.42578125" style="263" bestFit="1" customWidth="1"/>
    <col min="14599" max="14600" width="10.7109375" style="263" customWidth="1"/>
    <col min="14601" max="14848" width="11.42578125" style="263"/>
    <col min="14849" max="14849" width="15.7109375" style="263" customWidth="1"/>
    <col min="14850" max="14850" width="11.5703125" style="263" bestFit="1" customWidth="1"/>
    <col min="14851" max="14854" width="10.42578125" style="263" bestFit="1" customWidth="1"/>
    <col min="14855" max="14856" width="10.7109375" style="263" customWidth="1"/>
    <col min="14857" max="15104" width="11.42578125" style="263"/>
    <col min="15105" max="15105" width="15.7109375" style="263" customWidth="1"/>
    <col min="15106" max="15106" width="11.5703125" style="263" bestFit="1" customWidth="1"/>
    <col min="15107" max="15110" width="10.42578125" style="263" bestFit="1" customWidth="1"/>
    <col min="15111" max="15112" width="10.7109375" style="263" customWidth="1"/>
    <col min="15113" max="15360" width="11.42578125" style="263"/>
    <col min="15361" max="15361" width="15.7109375" style="263" customWidth="1"/>
    <col min="15362" max="15362" width="11.5703125" style="263" bestFit="1" customWidth="1"/>
    <col min="15363" max="15366" width="10.42578125" style="263" bestFit="1" customWidth="1"/>
    <col min="15367" max="15368" width="10.7109375" style="263" customWidth="1"/>
    <col min="15369" max="15616" width="11.42578125" style="263"/>
    <col min="15617" max="15617" width="15.7109375" style="263" customWidth="1"/>
    <col min="15618" max="15618" width="11.5703125" style="263" bestFit="1" customWidth="1"/>
    <col min="15619" max="15622" width="10.42578125" style="263" bestFit="1" customWidth="1"/>
    <col min="15623" max="15624" width="10.7109375" style="263" customWidth="1"/>
    <col min="15625" max="15872" width="11.42578125" style="263"/>
    <col min="15873" max="15873" width="15.7109375" style="263" customWidth="1"/>
    <col min="15874" max="15874" width="11.5703125" style="263" bestFit="1" customWidth="1"/>
    <col min="15875" max="15878" width="10.42578125" style="263" bestFit="1" customWidth="1"/>
    <col min="15879" max="15880" width="10.7109375" style="263" customWidth="1"/>
    <col min="15881" max="16128" width="11.42578125" style="263"/>
    <col min="16129" max="16129" width="15.7109375" style="263" customWidth="1"/>
    <col min="16130" max="16130" width="11.5703125" style="263" bestFit="1" customWidth="1"/>
    <col min="16131" max="16134" width="10.42578125" style="263" bestFit="1" customWidth="1"/>
    <col min="16135" max="16136" width="10.7109375" style="263" customWidth="1"/>
    <col min="16137" max="16384" width="11.42578125" style="263"/>
  </cols>
  <sheetData>
    <row r="2" spans="1:14" ht="15">
      <c r="A2" s="260" t="s">
        <v>400</v>
      </c>
      <c r="B2" s="261"/>
      <c r="C2" s="261"/>
      <c r="D2" s="261"/>
      <c r="E2" s="261"/>
      <c r="F2" s="261"/>
      <c r="G2" s="261"/>
      <c r="H2" s="261"/>
      <c r="I2" s="262"/>
      <c r="J2" s="262"/>
      <c r="K2" s="262"/>
      <c r="L2" s="262"/>
      <c r="M2" s="262"/>
      <c r="N2" s="262"/>
    </row>
    <row r="3" spans="1:14" ht="15">
      <c r="A3" s="260" t="s">
        <v>401</v>
      </c>
      <c r="B3" s="261"/>
      <c r="C3" s="261"/>
      <c r="D3" s="261"/>
      <c r="E3" s="261"/>
      <c r="F3" s="261"/>
      <c r="G3" s="261"/>
      <c r="H3" s="261"/>
      <c r="I3" s="262"/>
      <c r="J3" s="262"/>
      <c r="K3" s="262"/>
      <c r="L3" s="262"/>
      <c r="M3" s="262"/>
      <c r="N3" s="262"/>
    </row>
    <row r="4" spans="1:14" ht="15" customHeight="1">
      <c r="A4" s="260" t="s">
        <v>402</v>
      </c>
      <c r="B4" s="261"/>
      <c r="C4" s="261"/>
      <c r="D4" s="261"/>
      <c r="E4" s="261"/>
      <c r="F4" s="261"/>
      <c r="G4" s="261"/>
      <c r="H4" s="261"/>
      <c r="I4" s="262"/>
      <c r="J4" s="262"/>
      <c r="K4" s="262"/>
      <c r="L4" s="262"/>
      <c r="M4" s="262"/>
      <c r="N4" s="262"/>
    </row>
    <row r="5" spans="1:14" ht="15" customHeight="1">
      <c r="A5" s="260" t="s">
        <v>140</v>
      </c>
      <c r="B5" s="261"/>
      <c r="C5" s="261"/>
      <c r="D5" s="261"/>
      <c r="E5" s="261"/>
      <c r="F5" s="261"/>
      <c r="G5" s="261"/>
      <c r="H5" s="261"/>
      <c r="I5" s="262"/>
      <c r="J5" s="262"/>
      <c r="K5" s="262"/>
      <c r="L5" s="262"/>
      <c r="M5" s="262"/>
      <c r="N5" s="262"/>
    </row>
    <row r="6" spans="1:14" ht="4.5" customHeight="1">
      <c r="A6" s="264"/>
      <c r="B6" s="265"/>
      <c r="C6" s="265"/>
      <c r="D6" s="265"/>
      <c r="E6" s="265"/>
      <c r="F6" s="265"/>
      <c r="G6" s="265"/>
      <c r="H6" s="265"/>
      <c r="I6" s="266"/>
      <c r="J6" s="266"/>
      <c r="K6" s="266"/>
    </row>
    <row r="7" spans="1:14" ht="24.95" customHeight="1">
      <c r="A7" s="267" t="s">
        <v>403</v>
      </c>
      <c r="B7" s="268" t="s">
        <v>34</v>
      </c>
      <c r="C7" s="269" t="s">
        <v>344</v>
      </c>
      <c r="D7" s="269" t="s">
        <v>345</v>
      </c>
      <c r="E7" s="269" t="s">
        <v>346</v>
      </c>
      <c r="F7" s="269" t="s">
        <v>347</v>
      </c>
      <c r="G7" s="269" t="s">
        <v>348</v>
      </c>
      <c r="H7" s="269" t="s">
        <v>349</v>
      </c>
      <c r="I7" s="269" t="s">
        <v>350</v>
      </c>
      <c r="J7" s="269" t="s">
        <v>351</v>
      </c>
      <c r="K7" s="269" t="s">
        <v>352</v>
      </c>
      <c r="L7" s="269" t="s">
        <v>353</v>
      </c>
      <c r="M7" s="269" t="s">
        <v>354</v>
      </c>
      <c r="N7" s="269" t="s">
        <v>355</v>
      </c>
    </row>
    <row r="8" spans="1:14">
      <c r="A8" s="270"/>
      <c r="B8" s="271"/>
      <c r="C8" s="272"/>
      <c r="D8" s="272"/>
      <c r="E8" s="272"/>
      <c r="F8" s="272"/>
      <c r="G8" s="272"/>
      <c r="H8" s="272"/>
      <c r="I8" s="273"/>
      <c r="J8" s="273"/>
      <c r="K8" s="273"/>
    </row>
    <row r="9" spans="1:14">
      <c r="A9" s="270" t="s">
        <v>324</v>
      </c>
      <c r="B9" s="274">
        <f>SUM(B11:B42)</f>
        <v>390770</v>
      </c>
      <c r="C9" s="274">
        <f>SUM(C11:C42)</f>
        <v>42336</v>
      </c>
      <c r="D9" s="274">
        <f t="shared" ref="D9:N9" si="0">SUM(D11:D42)</f>
        <v>31581</v>
      </c>
      <c r="E9" s="274">
        <f t="shared" si="0"/>
        <v>33578</v>
      </c>
      <c r="F9" s="274">
        <f t="shared" si="0"/>
        <v>25395</v>
      </c>
      <c r="G9" s="274">
        <f t="shared" si="0"/>
        <v>34195</v>
      </c>
      <c r="H9" s="274">
        <f t="shared" si="0"/>
        <v>31684</v>
      </c>
      <c r="I9" s="274">
        <f t="shared" si="0"/>
        <v>31524</v>
      </c>
      <c r="J9" s="274">
        <f t="shared" si="0"/>
        <v>33267</v>
      </c>
      <c r="K9" s="274">
        <f t="shared" si="0"/>
        <v>37432</v>
      </c>
      <c r="L9" s="274">
        <f t="shared" si="0"/>
        <v>35823</v>
      </c>
      <c r="M9" s="274">
        <f t="shared" si="0"/>
        <v>31370</v>
      </c>
      <c r="N9" s="274">
        <f t="shared" si="0"/>
        <v>22585</v>
      </c>
    </row>
    <row r="10" spans="1:14">
      <c r="A10" s="270"/>
      <c r="B10" s="274"/>
      <c r="C10" s="274"/>
      <c r="D10" s="274"/>
      <c r="E10" s="274"/>
      <c r="F10" s="274"/>
      <c r="G10" s="274"/>
      <c r="H10" s="274"/>
      <c r="I10" s="275"/>
      <c r="J10" s="275"/>
      <c r="K10" s="275"/>
    </row>
    <row r="11" spans="1:14" ht="12.75" customHeight="1">
      <c r="A11" s="276" t="s">
        <v>20</v>
      </c>
      <c r="B11" s="277">
        <f>SUM(C11:N11)</f>
        <v>37823</v>
      </c>
      <c r="C11" s="277">
        <v>4230</v>
      </c>
      <c r="D11" s="277">
        <v>3097</v>
      </c>
      <c r="E11" s="277">
        <v>3266</v>
      </c>
      <c r="F11" s="277">
        <v>2471</v>
      </c>
      <c r="G11" s="277">
        <v>3232</v>
      </c>
      <c r="H11" s="277">
        <v>3132</v>
      </c>
      <c r="I11" s="277">
        <v>3001</v>
      </c>
      <c r="J11" s="277">
        <v>3168</v>
      </c>
      <c r="K11" s="277">
        <v>3415</v>
      </c>
      <c r="L11" s="277">
        <v>3402</v>
      </c>
      <c r="M11" s="277">
        <v>3184</v>
      </c>
      <c r="N11" s="277">
        <v>2225</v>
      </c>
    </row>
    <row r="12" spans="1:14" ht="12.75" customHeight="1">
      <c r="A12" s="276" t="s">
        <v>57</v>
      </c>
      <c r="B12" s="277">
        <f t="shared" ref="B12:B42" si="1">SUM(C12:N12)</f>
        <v>4574</v>
      </c>
      <c r="C12" s="277">
        <v>463</v>
      </c>
      <c r="D12" s="277">
        <v>340</v>
      </c>
      <c r="E12" s="277">
        <v>332</v>
      </c>
      <c r="F12" s="277">
        <v>307</v>
      </c>
      <c r="G12" s="277">
        <v>387</v>
      </c>
      <c r="H12" s="277">
        <v>346</v>
      </c>
      <c r="I12" s="277">
        <v>408</v>
      </c>
      <c r="J12" s="277">
        <v>447</v>
      </c>
      <c r="K12" s="277">
        <v>566</v>
      </c>
      <c r="L12" s="277">
        <v>366</v>
      </c>
      <c r="M12" s="277">
        <v>361</v>
      </c>
      <c r="N12" s="277">
        <v>251</v>
      </c>
    </row>
    <row r="13" spans="1:14" ht="12.75" customHeight="1">
      <c r="A13" s="276" t="s">
        <v>97</v>
      </c>
      <c r="B13" s="277">
        <f t="shared" si="1"/>
        <v>4539</v>
      </c>
      <c r="C13" s="277">
        <v>478</v>
      </c>
      <c r="D13" s="277">
        <v>409</v>
      </c>
      <c r="E13" s="277">
        <v>376</v>
      </c>
      <c r="F13" s="277">
        <v>319</v>
      </c>
      <c r="G13" s="277">
        <v>409</v>
      </c>
      <c r="H13" s="277">
        <v>367</v>
      </c>
      <c r="I13" s="277">
        <v>374</v>
      </c>
      <c r="J13" s="277">
        <v>342</v>
      </c>
      <c r="K13" s="277">
        <v>407</v>
      </c>
      <c r="L13" s="277">
        <v>404</v>
      </c>
      <c r="M13" s="277">
        <v>381</v>
      </c>
      <c r="N13" s="277">
        <v>273</v>
      </c>
    </row>
    <row r="14" spans="1:14" ht="12.75" customHeight="1">
      <c r="A14" s="276" t="s">
        <v>90</v>
      </c>
      <c r="B14" s="277">
        <f t="shared" si="1"/>
        <v>8587</v>
      </c>
      <c r="C14" s="277">
        <v>949</v>
      </c>
      <c r="D14" s="277">
        <v>697</v>
      </c>
      <c r="E14" s="277">
        <v>715</v>
      </c>
      <c r="F14" s="277">
        <v>598</v>
      </c>
      <c r="G14" s="277">
        <v>731</v>
      </c>
      <c r="H14" s="277">
        <v>686</v>
      </c>
      <c r="I14" s="277">
        <v>653</v>
      </c>
      <c r="J14" s="277">
        <v>771</v>
      </c>
      <c r="K14" s="277">
        <v>881</v>
      </c>
      <c r="L14" s="277">
        <v>795</v>
      </c>
      <c r="M14" s="277">
        <v>623</v>
      </c>
      <c r="N14" s="277">
        <v>488</v>
      </c>
    </row>
    <row r="15" spans="1:14" ht="12.75" customHeight="1">
      <c r="A15" s="276" t="s">
        <v>21</v>
      </c>
      <c r="B15" s="277">
        <f t="shared" si="1"/>
        <v>41815</v>
      </c>
      <c r="C15" s="277">
        <v>4627</v>
      </c>
      <c r="D15" s="277">
        <v>3463</v>
      </c>
      <c r="E15" s="277">
        <v>3814</v>
      </c>
      <c r="F15" s="277">
        <v>2675</v>
      </c>
      <c r="G15" s="277">
        <v>3658</v>
      </c>
      <c r="H15" s="277">
        <v>3312</v>
      </c>
      <c r="I15" s="277">
        <v>3469</v>
      </c>
      <c r="J15" s="277">
        <v>3493</v>
      </c>
      <c r="K15" s="277">
        <v>3961</v>
      </c>
      <c r="L15" s="277">
        <v>3790</v>
      </c>
      <c r="M15" s="277">
        <v>3231</v>
      </c>
      <c r="N15" s="277">
        <v>2322</v>
      </c>
    </row>
    <row r="16" spans="1:14" ht="12.75" customHeight="1">
      <c r="A16" s="276" t="s">
        <v>104</v>
      </c>
      <c r="B16" s="277">
        <f t="shared" si="1"/>
        <v>7059</v>
      </c>
      <c r="C16" s="277">
        <v>784</v>
      </c>
      <c r="D16" s="277">
        <v>583</v>
      </c>
      <c r="E16" s="277">
        <v>586</v>
      </c>
      <c r="F16" s="277">
        <v>398</v>
      </c>
      <c r="G16" s="277">
        <v>630</v>
      </c>
      <c r="H16" s="277">
        <v>614</v>
      </c>
      <c r="I16" s="277">
        <v>601</v>
      </c>
      <c r="J16" s="277">
        <v>632</v>
      </c>
      <c r="K16" s="277">
        <v>658</v>
      </c>
      <c r="L16" s="277">
        <v>629</v>
      </c>
      <c r="M16" s="277">
        <v>533</v>
      </c>
      <c r="N16" s="277">
        <v>411</v>
      </c>
    </row>
    <row r="17" spans="1:14" ht="12.75" customHeight="1">
      <c r="A17" s="276" t="s">
        <v>102</v>
      </c>
      <c r="B17" s="277">
        <f t="shared" si="1"/>
        <v>5054</v>
      </c>
      <c r="C17" s="277">
        <v>530</v>
      </c>
      <c r="D17" s="277">
        <v>353</v>
      </c>
      <c r="E17" s="277">
        <v>489</v>
      </c>
      <c r="F17" s="277">
        <v>307</v>
      </c>
      <c r="G17" s="277">
        <v>458</v>
      </c>
      <c r="H17" s="277">
        <v>402</v>
      </c>
      <c r="I17" s="277">
        <v>385</v>
      </c>
      <c r="J17" s="277">
        <v>536</v>
      </c>
      <c r="K17" s="277">
        <v>489</v>
      </c>
      <c r="L17" s="277">
        <v>483</v>
      </c>
      <c r="M17" s="277">
        <v>362</v>
      </c>
      <c r="N17" s="277">
        <v>260</v>
      </c>
    </row>
    <row r="18" spans="1:14" ht="12.75" customHeight="1">
      <c r="A18" s="276" t="s">
        <v>101</v>
      </c>
      <c r="B18" s="277">
        <f t="shared" si="1"/>
        <v>3365</v>
      </c>
      <c r="C18" s="277">
        <v>389</v>
      </c>
      <c r="D18" s="277">
        <v>295</v>
      </c>
      <c r="E18" s="277">
        <v>276</v>
      </c>
      <c r="F18" s="277">
        <v>206</v>
      </c>
      <c r="G18" s="277">
        <v>294</v>
      </c>
      <c r="H18" s="277">
        <v>275</v>
      </c>
      <c r="I18" s="277">
        <v>270</v>
      </c>
      <c r="J18" s="277">
        <v>253</v>
      </c>
      <c r="K18" s="277">
        <v>334</v>
      </c>
      <c r="L18" s="277">
        <v>302</v>
      </c>
      <c r="M18" s="277">
        <v>285</v>
      </c>
      <c r="N18" s="277">
        <v>186</v>
      </c>
    </row>
    <row r="19" spans="1:14" ht="12.75" customHeight="1">
      <c r="A19" s="276" t="s">
        <v>55</v>
      </c>
      <c r="B19" s="277">
        <f t="shared" si="1"/>
        <v>15152</v>
      </c>
      <c r="C19" s="277">
        <v>1704</v>
      </c>
      <c r="D19" s="277">
        <v>1254</v>
      </c>
      <c r="E19" s="277">
        <v>1331</v>
      </c>
      <c r="F19" s="277">
        <v>942</v>
      </c>
      <c r="G19" s="277">
        <v>1297</v>
      </c>
      <c r="H19" s="277">
        <v>1220</v>
      </c>
      <c r="I19" s="277">
        <v>1221</v>
      </c>
      <c r="J19" s="277">
        <v>1241</v>
      </c>
      <c r="K19" s="277">
        <v>1372</v>
      </c>
      <c r="L19" s="277">
        <v>1376</v>
      </c>
      <c r="M19" s="277">
        <v>1236</v>
      </c>
      <c r="N19" s="277">
        <v>958</v>
      </c>
    </row>
    <row r="20" spans="1:14" ht="12.75" customHeight="1">
      <c r="A20" s="276" t="s">
        <v>67</v>
      </c>
      <c r="B20" s="277">
        <f t="shared" si="1"/>
        <v>2294</v>
      </c>
      <c r="C20" s="277">
        <v>250</v>
      </c>
      <c r="D20" s="277">
        <v>207</v>
      </c>
      <c r="E20" s="277">
        <v>193</v>
      </c>
      <c r="F20" s="277">
        <v>145</v>
      </c>
      <c r="G20" s="277">
        <v>212</v>
      </c>
      <c r="H20" s="277">
        <v>188</v>
      </c>
      <c r="I20" s="277">
        <v>205</v>
      </c>
      <c r="J20" s="277">
        <v>185</v>
      </c>
      <c r="K20" s="277">
        <v>195</v>
      </c>
      <c r="L20" s="277">
        <v>194</v>
      </c>
      <c r="M20" s="277">
        <v>194</v>
      </c>
      <c r="N20" s="277">
        <v>126</v>
      </c>
    </row>
    <row r="21" spans="1:14" ht="12.75" customHeight="1">
      <c r="A21" s="276" t="s">
        <v>22</v>
      </c>
      <c r="B21" s="277">
        <f t="shared" si="1"/>
        <v>44286</v>
      </c>
      <c r="C21" s="277">
        <v>4847</v>
      </c>
      <c r="D21" s="277">
        <v>3485</v>
      </c>
      <c r="E21" s="277">
        <v>3765</v>
      </c>
      <c r="F21" s="277">
        <v>2851</v>
      </c>
      <c r="G21" s="277">
        <v>3790</v>
      </c>
      <c r="H21" s="277">
        <v>3625</v>
      </c>
      <c r="I21" s="277">
        <v>3615</v>
      </c>
      <c r="J21" s="277">
        <v>3839</v>
      </c>
      <c r="K21" s="277">
        <v>4351</v>
      </c>
      <c r="L21" s="277">
        <v>4010</v>
      </c>
      <c r="M21" s="277">
        <v>3446</v>
      </c>
      <c r="N21" s="277">
        <v>2662</v>
      </c>
    </row>
    <row r="22" spans="1:14" ht="12.75" customHeight="1">
      <c r="A22" s="276" t="s">
        <v>404</v>
      </c>
      <c r="B22" s="277">
        <f t="shared" si="1"/>
        <v>2664</v>
      </c>
      <c r="C22" s="277">
        <v>210</v>
      </c>
      <c r="D22" s="277">
        <v>253</v>
      </c>
      <c r="E22" s="277">
        <v>166</v>
      </c>
      <c r="F22" s="277">
        <v>171</v>
      </c>
      <c r="G22" s="277">
        <v>206</v>
      </c>
      <c r="H22" s="277">
        <v>237</v>
      </c>
      <c r="I22" s="277">
        <v>244</v>
      </c>
      <c r="J22" s="277">
        <v>279</v>
      </c>
      <c r="K22" s="277">
        <v>227</v>
      </c>
      <c r="L22" s="277">
        <v>313</v>
      </c>
      <c r="M22" s="277">
        <v>210</v>
      </c>
      <c r="N22" s="277">
        <v>148</v>
      </c>
    </row>
    <row r="23" spans="1:14" ht="12.75" customHeight="1">
      <c r="A23" s="276" t="s">
        <v>85</v>
      </c>
      <c r="B23" s="277">
        <f t="shared" si="1"/>
        <v>19266</v>
      </c>
      <c r="C23" s="277">
        <v>1924</v>
      </c>
      <c r="D23" s="277">
        <v>1391</v>
      </c>
      <c r="E23" s="277">
        <v>1608</v>
      </c>
      <c r="F23" s="277">
        <v>1261</v>
      </c>
      <c r="G23" s="277">
        <v>1686</v>
      </c>
      <c r="H23" s="277">
        <v>1639</v>
      </c>
      <c r="I23" s="277">
        <v>1535</v>
      </c>
      <c r="J23" s="277">
        <v>1735</v>
      </c>
      <c r="K23" s="277">
        <v>2130</v>
      </c>
      <c r="L23" s="277">
        <v>1762</v>
      </c>
      <c r="M23" s="277">
        <v>1518</v>
      </c>
      <c r="N23" s="277">
        <v>1077</v>
      </c>
    </row>
    <row r="24" spans="1:14" ht="12.75" customHeight="1">
      <c r="A24" s="276" t="s">
        <v>25</v>
      </c>
      <c r="B24" s="277">
        <f t="shared" si="1"/>
        <v>14998</v>
      </c>
      <c r="C24" s="277">
        <v>1671</v>
      </c>
      <c r="D24" s="277">
        <v>1224</v>
      </c>
      <c r="E24" s="277">
        <v>1199</v>
      </c>
      <c r="F24" s="277">
        <v>936</v>
      </c>
      <c r="G24" s="277">
        <v>1324</v>
      </c>
      <c r="H24" s="277">
        <v>1210</v>
      </c>
      <c r="I24" s="277">
        <v>1173</v>
      </c>
      <c r="J24" s="277">
        <v>1206</v>
      </c>
      <c r="K24" s="277">
        <v>1480</v>
      </c>
      <c r="L24" s="277">
        <v>1407</v>
      </c>
      <c r="M24" s="277">
        <v>1312</v>
      </c>
      <c r="N24" s="277">
        <v>856</v>
      </c>
    </row>
    <row r="25" spans="1:14" ht="12.75" customHeight="1">
      <c r="A25" s="276" t="s">
        <v>66</v>
      </c>
      <c r="B25" s="277">
        <f t="shared" si="1"/>
        <v>2273</v>
      </c>
      <c r="C25" s="277">
        <v>234</v>
      </c>
      <c r="D25" s="277">
        <v>182</v>
      </c>
      <c r="E25" s="277">
        <v>185</v>
      </c>
      <c r="F25" s="277">
        <v>166</v>
      </c>
      <c r="G25" s="277">
        <v>216</v>
      </c>
      <c r="H25" s="277">
        <v>183</v>
      </c>
      <c r="I25" s="277">
        <v>196</v>
      </c>
      <c r="J25" s="277">
        <v>181</v>
      </c>
      <c r="K25" s="277">
        <v>196</v>
      </c>
      <c r="L25" s="277">
        <v>201</v>
      </c>
      <c r="M25" s="277">
        <v>178</v>
      </c>
      <c r="N25" s="277">
        <v>155</v>
      </c>
    </row>
    <row r="26" spans="1:14" ht="12.75" customHeight="1">
      <c r="A26" s="276" t="s">
        <v>86</v>
      </c>
      <c r="B26" s="277">
        <f t="shared" si="1"/>
        <v>8964</v>
      </c>
      <c r="C26" s="277">
        <v>914</v>
      </c>
      <c r="D26" s="277">
        <v>706</v>
      </c>
      <c r="E26" s="277">
        <v>710</v>
      </c>
      <c r="F26" s="277">
        <v>603</v>
      </c>
      <c r="G26" s="277">
        <v>842</v>
      </c>
      <c r="H26" s="277">
        <v>741</v>
      </c>
      <c r="I26" s="277">
        <v>680</v>
      </c>
      <c r="J26" s="277">
        <v>771</v>
      </c>
      <c r="K26" s="277">
        <v>901</v>
      </c>
      <c r="L26" s="277">
        <v>825</v>
      </c>
      <c r="M26" s="277">
        <v>704</v>
      </c>
      <c r="N26" s="277">
        <v>567</v>
      </c>
    </row>
    <row r="27" spans="1:14" ht="12.75" customHeight="1">
      <c r="A27" s="276" t="s">
        <v>61</v>
      </c>
      <c r="B27" s="277">
        <f t="shared" si="1"/>
        <v>6053</v>
      </c>
      <c r="C27" s="277">
        <v>630</v>
      </c>
      <c r="D27" s="277">
        <v>457</v>
      </c>
      <c r="E27" s="277">
        <v>501</v>
      </c>
      <c r="F27" s="277">
        <v>382</v>
      </c>
      <c r="G27" s="277">
        <v>520</v>
      </c>
      <c r="H27" s="277">
        <v>475</v>
      </c>
      <c r="I27" s="277">
        <v>493</v>
      </c>
      <c r="J27" s="277">
        <v>508</v>
      </c>
      <c r="K27" s="277">
        <v>622</v>
      </c>
      <c r="L27" s="277">
        <v>596</v>
      </c>
      <c r="M27" s="277">
        <v>531</v>
      </c>
      <c r="N27" s="277">
        <v>338</v>
      </c>
    </row>
    <row r="28" spans="1:14" ht="12.75" customHeight="1">
      <c r="A28" s="276" t="s">
        <v>99</v>
      </c>
      <c r="B28" s="277">
        <f t="shared" si="1"/>
        <v>3205</v>
      </c>
      <c r="C28" s="277">
        <v>323</v>
      </c>
      <c r="D28" s="277">
        <v>293</v>
      </c>
      <c r="E28" s="277">
        <v>258</v>
      </c>
      <c r="F28" s="277">
        <v>202</v>
      </c>
      <c r="G28" s="277">
        <v>262</v>
      </c>
      <c r="H28" s="277">
        <v>228</v>
      </c>
      <c r="I28" s="277">
        <v>247</v>
      </c>
      <c r="J28" s="277">
        <v>281</v>
      </c>
      <c r="K28" s="277">
        <v>345</v>
      </c>
      <c r="L28" s="277">
        <v>335</v>
      </c>
      <c r="M28" s="277">
        <v>258</v>
      </c>
      <c r="N28" s="277">
        <v>173</v>
      </c>
    </row>
    <row r="29" spans="1:14" ht="12.75" customHeight="1">
      <c r="A29" s="276" t="s">
        <v>52</v>
      </c>
      <c r="B29" s="277">
        <f t="shared" si="1"/>
        <v>19806</v>
      </c>
      <c r="C29" s="277">
        <v>2086</v>
      </c>
      <c r="D29" s="277">
        <v>1558</v>
      </c>
      <c r="E29" s="277">
        <v>1694</v>
      </c>
      <c r="F29" s="277">
        <v>1357</v>
      </c>
      <c r="G29" s="277">
        <v>1738</v>
      </c>
      <c r="H29" s="277">
        <v>1617</v>
      </c>
      <c r="I29" s="277">
        <v>1670</v>
      </c>
      <c r="J29" s="277">
        <v>1709</v>
      </c>
      <c r="K29" s="277">
        <v>1864</v>
      </c>
      <c r="L29" s="277">
        <v>1739</v>
      </c>
      <c r="M29" s="277">
        <v>1618</v>
      </c>
      <c r="N29" s="277">
        <v>1156</v>
      </c>
    </row>
    <row r="30" spans="1:14" ht="12.75" customHeight="1">
      <c r="A30" s="276" t="s">
        <v>108</v>
      </c>
      <c r="B30" s="277">
        <f t="shared" si="1"/>
        <v>19053</v>
      </c>
      <c r="C30" s="277">
        <v>2095</v>
      </c>
      <c r="D30" s="277">
        <v>1436</v>
      </c>
      <c r="E30" s="277">
        <v>1642</v>
      </c>
      <c r="F30" s="277">
        <v>1263</v>
      </c>
      <c r="G30" s="277">
        <v>1655</v>
      </c>
      <c r="H30" s="277">
        <v>1583</v>
      </c>
      <c r="I30" s="277">
        <v>1506</v>
      </c>
      <c r="J30" s="277">
        <v>1671</v>
      </c>
      <c r="K30" s="277">
        <v>1684</v>
      </c>
      <c r="L30" s="277">
        <v>1804</v>
      </c>
      <c r="M30" s="277">
        <v>1607</v>
      </c>
      <c r="N30" s="277">
        <v>1107</v>
      </c>
    </row>
    <row r="31" spans="1:14" ht="12.75" customHeight="1">
      <c r="A31" s="276" t="s">
        <v>24</v>
      </c>
      <c r="B31" s="277">
        <f t="shared" si="1"/>
        <v>18291</v>
      </c>
      <c r="C31" s="277">
        <v>2075</v>
      </c>
      <c r="D31" s="277">
        <v>1513</v>
      </c>
      <c r="E31" s="277">
        <v>1663</v>
      </c>
      <c r="F31" s="277">
        <v>1225</v>
      </c>
      <c r="G31" s="277">
        <v>1647</v>
      </c>
      <c r="H31" s="277">
        <v>1309</v>
      </c>
      <c r="I31" s="277">
        <v>1485</v>
      </c>
      <c r="J31" s="277">
        <v>1511</v>
      </c>
      <c r="K31" s="277">
        <v>1686</v>
      </c>
      <c r="L31" s="277">
        <v>1687</v>
      </c>
      <c r="M31" s="277">
        <v>1431</v>
      </c>
      <c r="N31" s="277">
        <v>1059</v>
      </c>
    </row>
    <row r="32" spans="1:14" ht="12.75" customHeight="1">
      <c r="A32" s="276" t="s">
        <v>37</v>
      </c>
      <c r="B32" s="277">
        <f t="shared" si="1"/>
        <v>7117</v>
      </c>
      <c r="C32" s="277">
        <v>784</v>
      </c>
      <c r="D32" s="277">
        <v>632</v>
      </c>
      <c r="E32" s="277">
        <v>655</v>
      </c>
      <c r="F32" s="277">
        <v>468</v>
      </c>
      <c r="G32" s="277">
        <v>608</v>
      </c>
      <c r="H32" s="277">
        <v>563</v>
      </c>
      <c r="I32" s="277">
        <v>569</v>
      </c>
      <c r="J32" s="277">
        <v>604</v>
      </c>
      <c r="K32" s="277">
        <v>681</v>
      </c>
      <c r="L32" s="277">
        <v>588</v>
      </c>
      <c r="M32" s="277">
        <v>577</v>
      </c>
      <c r="N32" s="277">
        <v>388</v>
      </c>
    </row>
    <row r="33" spans="1:14" ht="12.75" customHeight="1">
      <c r="A33" s="276" t="s">
        <v>100</v>
      </c>
      <c r="B33" s="277">
        <f t="shared" si="1"/>
        <v>5931</v>
      </c>
      <c r="C33" s="277">
        <v>632</v>
      </c>
      <c r="D33" s="277">
        <v>514</v>
      </c>
      <c r="E33" s="277">
        <v>549</v>
      </c>
      <c r="F33" s="277">
        <v>382</v>
      </c>
      <c r="G33" s="277">
        <v>485</v>
      </c>
      <c r="H33" s="277">
        <v>480</v>
      </c>
      <c r="I33" s="277">
        <v>441</v>
      </c>
      <c r="J33" s="277">
        <v>515</v>
      </c>
      <c r="K33" s="277">
        <v>607</v>
      </c>
      <c r="L33" s="277">
        <v>539</v>
      </c>
      <c r="M33" s="277">
        <v>477</v>
      </c>
      <c r="N33" s="277">
        <v>310</v>
      </c>
    </row>
    <row r="34" spans="1:14" ht="12.75" customHeight="1">
      <c r="A34" s="276" t="s">
        <v>62</v>
      </c>
      <c r="B34" s="277">
        <f t="shared" si="1"/>
        <v>19830</v>
      </c>
      <c r="C34" s="277">
        <v>2163</v>
      </c>
      <c r="D34" s="277">
        <v>1633</v>
      </c>
      <c r="E34" s="277">
        <v>1779</v>
      </c>
      <c r="F34" s="277">
        <v>1262</v>
      </c>
      <c r="G34" s="277">
        <v>1794</v>
      </c>
      <c r="H34" s="277">
        <v>1717</v>
      </c>
      <c r="I34" s="277">
        <v>1600</v>
      </c>
      <c r="J34" s="277">
        <v>1684</v>
      </c>
      <c r="K34" s="277">
        <v>1767</v>
      </c>
      <c r="L34" s="277">
        <v>1816</v>
      </c>
      <c r="M34" s="277">
        <v>1537</v>
      </c>
      <c r="N34" s="277">
        <v>1078</v>
      </c>
    </row>
    <row r="35" spans="1:14" ht="12.75" customHeight="1">
      <c r="A35" s="276" t="s">
        <v>54</v>
      </c>
      <c r="B35" s="277">
        <f t="shared" si="1"/>
        <v>18897</v>
      </c>
      <c r="C35" s="277">
        <v>2190</v>
      </c>
      <c r="D35" s="277">
        <v>1489</v>
      </c>
      <c r="E35" s="277">
        <v>1662</v>
      </c>
      <c r="F35" s="277">
        <v>1302</v>
      </c>
      <c r="G35" s="277">
        <v>1651</v>
      </c>
      <c r="H35" s="277">
        <v>1490</v>
      </c>
      <c r="I35" s="277">
        <v>1476</v>
      </c>
      <c r="J35" s="277">
        <v>1499</v>
      </c>
      <c r="K35" s="277">
        <v>1839</v>
      </c>
      <c r="L35" s="277">
        <v>1712</v>
      </c>
      <c r="M35" s="277">
        <v>1589</v>
      </c>
      <c r="N35" s="277">
        <v>998</v>
      </c>
    </row>
    <row r="36" spans="1:14" ht="12.75" customHeight="1">
      <c r="A36" s="276" t="s">
        <v>87</v>
      </c>
      <c r="B36" s="277">
        <f t="shared" si="1"/>
        <v>11053</v>
      </c>
      <c r="C36" s="277">
        <v>999</v>
      </c>
      <c r="D36" s="277">
        <v>887</v>
      </c>
      <c r="E36" s="277">
        <v>937</v>
      </c>
      <c r="F36" s="277">
        <v>712</v>
      </c>
      <c r="G36" s="277">
        <v>1036</v>
      </c>
      <c r="H36" s="277">
        <v>962</v>
      </c>
      <c r="I36" s="277">
        <v>907</v>
      </c>
      <c r="J36" s="277">
        <v>964</v>
      </c>
      <c r="K36" s="277">
        <v>1040</v>
      </c>
      <c r="L36" s="277">
        <v>1046</v>
      </c>
      <c r="M36" s="277">
        <v>867</v>
      </c>
      <c r="N36" s="277">
        <v>696</v>
      </c>
    </row>
    <row r="37" spans="1:14" ht="12.75" customHeight="1">
      <c r="A37" s="276" t="s">
        <v>84</v>
      </c>
      <c r="B37" s="277">
        <f t="shared" si="1"/>
        <v>5729</v>
      </c>
      <c r="C37" s="277">
        <v>606</v>
      </c>
      <c r="D37" s="277">
        <v>428</v>
      </c>
      <c r="E37" s="277">
        <v>465</v>
      </c>
      <c r="F37" s="277">
        <v>354</v>
      </c>
      <c r="G37" s="277">
        <v>485</v>
      </c>
      <c r="H37" s="277">
        <v>449</v>
      </c>
      <c r="I37" s="277">
        <v>465</v>
      </c>
      <c r="J37" s="277">
        <v>494</v>
      </c>
      <c r="K37" s="277">
        <v>557</v>
      </c>
      <c r="L37" s="277">
        <v>585</v>
      </c>
      <c r="M37" s="277">
        <v>517</v>
      </c>
      <c r="N37" s="277">
        <v>324</v>
      </c>
    </row>
    <row r="38" spans="1:14" ht="12.75" customHeight="1">
      <c r="A38" s="276" t="s">
        <v>109</v>
      </c>
      <c r="B38" s="277">
        <f t="shared" si="1"/>
        <v>8826</v>
      </c>
      <c r="C38" s="277">
        <v>984</v>
      </c>
      <c r="D38" s="277">
        <v>744</v>
      </c>
      <c r="E38" s="277">
        <v>734</v>
      </c>
      <c r="F38" s="277">
        <v>539</v>
      </c>
      <c r="G38" s="277">
        <v>759</v>
      </c>
      <c r="H38" s="277">
        <v>699</v>
      </c>
      <c r="I38" s="277">
        <v>702</v>
      </c>
      <c r="J38" s="277">
        <v>725</v>
      </c>
      <c r="K38" s="277">
        <v>822</v>
      </c>
      <c r="L38" s="277">
        <v>855</v>
      </c>
      <c r="M38" s="277">
        <v>701</v>
      </c>
      <c r="N38" s="277">
        <v>562</v>
      </c>
    </row>
    <row r="39" spans="1:14" ht="12.75" customHeight="1">
      <c r="A39" s="276" t="s">
        <v>110</v>
      </c>
      <c r="B39" s="277">
        <f t="shared" si="1"/>
        <v>4466</v>
      </c>
      <c r="C39" s="277">
        <v>437</v>
      </c>
      <c r="D39" s="277">
        <v>360</v>
      </c>
      <c r="E39" s="277">
        <v>328</v>
      </c>
      <c r="F39" s="277">
        <v>278</v>
      </c>
      <c r="G39" s="277">
        <v>391</v>
      </c>
      <c r="H39" s="277">
        <v>388</v>
      </c>
      <c r="I39" s="277">
        <v>370</v>
      </c>
      <c r="J39" s="277">
        <v>390</v>
      </c>
      <c r="K39" s="277">
        <v>430</v>
      </c>
      <c r="L39" s="277">
        <v>423</v>
      </c>
      <c r="M39" s="277">
        <v>381</v>
      </c>
      <c r="N39" s="277">
        <v>290</v>
      </c>
    </row>
    <row r="40" spans="1:14" ht="12.75" customHeight="1">
      <c r="A40" s="276" t="s">
        <v>38</v>
      </c>
      <c r="B40" s="277">
        <f t="shared" si="1"/>
        <v>4266</v>
      </c>
      <c r="C40" s="277">
        <v>433</v>
      </c>
      <c r="D40" s="277">
        <v>378</v>
      </c>
      <c r="E40" s="277">
        <v>372</v>
      </c>
      <c r="F40" s="277">
        <v>332</v>
      </c>
      <c r="G40" s="277">
        <v>386</v>
      </c>
      <c r="H40" s="277">
        <v>327</v>
      </c>
      <c r="I40" s="277">
        <v>334</v>
      </c>
      <c r="J40" s="277">
        <v>348</v>
      </c>
      <c r="K40" s="277">
        <v>419</v>
      </c>
      <c r="L40" s="277">
        <v>395</v>
      </c>
      <c r="M40" s="277">
        <v>313</v>
      </c>
      <c r="N40" s="277">
        <v>229</v>
      </c>
    </row>
    <row r="41" spans="1:14" ht="12.75" customHeight="1">
      <c r="A41" s="276" t="s">
        <v>72</v>
      </c>
      <c r="B41" s="277">
        <f t="shared" si="1"/>
        <v>10678</v>
      </c>
      <c r="C41" s="277">
        <v>1185</v>
      </c>
      <c r="D41" s="277">
        <v>908</v>
      </c>
      <c r="E41" s="277">
        <v>946</v>
      </c>
      <c r="F41" s="277">
        <v>672</v>
      </c>
      <c r="G41" s="277">
        <v>972</v>
      </c>
      <c r="H41" s="277">
        <v>811</v>
      </c>
      <c r="I41" s="277">
        <v>848</v>
      </c>
      <c r="J41" s="277">
        <v>917</v>
      </c>
      <c r="K41" s="277">
        <v>994</v>
      </c>
      <c r="L41" s="277">
        <v>1018</v>
      </c>
      <c r="M41" s="277">
        <v>814</v>
      </c>
      <c r="N41" s="277">
        <v>593</v>
      </c>
    </row>
    <row r="42" spans="1:14" ht="12.75" customHeight="1">
      <c r="A42" s="276" t="s">
        <v>65</v>
      </c>
      <c r="B42" s="277">
        <f t="shared" si="1"/>
        <v>4856</v>
      </c>
      <c r="C42" s="277">
        <v>510</v>
      </c>
      <c r="D42" s="277">
        <v>412</v>
      </c>
      <c r="E42" s="277">
        <v>382</v>
      </c>
      <c r="F42" s="277">
        <v>309</v>
      </c>
      <c r="G42" s="277">
        <v>434</v>
      </c>
      <c r="H42" s="277">
        <v>409</v>
      </c>
      <c r="I42" s="277">
        <v>381</v>
      </c>
      <c r="J42" s="277">
        <v>368</v>
      </c>
      <c r="K42" s="277">
        <v>512</v>
      </c>
      <c r="L42" s="277">
        <v>426</v>
      </c>
      <c r="M42" s="277">
        <v>394</v>
      </c>
      <c r="N42" s="277">
        <v>319</v>
      </c>
    </row>
    <row r="43" spans="1:14">
      <c r="A43" s="278"/>
      <c r="B43" s="278"/>
      <c r="C43" s="278"/>
      <c r="D43" s="278"/>
      <c r="E43" s="278"/>
      <c r="F43" s="278"/>
      <c r="G43" s="278"/>
      <c r="H43" s="278"/>
      <c r="I43" s="278"/>
      <c r="J43" s="278"/>
      <c r="K43" s="278"/>
      <c r="L43" s="278"/>
      <c r="M43" s="278"/>
      <c r="N43" s="278"/>
    </row>
    <row r="44" spans="1:14" ht="6.75" customHeight="1"/>
    <row r="45" spans="1:14">
      <c r="A45" s="263" t="s">
        <v>405</v>
      </c>
    </row>
  </sheetData>
  <sheetProtection selectLockedCells="1" selectUnlockedCells="1"/>
  <printOptions horizontalCentered="1"/>
  <pageMargins left="0" right="0" top="0.59055118110236227" bottom="0.59055118110236227" header="0" footer="0.19685039370078741"/>
  <pageSetup scale="85" firstPageNumber="24" orientation="landscape" useFirstPageNumber="1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BA857-BFDD-435B-9469-5DD57AAC6A32}">
  <dimension ref="A2:I29"/>
  <sheetViews>
    <sheetView showGridLines="0" zoomScaleNormal="100" zoomScaleSheetLayoutView="90" workbookViewId="0">
      <selection activeCell="G30" sqref="G30"/>
    </sheetView>
  </sheetViews>
  <sheetFormatPr baseColWidth="10" defaultRowHeight="12.75"/>
  <cols>
    <col min="1" max="1" width="10.42578125" style="8" customWidth="1"/>
    <col min="2" max="5" width="17.140625" style="8" customWidth="1"/>
    <col min="6" max="6" width="18.140625" style="8" customWidth="1"/>
    <col min="7" max="7" width="17.140625" style="8" customWidth="1"/>
    <col min="8" max="256" width="11.42578125" style="8"/>
    <col min="257" max="257" width="10.42578125" style="8" customWidth="1"/>
    <col min="258" max="263" width="17.140625" style="8" customWidth="1"/>
    <col min="264" max="512" width="11.42578125" style="8"/>
    <col min="513" max="513" width="10.42578125" style="8" customWidth="1"/>
    <col min="514" max="519" width="17.140625" style="8" customWidth="1"/>
    <col min="520" max="768" width="11.42578125" style="8"/>
    <col min="769" max="769" width="10.42578125" style="8" customWidth="1"/>
    <col min="770" max="775" width="17.140625" style="8" customWidth="1"/>
    <col min="776" max="1024" width="11.42578125" style="8"/>
    <col min="1025" max="1025" width="10.42578125" style="8" customWidth="1"/>
    <col min="1026" max="1031" width="17.140625" style="8" customWidth="1"/>
    <col min="1032" max="1280" width="11.42578125" style="8"/>
    <col min="1281" max="1281" width="10.42578125" style="8" customWidth="1"/>
    <col min="1282" max="1287" width="17.140625" style="8" customWidth="1"/>
    <col min="1288" max="1536" width="11.42578125" style="8"/>
    <col min="1537" max="1537" width="10.42578125" style="8" customWidth="1"/>
    <col min="1538" max="1543" width="17.140625" style="8" customWidth="1"/>
    <col min="1544" max="1792" width="11.42578125" style="8"/>
    <col min="1793" max="1793" width="10.42578125" style="8" customWidth="1"/>
    <col min="1794" max="1799" width="17.140625" style="8" customWidth="1"/>
    <col min="1800" max="2048" width="11.42578125" style="8"/>
    <col min="2049" max="2049" width="10.42578125" style="8" customWidth="1"/>
    <col min="2050" max="2055" width="17.140625" style="8" customWidth="1"/>
    <col min="2056" max="2304" width="11.42578125" style="8"/>
    <col min="2305" max="2305" width="10.42578125" style="8" customWidth="1"/>
    <col min="2306" max="2311" width="17.140625" style="8" customWidth="1"/>
    <col min="2312" max="2560" width="11.42578125" style="8"/>
    <col min="2561" max="2561" width="10.42578125" style="8" customWidth="1"/>
    <col min="2562" max="2567" width="17.140625" style="8" customWidth="1"/>
    <col min="2568" max="2816" width="11.42578125" style="8"/>
    <col min="2817" max="2817" width="10.42578125" style="8" customWidth="1"/>
    <col min="2818" max="2823" width="17.140625" style="8" customWidth="1"/>
    <col min="2824" max="3072" width="11.42578125" style="8"/>
    <col min="3073" max="3073" width="10.42578125" style="8" customWidth="1"/>
    <col min="3074" max="3079" width="17.140625" style="8" customWidth="1"/>
    <col min="3080" max="3328" width="11.42578125" style="8"/>
    <col min="3329" max="3329" width="10.42578125" style="8" customWidth="1"/>
    <col min="3330" max="3335" width="17.140625" style="8" customWidth="1"/>
    <col min="3336" max="3584" width="11.42578125" style="8"/>
    <col min="3585" max="3585" width="10.42578125" style="8" customWidth="1"/>
    <col min="3586" max="3591" width="17.140625" style="8" customWidth="1"/>
    <col min="3592" max="3840" width="11.42578125" style="8"/>
    <col min="3841" max="3841" width="10.42578125" style="8" customWidth="1"/>
    <col min="3842" max="3847" width="17.140625" style="8" customWidth="1"/>
    <col min="3848" max="4096" width="11.42578125" style="8"/>
    <col min="4097" max="4097" width="10.42578125" style="8" customWidth="1"/>
    <col min="4098" max="4103" width="17.140625" style="8" customWidth="1"/>
    <col min="4104" max="4352" width="11.42578125" style="8"/>
    <col min="4353" max="4353" width="10.42578125" style="8" customWidth="1"/>
    <col min="4354" max="4359" width="17.140625" style="8" customWidth="1"/>
    <col min="4360" max="4608" width="11.42578125" style="8"/>
    <col min="4609" max="4609" width="10.42578125" style="8" customWidth="1"/>
    <col min="4610" max="4615" width="17.140625" style="8" customWidth="1"/>
    <col min="4616" max="4864" width="11.42578125" style="8"/>
    <col min="4865" max="4865" width="10.42578125" style="8" customWidth="1"/>
    <col min="4866" max="4871" width="17.140625" style="8" customWidth="1"/>
    <col min="4872" max="5120" width="11.42578125" style="8"/>
    <col min="5121" max="5121" width="10.42578125" style="8" customWidth="1"/>
    <col min="5122" max="5127" width="17.140625" style="8" customWidth="1"/>
    <col min="5128" max="5376" width="11.42578125" style="8"/>
    <col min="5377" max="5377" width="10.42578125" style="8" customWidth="1"/>
    <col min="5378" max="5383" width="17.140625" style="8" customWidth="1"/>
    <col min="5384" max="5632" width="11.42578125" style="8"/>
    <col min="5633" max="5633" width="10.42578125" style="8" customWidth="1"/>
    <col min="5634" max="5639" width="17.140625" style="8" customWidth="1"/>
    <col min="5640" max="5888" width="11.42578125" style="8"/>
    <col min="5889" max="5889" width="10.42578125" style="8" customWidth="1"/>
    <col min="5890" max="5895" width="17.140625" style="8" customWidth="1"/>
    <col min="5896" max="6144" width="11.42578125" style="8"/>
    <col min="6145" max="6145" width="10.42578125" style="8" customWidth="1"/>
    <col min="6146" max="6151" width="17.140625" style="8" customWidth="1"/>
    <col min="6152" max="6400" width="11.42578125" style="8"/>
    <col min="6401" max="6401" width="10.42578125" style="8" customWidth="1"/>
    <col min="6402" max="6407" width="17.140625" style="8" customWidth="1"/>
    <col min="6408" max="6656" width="11.42578125" style="8"/>
    <col min="6657" max="6657" width="10.42578125" style="8" customWidth="1"/>
    <col min="6658" max="6663" width="17.140625" style="8" customWidth="1"/>
    <col min="6664" max="6912" width="11.42578125" style="8"/>
    <col min="6913" max="6913" width="10.42578125" style="8" customWidth="1"/>
    <col min="6914" max="6919" width="17.140625" style="8" customWidth="1"/>
    <col min="6920" max="7168" width="11.42578125" style="8"/>
    <col min="7169" max="7169" width="10.42578125" style="8" customWidth="1"/>
    <col min="7170" max="7175" width="17.140625" style="8" customWidth="1"/>
    <col min="7176" max="7424" width="11.42578125" style="8"/>
    <col min="7425" max="7425" width="10.42578125" style="8" customWidth="1"/>
    <col min="7426" max="7431" width="17.140625" style="8" customWidth="1"/>
    <col min="7432" max="7680" width="11.42578125" style="8"/>
    <col min="7681" max="7681" width="10.42578125" style="8" customWidth="1"/>
    <col min="7682" max="7687" width="17.140625" style="8" customWidth="1"/>
    <col min="7688" max="7936" width="11.42578125" style="8"/>
    <col min="7937" max="7937" width="10.42578125" style="8" customWidth="1"/>
    <col min="7938" max="7943" width="17.140625" style="8" customWidth="1"/>
    <col min="7944" max="8192" width="11.42578125" style="8"/>
    <col min="8193" max="8193" width="10.42578125" style="8" customWidth="1"/>
    <col min="8194" max="8199" width="17.140625" style="8" customWidth="1"/>
    <col min="8200" max="8448" width="11.42578125" style="8"/>
    <col min="8449" max="8449" width="10.42578125" style="8" customWidth="1"/>
    <col min="8450" max="8455" width="17.140625" style="8" customWidth="1"/>
    <col min="8456" max="8704" width="11.42578125" style="8"/>
    <col min="8705" max="8705" width="10.42578125" style="8" customWidth="1"/>
    <col min="8706" max="8711" width="17.140625" style="8" customWidth="1"/>
    <col min="8712" max="8960" width="11.42578125" style="8"/>
    <col min="8961" max="8961" width="10.42578125" style="8" customWidth="1"/>
    <col min="8962" max="8967" width="17.140625" style="8" customWidth="1"/>
    <col min="8968" max="9216" width="11.42578125" style="8"/>
    <col min="9217" max="9217" width="10.42578125" style="8" customWidth="1"/>
    <col min="9218" max="9223" width="17.140625" style="8" customWidth="1"/>
    <col min="9224" max="9472" width="11.42578125" style="8"/>
    <col min="9473" max="9473" width="10.42578125" style="8" customWidth="1"/>
    <col min="9474" max="9479" width="17.140625" style="8" customWidth="1"/>
    <col min="9480" max="9728" width="11.42578125" style="8"/>
    <col min="9729" max="9729" width="10.42578125" style="8" customWidth="1"/>
    <col min="9730" max="9735" width="17.140625" style="8" customWidth="1"/>
    <col min="9736" max="9984" width="11.42578125" style="8"/>
    <col min="9985" max="9985" width="10.42578125" style="8" customWidth="1"/>
    <col min="9986" max="9991" width="17.140625" style="8" customWidth="1"/>
    <col min="9992" max="10240" width="11.42578125" style="8"/>
    <col min="10241" max="10241" width="10.42578125" style="8" customWidth="1"/>
    <col min="10242" max="10247" width="17.140625" style="8" customWidth="1"/>
    <col min="10248" max="10496" width="11.42578125" style="8"/>
    <col min="10497" max="10497" width="10.42578125" style="8" customWidth="1"/>
    <col min="10498" max="10503" width="17.140625" style="8" customWidth="1"/>
    <col min="10504" max="10752" width="11.42578125" style="8"/>
    <col min="10753" max="10753" width="10.42578125" style="8" customWidth="1"/>
    <col min="10754" max="10759" width="17.140625" style="8" customWidth="1"/>
    <col min="10760" max="11008" width="11.42578125" style="8"/>
    <col min="11009" max="11009" width="10.42578125" style="8" customWidth="1"/>
    <col min="11010" max="11015" width="17.140625" style="8" customWidth="1"/>
    <col min="11016" max="11264" width="11.42578125" style="8"/>
    <col min="11265" max="11265" width="10.42578125" style="8" customWidth="1"/>
    <col min="11266" max="11271" width="17.140625" style="8" customWidth="1"/>
    <col min="11272" max="11520" width="11.42578125" style="8"/>
    <col min="11521" max="11521" width="10.42578125" style="8" customWidth="1"/>
    <col min="11522" max="11527" width="17.140625" style="8" customWidth="1"/>
    <col min="11528" max="11776" width="11.42578125" style="8"/>
    <col min="11777" max="11777" width="10.42578125" style="8" customWidth="1"/>
    <col min="11778" max="11783" width="17.140625" style="8" customWidth="1"/>
    <col min="11784" max="12032" width="11.42578125" style="8"/>
    <col min="12033" max="12033" width="10.42578125" style="8" customWidth="1"/>
    <col min="12034" max="12039" width="17.140625" style="8" customWidth="1"/>
    <col min="12040" max="12288" width="11.42578125" style="8"/>
    <col min="12289" max="12289" width="10.42578125" style="8" customWidth="1"/>
    <col min="12290" max="12295" width="17.140625" style="8" customWidth="1"/>
    <col min="12296" max="12544" width="11.42578125" style="8"/>
    <col min="12545" max="12545" width="10.42578125" style="8" customWidth="1"/>
    <col min="12546" max="12551" width="17.140625" style="8" customWidth="1"/>
    <col min="12552" max="12800" width="11.42578125" style="8"/>
    <col min="12801" max="12801" width="10.42578125" style="8" customWidth="1"/>
    <col min="12802" max="12807" width="17.140625" style="8" customWidth="1"/>
    <col min="12808" max="13056" width="11.42578125" style="8"/>
    <col min="13057" max="13057" width="10.42578125" style="8" customWidth="1"/>
    <col min="13058" max="13063" width="17.140625" style="8" customWidth="1"/>
    <col min="13064" max="13312" width="11.42578125" style="8"/>
    <col min="13313" max="13313" width="10.42578125" style="8" customWidth="1"/>
    <col min="13314" max="13319" width="17.140625" style="8" customWidth="1"/>
    <col min="13320" max="13568" width="11.42578125" style="8"/>
    <col min="13569" max="13569" width="10.42578125" style="8" customWidth="1"/>
    <col min="13570" max="13575" width="17.140625" style="8" customWidth="1"/>
    <col min="13576" max="13824" width="11.42578125" style="8"/>
    <col min="13825" max="13825" width="10.42578125" style="8" customWidth="1"/>
    <col min="13826" max="13831" width="17.140625" style="8" customWidth="1"/>
    <col min="13832" max="14080" width="11.42578125" style="8"/>
    <col min="14081" max="14081" width="10.42578125" style="8" customWidth="1"/>
    <col min="14082" max="14087" width="17.140625" style="8" customWidth="1"/>
    <col min="14088" max="14336" width="11.42578125" style="8"/>
    <col min="14337" max="14337" width="10.42578125" style="8" customWidth="1"/>
    <col min="14338" max="14343" width="17.140625" style="8" customWidth="1"/>
    <col min="14344" max="14592" width="11.42578125" style="8"/>
    <col min="14593" max="14593" width="10.42578125" style="8" customWidth="1"/>
    <col min="14594" max="14599" width="17.140625" style="8" customWidth="1"/>
    <col min="14600" max="14848" width="11.42578125" style="8"/>
    <col min="14849" max="14849" width="10.42578125" style="8" customWidth="1"/>
    <col min="14850" max="14855" width="17.140625" style="8" customWidth="1"/>
    <col min="14856" max="15104" width="11.42578125" style="8"/>
    <col min="15105" max="15105" width="10.42578125" style="8" customWidth="1"/>
    <col min="15106" max="15111" width="17.140625" style="8" customWidth="1"/>
    <col min="15112" max="15360" width="11.42578125" style="8"/>
    <col min="15361" max="15361" width="10.42578125" style="8" customWidth="1"/>
    <col min="15362" max="15367" width="17.140625" style="8" customWidth="1"/>
    <col min="15368" max="15616" width="11.42578125" style="8"/>
    <col min="15617" max="15617" width="10.42578125" style="8" customWidth="1"/>
    <col min="15618" max="15623" width="17.140625" style="8" customWidth="1"/>
    <col min="15624" max="15872" width="11.42578125" style="8"/>
    <col min="15873" max="15873" width="10.42578125" style="8" customWidth="1"/>
    <col min="15874" max="15879" width="17.140625" style="8" customWidth="1"/>
    <col min="15880" max="16128" width="11.42578125" style="8"/>
    <col min="16129" max="16129" width="10.42578125" style="8" customWidth="1"/>
    <col min="16130" max="16135" width="17.140625" style="8" customWidth="1"/>
    <col min="16136" max="16384" width="11.42578125" style="8"/>
  </cols>
  <sheetData>
    <row r="2" spans="1:9" ht="18" customHeight="1">
      <c r="A2" s="7" t="s">
        <v>406</v>
      </c>
      <c r="B2" s="7"/>
      <c r="C2" s="7"/>
      <c r="D2" s="7"/>
      <c r="E2" s="7"/>
      <c r="F2" s="7"/>
      <c r="G2" s="7"/>
    </row>
    <row r="3" spans="1:9" ht="18" customHeight="1">
      <c r="A3" s="33" t="s">
        <v>407</v>
      </c>
      <c r="B3" s="33"/>
      <c r="C3" s="33"/>
      <c r="D3" s="33"/>
      <c r="E3" s="33"/>
      <c r="F3" s="33"/>
      <c r="G3" s="33"/>
    </row>
    <row r="4" spans="1:9" ht="18" customHeight="1">
      <c r="A4" s="33" t="s">
        <v>360</v>
      </c>
      <c r="B4" s="33"/>
      <c r="C4" s="33"/>
      <c r="D4" s="33"/>
      <c r="E4" s="33"/>
      <c r="F4" s="33"/>
      <c r="G4" s="33"/>
    </row>
    <row r="5" spans="1:9" ht="7.5" customHeight="1">
      <c r="A5" s="116"/>
      <c r="B5" s="116"/>
      <c r="C5" s="116"/>
      <c r="D5" s="116"/>
      <c r="E5" s="116"/>
      <c r="F5" s="116"/>
      <c r="G5" s="116"/>
    </row>
    <row r="6" spans="1:9" ht="19.5" customHeight="1">
      <c r="A6" s="522" t="s">
        <v>333</v>
      </c>
      <c r="B6" s="280" t="s">
        <v>408</v>
      </c>
      <c r="C6" s="281"/>
      <c r="D6" s="281"/>
      <c r="E6" s="281"/>
      <c r="F6" s="281"/>
      <c r="G6" s="281"/>
    </row>
    <row r="7" spans="1:9" ht="42" customHeight="1">
      <c r="A7" s="522"/>
      <c r="B7" s="282" t="s">
        <v>409</v>
      </c>
      <c r="C7" s="282" t="s">
        <v>410</v>
      </c>
      <c r="D7" s="283" t="s">
        <v>411</v>
      </c>
      <c r="E7" s="283" t="s">
        <v>412</v>
      </c>
      <c r="F7" s="283" t="s">
        <v>413</v>
      </c>
      <c r="G7" s="283" t="s">
        <v>414</v>
      </c>
    </row>
    <row r="8" spans="1:9" ht="8.25" customHeight="1">
      <c r="D8" s="16"/>
    </row>
    <row r="9" spans="1:9" s="284" customFormat="1" ht="16.5" customHeight="1">
      <c r="A9" s="284" t="s">
        <v>34</v>
      </c>
      <c r="B9" s="285">
        <f t="shared" ref="B9:G9" si="0">SUM(B11:B22)</f>
        <v>649373</v>
      </c>
      <c r="C9" s="285">
        <f t="shared" si="0"/>
        <v>121825</v>
      </c>
      <c r="D9" s="285">
        <f t="shared" si="0"/>
        <v>844466</v>
      </c>
      <c r="E9" s="285">
        <f t="shared" si="0"/>
        <v>2423</v>
      </c>
      <c r="F9" s="285">
        <f t="shared" si="0"/>
        <v>16205</v>
      </c>
      <c r="G9" s="285">
        <f t="shared" si="0"/>
        <v>566667</v>
      </c>
    </row>
    <row r="10" spans="1:9" s="32" customFormat="1" ht="8.25" customHeight="1">
      <c r="B10" s="286"/>
      <c r="C10" s="286"/>
      <c r="D10" s="286"/>
      <c r="E10" s="286"/>
      <c r="F10" s="286"/>
      <c r="G10" s="286"/>
    </row>
    <row r="11" spans="1:9" s="32" customFormat="1" ht="16.5" customHeight="1">
      <c r="A11" s="65" t="s">
        <v>344</v>
      </c>
      <c r="B11" s="287">
        <v>69333</v>
      </c>
      <c r="C11" s="287">
        <v>12312</v>
      </c>
      <c r="D11" s="287">
        <v>84368</v>
      </c>
      <c r="E11" s="287">
        <v>93</v>
      </c>
      <c r="F11" s="287">
        <v>1343</v>
      </c>
      <c r="G11" s="287">
        <v>81760</v>
      </c>
    </row>
    <row r="12" spans="1:9" s="32" customFormat="1" ht="16.5" customHeight="1">
      <c r="A12" s="65" t="s">
        <v>345</v>
      </c>
      <c r="B12" s="287">
        <v>53424</v>
      </c>
      <c r="C12" s="287">
        <v>10076</v>
      </c>
      <c r="D12" s="287">
        <v>65672</v>
      </c>
      <c r="E12" s="287">
        <v>100</v>
      </c>
      <c r="F12" s="287">
        <v>1193</v>
      </c>
      <c r="G12" s="287">
        <v>55551</v>
      </c>
    </row>
    <row r="13" spans="1:9" s="32" customFormat="1" ht="16.5" customHeight="1">
      <c r="A13" s="65" t="s">
        <v>346</v>
      </c>
      <c r="B13" s="287">
        <v>57724</v>
      </c>
      <c r="C13" s="287">
        <v>7787</v>
      </c>
      <c r="D13" s="287">
        <v>81011</v>
      </c>
      <c r="E13" s="287">
        <v>164</v>
      </c>
      <c r="F13" s="287">
        <v>813</v>
      </c>
      <c r="G13" s="287">
        <v>60058</v>
      </c>
    </row>
    <row r="14" spans="1:9" s="32" customFormat="1" ht="16.5" customHeight="1">
      <c r="A14" s="65" t="s">
        <v>347</v>
      </c>
      <c r="B14" s="287">
        <v>42009</v>
      </c>
      <c r="C14" s="287">
        <v>6796</v>
      </c>
      <c r="D14" s="287">
        <v>51323</v>
      </c>
      <c r="E14" s="287">
        <v>133</v>
      </c>
      <c r="F14" s="287">
        <v>157</v>
      </c>
      <c r="G14" s="287">
        <v>43860</v>
      </c>
    </row>
    <row r="15" spans="1:9" s="32" customFormat="1" ht="16.5" customHeight="1">
      <c r="A15" s="65" t="s">
        <v>348</v>
      </c>
      <c r="B15" s="287">
        <v>57794</v>
      </c>
      <c r="C15" s="287">
        <v>8682</v>
      </c>
      <c r="D15" s="287">
        <v>66548</v>
      </c>
      <c r="E15" s="287">
        <v>170</v>
      </c>
      <c r="F15" s="287">
        <v>407</v>
      </c>
      <c r="G15" s="287">
        <v>70733</v>
      </c>
      <c r="I15" s="288"/>
    </row>
    <row r="16" spans="1:9" s="32" customFormat="1" ht="16.5" customHeight="1">
      <c r="A16" s="65" t="s">
        <v>349</v>
      </c>
      <c r="B16" s="287">
        <v>53283</v>
      </c>
      <c r="C16" s="287">
        <v>7759</v>
      </c>
      <c r="D16" s="287">
        <v>63223</v>
      </c>
      <c r="E16" s="287">
        <v>194</v>
      </c>
      <c r="F16" s="287">
        <v>446</v>
      </c>
      <c r="G16" s="287">
        <v>55980</v>
      </c>
    </row>
    <row r="17" spans="1:7" s="32" customFormat="1" ht="16.5" customHeight="1">
      <c r="A17" s="65" t="s">
        <v>350</v>
      </c>
      <c r="B17" s="287">
        <v>51752</v>
      </c>
      <c r="C17" s="287">
        <v>12009</v>
      </c>
      <c r="D17" s="287">
        <v>69106</v>
      </c>
      <c r="E17" s="287">
        <v>304</v>
      </c>
      <c r="F17" s="287">
        <v>495</v>
      </c>
      <c r="G17" s="287">
        <v>58000</v>
      </c>
    </row>
    <row r="18" spans="1:7" s="32" customFormat="1" ht="16.5" customHeight="1">
      <c r="A18" s="65" t="s">
        <v>351</v>
      </c>
      <c r="B18" s="287">
        <v>54112</v>
      </c>
      <c r="C18" s="287">
        <v>10431</v>
      </c>
      <c r="D18" s="287">
        <v>77615</v>
      </c>
      <c r="E18" s="287">
        <v>501</v>
      </c>
      <c r="F18" s="287">
        <v>590</v>
      </c>
      <c r="G18" s="287">
        <v>60885</v>
      </c>
    </row>
    <row r="19" spans="1:7" s="32" customFormat="1" ht="16.5" customHeight="1">
      <c r="A19" s="65" t="s">
        <v>352</v>
      </c>
      <c r="B19" s="287">
        <v>58731</v>
      </c>
      <c r="C19" s="287">
        <v>9737</v>
      </c>
      <c r="D19" s="287">
        <v>66577</v>
      </c>
      <c r="E19" s="287">
        <v>645</v>
      </c>
      <c r="F19" s="287">
        <v>1032</v>
      </c>
      <c r="G19" s="287">
        <v>64195</v>
      </c>
    </row>
    <row r="20" spans="1:7" s="32" customFormat="1" ht="16.5" customHeight="1">
      <c r="A20" s="65" t="s">
        <v>353</v>
      </c>
      <c r="B20" s="287">
        <v>58442</v>
      </c>
      <c r="C20" s="287">
        <v>11897</v>
      </c>
      <c r="D20" s="287">
        <v>76810</v>
      </c>
      <c r="E20" s="287">
        <v>17</v>
      </c>
      <c r="F20" s="287">
        <v>2889</v>
      </c>
      <c r="G20" s="287">
        <v>15134</v>
      </c>
    </row>
    <row r="21" spans="1:7" s="32" customFormat="1" ht="16.5" customHeight="1">
      <c r="A21" s="65" t="s">
        <v>354</v>
      </c>
      <c r="B21" s="287">
        <v>53485</v>
      </c>
      <c r="C21" s="287">
        <v>13443</v>
      </c>
      <c r="D21" s="287">
        <v>80155</v>
      </c>
      <c r="E21" s="287">
        <v>102</v>
      </c>
      <c r="F21" s="287">
        <v>4319</v>
      </c>
      <c r="G21" s="287">
        <v>511</v>
      </c>
    </row>
    <row r="22" spans="1:7" s="32" customFormat="1" ht="16.5" customHeight="1">
      <c r="A22" s="32" t="s">
        <v>355</v>
      </c>
      <c r="B22" s="287">
        <v>39284</v>
      </c>
      <c r="C22" s="287">
        <v>10896</v>
      </c>
      <c r="D22" s="287">
        <v>62058</v>
      </c>
      <c r="E22" s="287">
        <v>0</v>
      </c>
      <c r="F22" s="287">
        <v>2521</v>
      </c>
      <c r="G22" s="287">
        <v>0</v>
      </c>
    </row>
    <row r="23" spans="1:7" ht="8.25" customHeight="1">
      <c r="A23" s="28"/>
      <c r="B23" s="28"/>
      <c r="C23" s="28"/>
      <c r="D23" s="28"/>
      <c r="E23" s="28"/>
      <c r="F23" s="28"/>
      <c r="G23" s="28"/>
    </row>
    <row r="24" spans="1:7" ht="8.25" customHeight="1"/>
    <row r="25" spans="1:7" ht="13.5">
      <c r="A25" s="242" t="s">
        <v>415</v>
      </c>
      <c r="B25" s="32"/>
      <c r="C25" s="32"/>
      <c r="D25" s="32"/>
      <c r="E25" s="32"/>
      <c r="F25" s="32"/>
      <c r="G25" s="32"/>
    </row>
    <row r="26" spans="1:7" ht="18.75" customHeight="1">
      <c r="A26" s="523" t="s">
        <v>416</v>
      </c>
      <c r="B26" s="524"/>
      <c r="C26" s="524"/>
      <c r="D26" s="524"/>
      <c r="E26" s="524"/>
      <c r="F26" s="524"/>
      <c r="G26" s="524"/>
    </row>
    <row r="27" spans="1:7">
      <c r="A27" s="32" t="s">
        <v>417</v>
      </c>
      <c r="B27" s="32"/>
      <c r="C27" s="32"/>
      <c r="D27" s="32"/>
      <c r="E27" s="32"/>
      <c r="F27" s="32"/>
      <c r="G27" s="32"/>
    </row>
    <row r="29" spans="1:7">
      <c r="B29" s="30"/>
      <c r="C29" s="30"/>
      <c r="D29" s="30"/>
      <c r="E29" s="30"/>
      <c r="F29" s="30"/>
      <c r="G29" s="30"/>
    </row>
  </sheetData>
  <mergeCells count="2">
    <mergeCell ref="A6:A7"/>
    <mergeCell ref="A26:G26"/>
  </mergeCells>
  <printOptions horizontalCentered="1" verticalCentered="1"/>
  <pageMargins left="0.39370078740157483" right="0.39370078740157483" top="0.78740157480314965" bottom="0.78740157480314965" header="0" footer="0.19685039370078741"/>
  <pageSetup scale="95" firstPageNumber="25" orientation="landscape" useFirstPageNumber="1" verticalDpi="599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77557-8408-4C1D-BC3B-A618F17B2641}">
  <sheetPr>
    <pageSetUpPr fitToPage="1"/>
  </sheetPr>
  <dimension ref="A2:N32"/>
  <sheetViews>
    <sheetView showGridLines="0" zoomScale="90" zoomScaleNormal="90" workbookViewId="0">
      <selection activeCell="F17" sqref="F17"/>
    </sheetView>
  </sheetViews>
  <sheetFormatPr baseColWidth="10" defaultRowHeight="12.75"/>
  <cols>
    <col min="1" max="1" width="34.7109375" style="467" customWidth="1"/>
    <col min="2" max="2" width="11" style="467" bestFit="1" customWidth="1"/>
    <col min="3" max="5" width="10.7109375" style="467" customWidth="1"/>
    <col min="6" max="256" width="11.42578125" style="467"/>
    <col min="257" max="257" width="34.7109375" style="467" customWidth="1"/>
    <col min="258" max="258" width="11" style="467" bestFit="1" customWidth="1"/>
    <col min="259" max="261" width="10.7109375" style="467" customWidth="1"/>
    <col min="262" max="512" width="11.42578125" style="467"/>
    <col min="513" max="513" width="34.7109375" style="467" customWidth="1"/>
    <col min="514" max="514" width="11" style="467" bestFit="1" customWidth="1"/>
    <col min="515" max="517" width="10.7109375" style="467" customWidth="1"/>
    <col min="518" max="768" width="11.42578125" style="467"/>
    <col min="769" max="769" width="34.7109375" style="467" customWidth="1"/>
    <col min="770" max="770" width="11" style="467" bestFit="1" customWidth="1"/>
    <col min="771" max="773" width="10.7109375" style="467" customWidth="1"/>
    <col min="774" max="1024" width="11.42578125" style="467"/>
    <col min="1025" max="1025" width="34.7109375" style="467" customWidth="1"/>
    <col min="1026" max="1026" width="11" style="467" bestFit="1" customWidth="1"/>
    <col min="1027" max="1029" width="10.7109375" style="467" customWidth="1"/>
    <col min="1030" max="1280" width="11.42578125" style="467"/>
    <col min="1281" max="1281" width="34.7109375" style="467" customWidth="1"/>
    <col min="1282" max="1282" width="11" style="467" bestFit="1" customWidth="1"/>
    <col min="1283" max="1285" width="10.7109375" style="467" customWidth="1"/>
    <col min="1286" max="1536" width="11.42578125" style="467"/>
    <col min="1537" max="1537" width="34.7109375" style="467" customWidth="1"/>
    <col min="1538" max="1538" width="11" style="467" bestFit="1" customWidth="1"/>
    <col min="1539" max="1541" width="10.7109375" style="467" customWidth="1"/>
    <col min="1542" max="1792" width="11.42578125" style="467"/>
    <col min="1793" max="1793" width="34.7109375" style="467" customWidth="1"/>
    <col min="1794" max="1794" width="11" style="467" bestFit="1" customWidth="1"/>
    <col min="1795" max="1797" width="10.7109375" style="467" customWidth="1"/>
    <col min="1798" max="2048" width="11.42578125" style="467"/>
    <col min="2049" max="2049" width="34.7109375" style="467" customWidth="1"/>
    <col min="2050" max="2050" width="11" style="467" bestFit="1" customWidth="1"/>
    <col min="2051" max="2053" width="10.7109375" style="467" customWidth="1"/>
    <col min="2054" max="2304" width="11.42578125" style="467"/>
    <col min="2305" max="2305" width="34.7109375" style="467" customWidth="1"/>
    <col min="2306" max="2306" width="11" style="467" bestFit="1" customWidth="1"/>
    <col min="2307" max="2309" width="10.7109375" style="467" customWidth="1"/>
    <col min="2310" max="2560" width="11.42578125" style="467"/>
    <col min="2561" max="2561" width="34.7109375" style="467" customWidth="1"/>
    <col min="2562" max="2562" width="11" style="467" bestFit="1" customWidth="1"/>
    <col min="2563" max="2565" width="10.7109375" style="467" customWidth="1"/>
    <col min="2566" max="2816" width="11.42578125" style="467"/>
    <col min="2817" max="2817" width="34.7109375" style="467" customWidth="1"/>
    <col min="2818" max="2818" width="11" style="467" bestFit="1" customWidth="1"/>
    <col min="2819" max="2821" width="10.7109375" style="467" customWidth="1"/>
    <col min="2822" max="3072" width="11.42578125" style="467"/>
    <col min="3073" max="3073" width="34.7109375" style="467" customWidth="1"/>
    <col min="3074" max="3074" width="11" style="467" bestFit="1" customWidth="1"/>
    <col min="3075" max="3077" width="10.7109375" style="467" customWidth="1"/>
    <col min="3078" max="3328" width="11.42578125" style="467"/>
    <col min="3329" max="3329" width="34.7109375" style="467" customWidth="1"/>
    <col min="3330" max="3330" width="11" style="467" bestFit="1" customWidth="1"/>
    <col min="3331" max="3333" width="10.7109375" style="467" customWidth="1"/>
    <col min="3334" max="3584" width="11.42578125" style="467"/>
    <col min="3585" max="3585" width="34.7109375" style="467" customWidth="1"/>
    <col min="3586" max="3586" width="11" style="467" bestFit="1" customWidth="1"/>
    <col min="3587" max="3589" width="10.7109375" style="467" customWidth="1"/>
    <col min="3590" max="3840" width="11.42578125" style="467"/>
    <col min="3841" max="3841" width="34.7109375" style="467" customWidth="1"/>
    <col min="3842" max="3842" width="11" style="467" bestFit="1" customWidth="1"/>
    <col min="3843" max="3845" width="10.7109375" style="467" customWidth="1"/>
    <col min="3846" max="4096" width="11.42578125" style="467"/>
    <col min="4097" max="4097" width="34.7109375" style="467" customWidth="1"/>
    <col min="4098" max="4098" width="11" style="467" bestFit="1" customWidth="1"/>
    <col min="4099" max="4101" width="10.7109375" style="467" customWidth="1"/>
    <col min="4102" max="4352" width="11.42578125" style="467"/>
    <col min="4353" max="4353" width="34.7109375" style="467" customWidth="1"/>
    <col min="4354" max="4354" width="11" style="467" bestFit="1" customWidth="1"/>
    <col min="4355" max="4357" width="10.7109375" style="467" customWidth="1"/>
    <col min="4358" max="4608" width="11.42578125" style="467"/>
    <col min="4609" max="4609" width="34.7109375" style="467" customWidth="1"/>
    <col min="4610" max="4610" width="11" style="467" bestFit="1" customWidth="1"/>
    <col min="4611" max="4613" width="10.7109375" style="467" customWidth="1"/>
    <col min="4614" max="4864" width="11.42578125" style="467"/>
    <col min="4865" max="4865" width="34.7109375" style="467" customWidth="1"/>
    <col min="4866" max="4866" width="11" style="467" bestFit="1" customWidth="1"/>
    <col min="4867" max="4869" width="10.7109375" style="467" customWidth="1"/>
    <col min="4870" max="5120" width="11.42578125" style="467"/>
    <col min="5121" max="5121" width="34.7109375" style="467" customWidth="1"/>
    <col min="5122" max="5122" width="11" style="467" bestFit="1" customWidth="1"/>
    <col min="5123" max="5125" width="10.7109375" style="467" customWidth="1"/>
    <col min="5126" max="5376" width="11.42578125" style="467"/>
    <col min="5377" max="5377" width="34.7109375" style="467" customWidth="1"/>
    <col min="5378" max="5378" width="11" style="467" bestFit="1" customWidth="1"/>
    <col min="5379" max="5381" width="10.7109375" style="467" customWidth="1"/>
    <col min="5382" max="5632" width="11.42578125" style="467"/>
    <col min="5633" max="5633" width="34.7109375" style="467" customWidth="1"/>
    <col min="5634" max="5634" width="11" style="467" bestFit="1" customWidth="1"/>
    <col min="5635" max="5637" width="10.7109375" style="467" customWidth="1"/>
    <col min="5638" max="5888" width="11.42578125" style="467"/>
    <col min="5889" max="5889" width="34.7109375" style="467" customWidth="1"/>
    <col min="5890" max="5890" width="11" style="467" bestFit="1" customWidth="1"/>
    <col min="5891" max="5893" width="10.7109375" style="467" customWidth="1"/>
    <col min="5894" max="6144" width="11.42578125" style="467"/>
    <col min="6145" max="6145" width="34.7109375" style="467" customWidth="1"/>
    <col min="6146" max="6146" width="11" style="467" bestFit="1" customWidth="1"/>
    <col min="6147" max="6149" width="10.7109375" style="467" customWidth="1"/>
    <col min="6150" max="6400" width="11.42578125" style="467"/>
    <col min="6401" max="6401" width="34.7109375" style="467" customWidth="1"/>
    <col min="6402" max="6402" width="11" style="467" bestFit="1" customWidth="1"/>
    <col min="6403" max="6405" width="10.7109375" style="467" customWidth="1"/>
    <col min="6406" max="6656" width="11.42578125" style="467"/>
    <col min="6657" max="6657" width="34.7109375" style="467" customWidth="1"/>
    <col min="6658" max="6658" width="11" style="467" bestFit="1" customWidth="1"/>
    <col min="6659" max="6661" width="10.7109375" style="467" customWidth="1"/>
    <col min="6662" max="6912" width="11.42578125" style="467"/>
    <col min="6913" max="6913" width="34.7109375" style="467" customWidth="1"/>
    <col min="6914" max="6914" width="11" style="467" bestFit="1" customWidth="1"/>
    <col min="6915" max="6917" width="10.7109375" style="467" customWidth="1"/>
    <col min="6918" max="7168" width="11.42578125" style="467"/>
    <col min="7169" max="7169" width="34.7109375" style="467" customWidth="1"/>
    <col min="7170" max="7170" width="11" style="467" bestFit="1" customWidth="1"/>
    <col min="7171" max="7173" width="10.7109375" style="467" customWidth="1"/>
    <col min="7174" max="7424" width="11.42578125" style="467"/>
    <col min="7425" max="7425" width="34.7109375" style="467" customWidth="1"/>
    <col min="7426" max="7426" width="11" style="467" bestFit="1" customWidth="1"/>
    <col min="7427" max="7429" width="10.7109375" style="467" customWidth="1"/>
    <col min="7430" max="7680" width="11.42578125" style="467"/>
    <col min="7681" max="7681" width="34.7109375" style="467" customWidth="1"/>
    <col min="7682" max="7682" width="11" style="467" bestFit="1" customWidth="1"/>
    <col min="7683" max="7685" width="10.7109375" style="467" customWidth="1"/>
    <col min="7686" max="7936" width="11.42578125" style="467"/>
    <col min="7937" max="7937" width="34.7109375" style="467" customWidth="1"/>
    <col min="7938" max="7938" width="11" style="467" bestFit="1" customWidth="1"/>
    <col min="7939" max="7941" width="10.7109375" style="467" customWidth="1"/>
    <col min="7942" max="8192" width="11.42578125" style="467"/>
    <col min="8193" max="8193" width="34.7109375" style="467" customWidth="1"/>
    <col min="8194" max="8194" width="11" style="467" bestFit="1" customWidth="1"/>
    <col min="8195" max="8197" width="10.7109375" style="467" customWidth="1"/>
    <col min="8198" max="8448" width="11.42578125" style="467"/>
    <col min="8449" max="8449" width="34.7109375" style="467" customWidth="1"/>
    <col min="8450" max="8450" width="11" style="467" bestFit="1" customWidth="1"/>
    <col min="8451" max="8453" width="10.7109375" style="467" customWidth="1"/>
    <col min="8454" max="8704" width="11.42578125" style="467"/>
    <col min="8705" max="8705" width="34.7109375" style="467" customWidth="1"/>
    <col min="8706" max="8706" width="11" style="467" bestFit="1" customWidth="1"/>
    <col min="8707" max="8709" width="10.7109375" style="467" customWidth="1"/>
    <col min="8710" max="8960" width="11.42578125" style="467"/>
    <col min="8961" max="8961" width="34.7109375" style="467" customWidth="1"/>
    <col min="8962" max="8962" width="11" style="467" bestFit="1" customWidth="1"/>
    <col min="8963" max="8965" width="10.7109375" style="467" customWidth="1"/>
    <col min="8966" max="9216" width="11.42578125" style="467"/>
    <col min="9217" max="9217" width="34.7109375" style="467" customWidth="1"/>
    <col min="9218" max="9218" width="11" style="467" bestFit="1" customWidth="1"/>
    <col min="9219" max="9221" width="10.7109375" style="467" customWidth="1"/>
    <col min="9222" max="9472" width="11.42578125" style="467"/>
    <col min="9473" max="9473" width="34.7109375" style="467" customWidth="1"/>
    <col min="9474" max="9474" width="11" style="467" bestFit="1" customWidth="1"/>
    <col min="9475" max="9477" width="10.7109375" style="467" customWidth="1"/>
    <col min="9478" max="9728" width="11.42578125" style="467"/>
    <col min="9729" max="9729" width="34.7109375" style="467" customWidth="1"/>
    <col min="9730" max="9730" width="11" style="467" bestFit="1" customWidth="1"/>
    <col min="9731" max="9733" width="10.7109375" style="467" customWidth="1"/>
    <col min="9734" max="9984" width="11.42578125" style="467"/>
    <col min="9985" max="9985" width="34.7109375" style="467" customWidth="1"/>
    <col min="9986" max="9986" width="11" style="467" bestFit="1" customWidth="1"/>
    <col min="9987" max="9989" width="10.7109375" style="467" customWidth="1"/>
    <col min="9990" max="10240" width="11.42578125" style="467"/>
    <col min="10241" max="10241" width="34.7109375" style="467" customWidth="1"/>
    <col min="10242" max="10242" width="11" style="467" bestFit="1" customWidth="1"/>
    <col min="10243" max="10245" width="10.7109375" style="467" customWidth="1"/>
    <col min="10246" max="10496" width="11.42578125" style="467"/>
    <col min="10497" max="10497" width="34.7109375" style="467" customWidth="1"/>
    <col min="10498" max="10498" width="11" style="467" bestFit="1" customWidth="1"/>
    <col min="10499" max="10501" width="10.7109375" style="467" customWidth="1"/>
    <col min="10502" max="10752" width="11.42578125" style="467"/>
    <col min="10753" max="10753" width="34.7109375" style="467" customWidth="1"/>
    <col min="10754" max="10754" width="11" style="467" bestFit="1" customWidth="1"/>
    <col min="10755" max="10757" width="10.7109375" style="467" customWidth="1"/>
    <col min="10758" max="11008" width="11.42578125" style="467"/>
    <col min="11009" max="11009" width="34.7109375" style="467" customWidth="1"/>
    <col min="11010" max="11010" width="11" style="467" bestFit="1" customWidth="1"/>
    <col min="11011" max="11013" width="10.7109375" style="467" customWidth="1"/>
    <col min="11014" max="11264" width="11.42578125" style="467"/>
    <col min="11265" max="11265" width="34.7109375" style="467" customWidth="1"/>
    <col min="11266" max="11266" width="11" style="467" bestFit="1" customWidth="1"/>
    <col min="11267" max="11269" width="10.7109375" style="467" customWidth="1"/>
    <col min="11270" max="11520" width="11.42578125" style="467"/>
    <col min="11521" max="11521" width="34.7109375" style="467" customWidth="1"/>
    <col min="11522" max="11522" width="11" style="467" bestFit="1" customWidth="1"/>
    <col min="11523" max="11525" width="10.7109375" style="467" customWidth="1"/>
    <col min="11526" max="11776" width="11.42578125" style="467"/>
    <col min="11777" max="11777" width="34.7109375" style="467" customWidth="1"/>
    <col min="11778" max="11778" width="11" style="467" bestFit="1" customWidth="1"/>
    <col min="11779" max="11781" width="10.7109375" style="467" customWidth="1"/>
    <col min="11782" max="12032" width="11.42578125" style="467"/>
    <col min="12033" max="12033" width="34.7109375" style="467" customWidth="1"/>
    <col min="12034" max="12034" width="11" style="467" bestFit="1" customWidth="1"/>
    <col min="12035" max="12037" width="10.7109375" style="467" customWidth="1"/>
    <col min="12038" max="12288" width="11.42578125" style="467"/>
    <col min="12289" max="12289" width="34.7109375" style="467" customWidth="1"/>
    <col min="12290" max="12290" width="11" style="467" bestFit="1" customWidth="1"/>
    <col min="12291" max="12293" width="10.7109375" style="467" customWidth="1"/>
    <col min="12294" max="12544" width="11.42578125" style="467"/>
    <col min="12545" max="12545" width="34.7109375" style="467" customWidth="1"/>
    <col min="12546" max="12546" width="11" style="467" bestFit="1" customWidth="1"/>
    <col min="12547" max="12549" width="10.7109375" style="467" customWidth="1"/>
    <col min="12550" max="12800" width="11.42578125" style="467"/>
    <col min="12801" max="12801" width="34.7109375" style="467" customWidth="1"/>
    <col min="12802" max="12802" width="11" style="467" bestFit="1" customWidth="1"/>
    <col min="12803" max="12805" width="10.7109375" style="467" customWidth="1"/>
    <col min="12806" max="13056" width="11.42578125" style="467"/>
    <col min="13057" max="13057" width="34.7109375" style="467" customWidth="1"/>
    <col min="13058" max="13058" width="11" style="467" bestFit="1" customWidth="1"/>
    <col min="13059" max="13061" width="10.7109375" style="467" customWidth="1"/>
    <col min="13062" max="13312" width="11.42578125" style="467"/>
    <col min="13313" max="13313" width="34.7109375" style="467" customWidth="1"/>
    <col min="13314" max="13314" width="11" style="467" bestFit="1" customWidth="1"/>
    <col min="13315" max="13317" width="10.7109375" style="467" customWidth="1"/>
    <col min="13318" max="13568" width="11.42578125" style="467"/>
    <col min="13569" max="13569" width="34.7109375" style="467" customWidth="1"/>
    <col min="13570" max="13570" width="11" style="467" bestFit="1" customWidth="1"/>
    <col min="13571" max="13573" width="10.7109375" style="467" customWidth="1"/>
    <col min="13574" max="13824" width="11.42578125" style="467"/>
    <col min="13825" max="13825" width="34.7109375" style="467" customWidth="1"/>
    <col min="13826" max="13826" width="11" style="467" bestFit="1" customWidth="1"/>
    <col min="13827" max="13829" width="10.7109375" style="467" customWidth="1"/>
    <col min="13830" max="14080" width="11.42578125" style="467"/>
    <col min="14081" max="14081" width="34.7109375" style="467" customWidth="1"/>
    <col min="14082" max="14082" width="11" style="467" bestFit="1" customWidth="1"/>
    <col min="14083" max="14085" width="10.7109375" style="467" customWidth="1"/>
    <col min="14086" max="14336" width="11.42578125" style="467"/>
    <col min="14337" max="14337" width="34.7109375" style="467" customWidth="1"/>
    <col min="14338" max="14338" width="11" style="467" bestFit="1" customWidth="1"/>
    <col min="14339" max="14341" width="10.7109375" style="467" customWidth="1"/>
    <col min="14342" max="14592" width="11.42578125" style="467"/>
    <col min="14593" max="14593" width="34.7109375" style="467" customWidth="1"/>
    <col min="14594" max="14594" width="11" style="467" bestFit="1" customWidth="1"/>
    <col min="14595" max="14597" width="10.7109375" style="467" customWidth="1"/>
    <col min="14598" max="14848" width="11.42578125" style="467"/>
    <col min="14849" max="14849" width="34.7109375" style="467" customWidth="1"/>
    <col min="14850" max="14850" width="11" style="467" bestFit="1" customWidth="1"/>
    <col min="14851" max="14853" width="10.7109375" style="467" customWidth="1"/>
    <col min="14854" max="15104" width="11.42578125" style="467"/>
    <col min="15105" max="15105" width="34.7109375" style="467" customWidth="1"/>
    <col min="15106" max="15106" width="11" style="467" bestFit="1" customWidth="1"/>
    <col min="15107" max="15109" width="10.7109375" style="467" customWidth="1"/>
    <col min="15110" max="15360" width="11.42578125" style="467"/>
    <col min="15361" max="15361" width="34.7109375" style="467" customWidth="1"/>
    <col min="15362" max="15362" width="11" style="467" bestFit="1" customWidth="1"/>
    <col min="15363" max="15365" width="10.7109375" style="467" customWidth="1"/>
    <col min="15366" max="15616" width="11.42578125" style="467"/>
    <col min="15617" max="15617" width="34.7109375" style="467" customWidth="1"/>
    <col min="15618" max="15618" width="11" style="467" bestFit="1" customWidth="1"/>
    <col min="15619" max="15621" width="10.7109375" style="467" customWidth="1"/>
    <col min="15622" max="15872" width="11.42578125" style="467"/>
    <col min="15873" max="15873" width="34.7109375" style="467" customWidth="1"/>
    <col min="15874" max="15874" width="11" style="467" bestFit="1" customWidth="1"/>
    <col min="15875" max="15877" width="10.7109375" style="467" customWidth="1"/>
    <col min="15878" max="16128" width="11.42578125" style="467"/>
    <col min="16129" max="16129" width="34.7109375" style="467" customWidth="1"/>
    <col min="16130" max="16130" width="11" style="467" bestFit="1" customWidth="1"/>
    <col min="16131" max="16133" width="10.7109375" style="467" customWidth="1"/>
    <col min="16134" max="16384" width="11.42578125" style="467"/>
  </cols>
  <sheetData>
    <row r="2" spans="1:14" ht="14.25">
      <c r="A2" s="465" t="s">
        <v>418</v>
      </c>
      <c r="B2" s="465"/>
      <c r="C2" s="465"/>
      <c r="D2" s="465"/>
      <c r="E2" s="465"/>
      <c r="F2" s="465"/>
      <c r="G2" s="465"/>
      <c r="H2" s="465"/>
      <c r="I2" s="465"/>
      <c r="J2" s="465"/>
      <c r="K2" s="465"/>
      <c r="L2" s="466"/>
      <c r="M2" s="466"/>
      <c r="N2" s="466"/>
    </row>
    <row r="3" spans="1:14" ht="14.25" customHeight="1">
      <c r="A3" s="465" t="s">
        <v>419</v>
      </c>
      <c r="B3" s="465"/>
      <c r="C3" s="465"/>
      <c r="D3" s="465"/>
      <c r="E3" s="465"/>
      <c r="F3" s="465"/>
      <c r="G3" s="465"/>
      <c r="H3" s="465"/>
      <c r="I3" s="465"/>
      <c r="J3" s="465"/>
      <c r="K3" s="465"/>
      <c r="L3" s="466"/>
      <c r="M3" s="466"/>
      <c r="N3" s="466"/>
    </row>
    <row r="4" spans="1:14" ht="14.25" customHeight="1">
      <c r="A4" s="465" t="s">
        <v>360</v>
      </c>
      <c r="B4" s="465"/>
      <c r="C4" s="465"/>
      <c r="D4" s="465"/>
      <c r="E4" s="465"/>
      <c r="F4" s="465"/>
      <c r="G4" s="465"/>
      <c r="H4" s="465"/>
      <c r="I4" s="465"/>
      <c r="J4" s="465"/>
      <c r="K4" s="465"/>
      <c r="L4" s="466"/>
      <c r="M4" s="466"/>
      <c r="N4" s="466"/>
    </row>
    <row r="5" spans="1:14" ht="7.5" customHeight="1"/>
    <row r="6" spans="1:14" ht="27.75" customHeight="1">
      <c r="A6" s="267" t="s">
        <v>420</v>
      </c>
      <c r="B6" s="290" t="s">
        <v>34</v>
      </c>
      <c r="C6" s="468" t="s">
        <v>344</v>
      </c>
      <c r="D6" s="468" t="s">
        <v>345</v>
      </c>
      <c r="E6" s="468" t="s">
        <v>346</v>
      </c>
      <c r="F6" s="468" t="s">
        <v>347</v>
      </c>
      <c r="G6" s="468" t="s">
        <v>348</v>
      </c>
      <c r="H6" s="468" t="s">
        <v>349</v>
      </c>
      <c r="I6" s="468" t="s">
        <v>350</v>
      </c>
      <c r="J6" s="468" t="s">
        <v>351</v>
      </c>
      <c r="K6" s="468" t="s">
        <v>352</v>
      </c>
      <c r="L6" s="468" t="s">
        <v>353</v>
      </c>
      <c r="M6" s="468" t="s">
        <v>354</v>
      </c>
      <c r="N6" s="468" t="s">
        <v>355</v>
      </c>
    </row>
    <row r="8" spans="1:14" ht="25.5">
      <c r="A8" s="469" t="s">
        <v>411</v>
      </c>
      <c r="B8" s="470">
        <f>SUM(C8:N8)</f>
        <v>844466</v>
      </c>
      <c r="C8" s="470">
        <f t="shared" ref="C8:N8" si="0">C9+C11+C14</f>
        <v>84368</v>
      </c>
      <c r="D8" s="470">
        <f t="shared" si="0"/>
        <v>65672</v>
      </c>
      <c r="E8" s="470">
        <f t="shared" si="0"/>
        <v>81011</v>
      </c>
      <c r="F8" s="470">
        <f t="shared" si="0"/>
        <v>51323</v>
      </c>
      <c r="G8" s="470">
        <f t="shared" si="0"/>
        <v>66548</v>
      </c>
      <c r="H8" s="470">
        <f t="shared" si="0"/>
        <v>63223</v>
      </c>
      <c r="I8" s="470">
        <f t="shared" si="0"/>
        <v>69106</v>
      </c>
      <c r="J8" s="470">
        <f t="shared" si="0"/>
        <v>77615</v>
      </c>
      <c r="K8" s="470">
        <f t="shared" si="0"/>
        <v>66577</v>
      </c>
      <c r="L8" s="470">
        <f t="shared" si="0"/>
        <v>76810</v>
      </c>
      <c r="M8" s="470">
        <f t="shared" si="0"/>
        <v>80155</v>
      </c>
      <c r="N8" s="470">
        <f t="shared" si="0"/>
        <v>62058</v>
      </c>
    </row>
    <row r="9" spans="1:14" ht="15" customHeight="1">
      <c r="A9" s="471" t="s">
        <v>421</v>
      </c>
      <c r="B9" s="472">
        <f t="shared" ref="B9:B14" si="1">SUM(C9:N9)</f>
        <v>181895</v>
      </c>
      <c r="C9" s="472">
        <f t="shared" ref="C9:N9" si="2">SUM(C10:C10)</f>
        <v>14996</v>
      </c>
      <c r="D9" s="472">
        <f t="shared" si="2"/>
        <v>8784</v>
      </c>
      <c r="E9" s="472">
        <f t="shared" si="2"/>
        <v>20978</v>
      </c>
      <c r="F9" s="472">
        <f t="shared" si="2"/>
        <v>11294</v>
      </c>
      <c r="G9" s="472">
        <f t="shared" si="2"/>
        <v>10455</v>
      </c>
      <c r="H9" s="472">
        <f t="shared" si="2"/>
        <v>13325</v>
      </c>
      <c r="I9" s="472">
        <f t="shared" si="2"/>
        <v>19517</v>
      </c>
      <c r="J9" s="472">
        <f t="shared" si="2"/>
        <v>18937</v>
      </c>
      <c r="K9" s="472">
        <f>SUM(K10:K10)</f>
        <v>15778</v>
      </c>
      <c r="L9" s="472">
        <f t="shared" si="2"/>
        <v>18896</v>
      </c>
      <c r="M9" s="472">
        <f t="shared" si="2"/>
        <v>16648</v>
      </c>
      <c r="N9" s="472">
        <f t="shared" si="2"/>
        <v>12287</v>
      </c>
    </row>
    <row r="10" spans="1:14" ht="15" customHeight="1">
      <c r="A10" s="473" t="s">
        <v>422</v>
      </c>
      <c r="B10" s="472">
        <f t="shared" si="1"/>
        <v>181895</v>
      </c>
      <c r="C10" s="472">
        <v>14996</v>
      </c>
      <c r="D10" s="472">
        <v>8784</v>
      </c>
      <c r="E10" s="472">
        <v>20978</v>
      </c>
      <c r="F10" s="472">
        <v>11294</v>
      </c>
      <c r="G10" s="472">
        <v>10455</v>
      </c>
      <c r="H10" s="472">
        <v>13325</v>
      </c>
      <c r="I10" s="472">
        <v>19517</v>
      </c>
      <c r="J10" s="472">
        <v>18937</v>
      </c>
      <c r="K10" s="472">
        <v>15778</v>
      </c>
      <c r="L10" s="472">
        <v>18896</v>
      </c>
      <c r="M10" s="472">
        <v>16648</v>
      </c>
      <c r="N10" s="472">
        <v>12287</v>
      </c>
    </row>
    <row r="11" spans="1:14" ht="15" customHeight="1">
      <c r="A11" s="471" t="s">
        <v>398</v>
      </c>
      <c r="B11" s="472">
        <f t="shared" si="1"/>
        <v>339953</v>
      </c>
      <c r="C11" s="472">
        <f t="shared" ref="C11:N11" si="3">SUM(C12:C13)</f>
        <v>32602</v>
      </c>
      <c r="D11" s="472">
        <f>SUM(D12:D13)</f>
        <v>26493</v>
      </c>
      <c r="E11" s="472">
        <f t="shared" si="3"/>
        <v>29051</v>
      </c>
      <c r="F11" s="472">
        <f t="shared" si="3"/>
        <v>17822</v>
      </c>
      <c r="G11" s="472">
        <f t="shared" si="3"/>
        <v>27521</v>
      </c>
      <c r="H11" s="472">
        <f t="shared" si="3"/>
        <v>24724</v>
      </c>
      <c r="I11" s="472">
        <f t="shared" si="3"/>
        <v>23589</v>
      </c>
      <c r="J11" s="472">
        <f t="shared" si="3"/>
        <v>30450</v>
      </c>
      <c r="K11" s="472">
        <f t="shared" si="3"/>
        <v>28776</v>
      </c>
      <c r="L11" s="472">
        <f t="shared" si="3"/>
        <v>33966</v>
      </c>
      <c r="M11" s="472">
        <f t="shared" si="3"/>
        <v>39014</v>
      </c>
      <c r="N11" s="472">
        <f t="shared" si="3"/>
        <v>25945</v>
      </c>
    </row>
    <row r="12" spans="1:14" ht="15" customHeight="1">
      <c r="A12" s="473" t="s">
        <v>422</v>
      </c>
      <c r="B12" s="472">
        <f t="shared" si="1"/>
        <v>338174</v>
      </c>
      <c r="C12" s="472">
        <v>32601</v>
      </c>
      <c r="D12" s="472">
        <v>26492</v>
      </c>
      <c r="E12" s="472">
        <v>29051</v>
      </c>
      <c r="F12" s="472">
        <v>17819</v>
      </c>
      <c r="G12" s="472">
        <v>27417</v>
      </c>
      <c r="H12" s="472">
        <v>24708</v>
      </c>
      <c r="I12" s="472">
        <v>23157</v>
      </c>
      <c r="J12" s="472">
        <v>30164</v>
      </c>
      <c r="K12" s="472">
        <v>28534</v>
      </c>
      <c r="L12" s="472">
        <v>33954</v>
      </c>
      <c r="M12" s="472">
        <v>38367</v>
      </c>
      <c r="N12" s="472">
        <v>25910</v>
      </c>
    </row>
    <row r="13" spans="1:14" ht="15" customHeight="1">
      <c r="A13" s="473" t="s">
        <v>423</v>
      </c>
      <c r="B13" s="472">
        <f t="shared" si="1"/>
        <v>1779</v>
      </c>
      <c r="C13" s="472">
        <v>1</v>
      </c>
      <c r="D13" s="472">
        <v>1</v>
      </c>
      <c r="E13" s="472">
        <v>0</v>
      </c>
      <c r="F13" s="472">
        <v>3</v>
      </c>
      <c r="G13" s="472">
        <v>104</v>
      </c>
      <c r="H13" s="472">
        <v>16</v>
      </c>
      <c r="I13" s="472">
        <v>432</v>
      </c>
      <c r="J13" s="472">
        <v>286</v>
      </c>
      <c r="K13" s="472">
        <v>242</v>
      </c>
      <c r="L13" s="472">
        <v>12</v>
      </c>
      <c r="M13" s="472">
        <v>647</v>
      </c>
      <c r="N13" s="472">
        <v>35</v>
      </c>
    </row>
    <row r="14" spans="1:14" ht="15" customHeight="1">
      <c r="A14" s="471" t="s">
        <v>424</v>
      </c>
      <c r="B14" s="472">
        <f t="shared" si="1"/>
        <v>322618</v>
      </c>
      <c r="C14" s="472">
        <v>36770</v>
      </c>
      <c r="D14" s="472">
        <v>30395</v>
      </c>
      <c r="E14" s="472">
        <v>30982</v>
      </c>
      <c r="F14" s="472">
        <v>22207</v>
      </c>
      <c r="G14" s="472">
        <v>28572</v>
      </c>
      <c r="H14" s="472">
        <v>25174</v>
      </c>
      <c r="I14" s="472">
        <v>26000</v>
      </c>
      <c r="J14" s="472">
        <v>28228</v>
      </c>
      <c r="K14" s="472">
        <v>22023</v>
      </c>
      <c r="L14" s="472">
        <v>23948</v>
      </c>
      <c r="M14" s="472">
        <v>24493</v>
      </c>
      <c r="N14" s="472">
        <v>23826</v>
      </c>
    </row>
    <row r="15" spans="1:14" ht="15" customHeight="1">
      <c r="A15" s="473"/>
      <c r="B15" s="474"/>
      <c r="C15" s="474"/>
      <c r="D15" s="474"/>
      <c r="E15" s="474"/>
    </row>
    <row r="16" spans="1:14" s="476" customFormat="1" ht="15" customHeight="1">
      <c r="A16" s="475" t="s">
        <v>657</v>
      </c>
      <c r="B16" s="470">
        <f>SUM(C16:N16)</f>
        <v>121825</v>
      </c>
      <c r="C16" s="470">
        <f>C17+C21+C25</f>
        <v>12312</v>
      </c>
      <c r="D16" s="470">
        <f t="shared" ref="D16:N16" si="4">D17+D21+D25</f>
        <v>10076</v>
      </c>
      <c r="E16" s="470">
        <f t="shared" si="4"/>
        <v>7787</v>
      </c>
      <c r="F16" s="470">
        <f t="shared" si="4"/>
        <v>6796</v>
      </c>
      <c r="G16" s="470">
        <f t="shared" si="4"/>
        <v>8682</v>
      </c>
      <c r="H16" s="470">
        <f t="shared" si="4"/>
        <v>7759</v>
      </c>
      <c r="I16" s="470">
        <f t="shared" si="4"/>
        <v>12009</v>
      </c>
      <c r="J16" s="470">
        <f t="shared" si="4"/>
        <v>10431</v>
      </c>
      <c r="K16" s="470">
        <f t="shared" si="4"/>
        <v>9737</v>
      </c>
      <c r="L16" s="470">
        <f t="shared" si="4"/>
        <v>11897</v>
      </c>
      <c r="M16" s="470">
        <f t="shared" si="4"/>
        <v>13443</v>
      </c>
      <c r="N16" s="470">
        <f t="shared" si="4"/>
        <v>10896</v>
      </c>
    </row>
    <row r="17" spans="1:14" ht="15" customHeight="1">
      <c r="A17" s="477" t="s">
        <v>425</v>
      </c>
      <c r="B17" s="472">
        <f>SUM(C17:N17)</f>
        <v>30880</v>
      </c>
      <c r="C17" s="472">
        <f t="shared" ref="C17:N17" si="5">SUM(C18:C20)</f>
        <v>3104</v>
      </c>
      <c r="D17" s="472">
        <f t="shared" si="5"/>
        <v>2588</v>
      </c>
      <c r="E17" s="472">
        <f t="shared" si="5"/>
        <v>2048</v>
      </c>
      <c r="F17" s="472">
        <f t="shared" si="5"/>
        <v>1682</v>
      </c>
      <c r="G17" s="472">
        <f t="shared" si="5"/>
        <v>2002</v>
      </c>
      <c r="H17" s="472">
        <f t="shared" si="5"/>
        <v>1842</v>
      </c>
      <c r="I17" s="472">
        <f t="shared" si="5"/>
        <v>3453</v>
      </c>
      <c r="J17" s="472">
        <f t="shared" si="5"/>
        <v>2654</v>
      </c>
      <c r="K17" s="472">
        <f t="shared" si="5"/>
        <v>2724</v>
      </c>
      <c r="L17" s="472">
        <f t="shared" si="5"/>
        <v>3154</v>
      </c>
      <c r="M17" s="472">
        <f t="shared" si="5"/>
        <v>3119</v>
      </c>
      <c r="N17" s="472">
        <f t="shared" si="5"/>
        <v>2510</v>
      </c>
    </row>
    <row r="18" spans="1:14" ht="15" customHeight="1">
      <c r="A18" s="473" t="s">
        <v>426</v>
      </c>
      <c r="B18" s="472">
        <f t="shared" ref="B18:B27" si="6">SUM(C18:N18)</f>
        <v>17975</v>
      </c>
      <c r="C18" s="472">
        <v>1743</v>
      </c>
      <c r="D18" s="472">
        <v>1259</v>
      </c>
      <c r="E18" s="472">
        <v>1073</v>
      </c>
      <c r="F18" s="472">
        <v>1044</v>
      </c>
      <c r="G18" s="472">
        <v>1237</v>
      </c>
      <c r="H18" s="472">
        <v>1059</v>
      </c>
      <c r="I18" s="472">
        <v>2204</v>
      </c>
      <c r="J18" s="472">
        <v>1618</v>
      </c>
      <c r="K18" s="472">
        <v>1671</v>
      </c>
      <c r="L18" s="472">
        <v>2032</v>
      </c>
      <c r="M18" s="472">
        <v>1725</v>
      </c>
      <c r="N18" s="472">
        <v>1310</v>
      </c>
    </row>
    <row r="19" spans="1:14" ht="15" customHeight="1">
      <c r="A19" s="473" t="s">
        <v>427</v>
      </c>
      <c r="B19" s="472">
        <f t="shared" si="6"/>
        <v>12631</v>
      </c>
      <c r="C19" s="472">
        <v>1326</v>
      </c>
      <c r="D19" s="472">
        <v>1306</v>
      </c>
      <c r="E19" s="472">
        <v>965</v>
      </c>
      <c r="F19" s="472">
        <v>618</v>
      </c>
      <c r="G19" s="472">
        <v>753</v>
      </c>
      <c r="H19" s="472">
        <v>768</v>
      </c>
      <c r="I19" s="472">
        <v>1236</v>
      </c>
      <c r="J19" s="472">
        <v>1030</v>
      </c>
      <c r="K19" s="472">
        <v>1036</v>
      </c>
      <c r="L19" s="472">
        <v>1085</v>
      </c>
      <c r="M19" s="472">
        <v>1352</v>
      </c>
      <c r="N19" s="472">
        <v>1156</v>
      </c>
    </row>
    <row r="20" spans="1:14" ht="15" customHeight="1">
      <c r="A20" s="473" t="s">
        <v>428</v>
      </c>
      <c r="B20" s="472">
        <f t="shared" si="6"/>
        <v>274</v>
      </c>
      <c r="C20" s="472">
        <v>35</v>
      </c>
      <c r="D20" s="472">
        <v>23</v>
      </c>
      <c r="E20" s="472">
        <v>10</v>
      </c>
      <c r="F20" s="472">
        <v>20</v>
      </c>
      <c r="G20" s="472">
        <v>12</v>
      </c>
      <c r="H20" s="472">
        <v>15</v>
      </c>
      <c r="I20" s="472">
        <v>13</v>
      </c>
      <c r="J20" s="472">
        <v>6</v>
      </c>
      <c r="K20" s="472">
        <v>17</v>
      </c>
      <c r="L20" s="472">
        <v>37</v>
      </c>
      <c r="M20" s="472">
        <v>42</v>
      </c>
      <c r="N20" s="472">
        <v>44</v>
      </c>
    </row>
    <row r="21" spans="1:14" ht="15" customHeight="1">
      <c r="A21" s="477" t="s">
        <v>398</v>
      </c>
      <c r="B21" s="472">
        <f t="shared" si="6"/>
        <v>89516</v>
      </c>
      <c r="C21" s="472">
        <f t="shared" ref="C21:N21" si="7">SUM(C22:C24)</f>
        <v>9164</v>
      </c>
      <c r="D21" s="472">
        <f t="shared" si="7"/>
        <v>7359</v>
      </c>
      <c r="E21" s="472">
        <f t="shared" si="7"/>
        <v>5701</v>
      </c>
      <c r="F21" s="472">
        <f t="shared" si="7"/>
        <v>4923</v>
      </c>
      <c r="G21" s="472">
        <f t="shared" si="7"/>
        <v>6526</v>
      </c>
      <c r="H21" s="472">
        <f t="shared" si="7"/>
        <v>5800</v>
      </c>
      <c r="I21" s="472">
        <f t="shared" si="7"/>
        <v>8464</v>
      </c>
      <c r="J21" s="472">
        <f t="shared" si="7"/>
        <v>7568</v>
      </c>
      <c r="K21" s="472">
        <f t="shared" si="7"/>
        <v>6979</v>
      </c>
      <c r="L21" s="472">
        <f t="shared" si="7"/>
        <v>8682</v>
      </c>
      <c r="M21" s="472">
        <f t="shared" si="7"/>
        <v>10063</v>
      </c>
      <c r="N21" s="472">
        <f t="shared" si="7"/>
        <v>8287</v>
      </c>
    </row>
    <row r="22" spans="1:14" ht="15" customHeight="1">
      <c r="A22" s="473" t="s">
        <v>426</v>
      </c>
      <c r="B22" s="472">
        <f t="shared" si="6"/>
        <v>52653</v>
      </c>
      <c r="C22" s="472">
        <v>5022</v>
      </c>
      <c r="D22" s="472">
        <v>3559</v>
      </c>
      <c r="E22" s="472">
        <v>3100</v>
      </c>
      <c r="F22" s="472">
        <v>2876</v>
      </c>
      <c r="G22" s="472">
        <v>3866</v>
      </c>
      <c r="H22" s="472">
        <v>3409</v>
      </c>
      <c r="I22" s="472">
        <v>5276</v>
      </c>
      <c r="J22" s="472">
        <v>4567</v>
      </c>
      <c r="K22" s="472">
        <v>4239</v>
      </c>
      <c r="L22" s="472">
        <v>5609</v>
      </c>
      <c r="M22" s="472">
        <v>6452</v>
      </c>
      <c r="N22" s="472">
        <v>4678</v>
      </c>
    </row>
    <row r="23" spans="1:14" ht="15" customHeight="1">
      <c r="A23" s="473" t="s">
        <v>427</v>
      </c>
      <c r="B23" s="472">
        <f t="shared" si="6"/>
        <v>34652</v>
      </c>
      <c r="C23" s="472">
        <v>3876</v>
      </c>
      <c r="D23" s="472">
        <v>3624</v>
      </c>
      <c r="E23" s="472">
        <v>2402</v>
      </c>
      <c r="F23" s="472">
        <v>1921</v>
      </c>
      <c r="G23" s="472">
        <v>2515</v>
      </c>
      <c r="H23" s="472">
        <v>2230</v>
      </c>
      <c r="I23" s="472">
        <v>3020</v>
      </c>
      <c r="J23" s="472">
        <v>2791</v>
      </c>
      <c r="K23" s="472">
        <v>2578</v>
      </c>
      <c r="L23" s="472">
        <v>2838</v>
      </c>
      <c r="M23" s="472">
        <v>3429</v>
      </c>
      <c r="N23" s="472">
        <v>3428</v>
      </c>
    </row>
    <row r="24" spans="1:14" ht="15" customHeight="1">
      <c r="A24" s="473" t="s">
        <v>428</v>
      </c>
      <c r="B24" s="472">
        <f t="shared" si="6"/>
        <v>2211</v>
      </c>
      <c r="C24" s="472">
        <v>266</v>
      </c>
      <c r="D24" s="472">
        <v>176</v>
      </c>
      <c r="E24" s="472">
        <v>199</v>
      </c>
      <c r="F24" s="472">
        <v>126</v>
      </c>
      <c r="G24" s="472">
        <v>145</v>
      </c>
      <c r="H24" s="472">
        <v>161</v>
      </c>
      <c r="I24" s="472">
        <v>168</v>
      </c>
      <c r="J24" s="472">
        <v>210</v>
      </c>
      <c r="K24" s="472">
        <v>162</v>
      </c>
      <c r="L24" s="472">
        <v>235</v>
      </c>
      <c r="M24" s="472">
        <v>182</v>
      </c>
      <c r="N24" s="472">
        <v>181</v>
      </c>
    </row>
    <row r="25" spans="1:14" ht="15" customHeight="1">
      <c r="A25" s="477" t="s">
        <v>658</v>
      </c>
      <c r="B25" s="472">
        <f t="shared" si="6"/>
        <v>1429</v>
      </c>
      <c r="C25" s="472">
        <f t="shared" ref="C25:N25" si="8">SUM(C26:C27)</f>
        <v>44</v>
      </c>
      <c r="D25" s="472">
        <f t="shared" si="8"/>
        <v>129</v>
      </c>
      <c r="E25" s="472">
        <f t="shared" si="8"/>
        <v>38</v>
      </c>
      <c r="F25" s="472">
        <f t="shared" si="8"/>
        <v>191</v>
      </c>
      <c r="G25" s="472">
        <f t="shared" si="8"/>
        <v>154</v>
      </c>
      <c r="H25" s="472">
        <f t="shared" si="8"/>
        <v>117</v>
      </c>
      <c r="I25" s="472">
        <f t="shared" si="8"/>
        <v>92</v>
      </c>
      <c r="J25" s="472">
        <f t="shared" si="8"/>
        <v>209</v>
      </c>
      <c r="K25" s="472">
        <f t="shared" si="8"/>
        <v>34</v>
      </c>
      <c r="L25" s="472">
        <f t="shared" si="8"/>
        <v>61</v>
      </c>
      <c r="M25" s="472">
        <f t="shared" si="8"/>
        <v>261</v>
      </c>
      <c r="N25" s="472">
        <f t="shared" si="8"/>
        <v>99</v>
      </c>
    </row>
    <row r="26" spans="1:14" ht="15" customHeight="1">
      <c r="A26" s="473" t="s">
        <v>426</v>
      </c>
      <c r="B26" s="472">
        <f t="shared" si="6"/>
        <v>640</v>
      </c>
      <c r="C26" s="472">
        <v>25</v>
      </c>
      <c r="D26" s="472">
        <v>23</v>
      </c>
      <c r="E26" s="472">
        <v>18</v>
      </c>
      <c r="F26" s="472">
        <v>74</v>
      </c>
      <c r="G26" s="472">
        <v>44</v>
      </c>
      <c r="H26" s="472">
        <v>62</v>
      </c>
      <c r="I26" s="472">
        <v>30</v>
      </c>
      <c r="J26" s="472">
        <v>71</v>
      </c>
      <c r="K26" s="472">
        <v>14</v>
      </c>
      <c r="L26" s="472">
        <v>37</v>
      </c>
      <c r="M26" s="472">
        <v>182</v>
      </c>
      <c r="N26" s="472">
        <v>60</v>
      </c>
    </row>
    <row r="27" spans="1:14" ht="15" customHeight="1">
      <c r="A27" s="473" t="s">
        <v>427</v>
      </c>
      <c r="B27" s="472">
        <f t="shared" si="6"/>
        <v>789</v>
      </c>
      <c r="C27" s="472">
        <v>19</v>
      </c>
      <c r="D27" s="472">
        <v>106</v>
      </c>
      <c r="E27" s="472">
        <v>20</v>
      </c>
      <c r="F27" s="472">
        <v>117</v>
      </c>
      <c r="G27" s="472">
        <v>110</v>
      </c>
      <c r="H27" s="472">
        <v>55</v>
      </c>
      <c r="I27" s="472">
        <v>62</v>
      </c>
      <c r="J27" s="472">
        <v>138</v>
      </c>
      <c r="K27" s="472">
        <v>20</v>
      </c>
      <c r="L27" s="472">
        <v>24</v>
      </c>
      <c r="M27" s="472">
        <v>79</v>
      </c>
      <c r="N27" s="472">
        <v>39</v>
      </c>
    </row>
    <row r="28" spans="1:14" ht="8.25" customHeight="1">
      <c r="A28" s="478"/>
      <c r="B28" s="479"/>
      <c r="C28" s="480"/>
      <c r="D28" s="480"/>
      <c r="E28" s="472"/>
      <c r="H28" s="478"/>
      <c r="I28" s="478"/>
      <c r="J28" s="478"/>
    </row>
    <row r="29" spans="1:14" ht="6.75" customHeight="1">
      <c r="B29" s="471"/>
      <c r="E29" s="481"/>
      <c r="F29" s="481"/>
      <c r="G29" s="481"/>
      <c r="K29" s="481"/>
      <c r="L29" s="481"/>
      <c r="M29" s="481"/>
      <c r="N29" s="481"/>
    </row>
    <row r="30" spans="1:14" s="482" customFormat="1" ht="15" customHeight="1">
      <c r="A30" s="482" t="s">
        <v>659</v>
      </c>
      <c r="B30" s="483"/>
    </row>
    <row r="31" spans="1:14" ht="13.5" customHeight="1">
      <c r="A31" s="482" t="s">
        <v>429</v>
      </c>
      <c r="B31" s="484"/>
      <c r="C31" s="484"/>
      <c r="D31" s="484"/>
      <c r="E31" s="484"/>
      <c r="F31" s="484"/>
      <c r="G31" s="484"/>
      <c r="H31" s="484"/>
    </row>
    <row r="32" spans="1:14">
      <c r="B32" s="485"/>
    </row>
  </sheetData>
  <printOptions horizontalCentered="1" verticalCentered="1"/>
  <pageMargins left="0.39370078740157483" right="0.39370078740157483" top="0.39370078740157483" bottom="0.39370078740157483" header="0" footer="0"/>
  <pageSetup paperSize="149" scale="78" orientation="landscape" verticalDpi="599" r:id="rId1"/>
  <headerFooter alignWithMargins="0"/>
  <ignoredErrors>
    <ignoredError sqref="C11:N11" formulaRange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88532-92F6-4E2B-B7E9-DCC9885850EB}">
  <dimension ref="A1:N27"/>
  <sheetViews>
    <sheetView showGridLines="0" zoomScaleNormal="100" zoomScaleSheetLayoutView="90" workbookViewId="0">
      <selection activeCell="R27" sqref="R27"/>
    </sheetView>
  </sheetViews>
  <sheetFormatPr baseColWidth="10" defaultRowHeight="12.75"/>
  <cols>
    <col min="1" max="1" width="22.5703125" style="8" customWidth="1"/>
    <col min="2" max="2" width="8.5703125" style="8" customWidth="1"/>
    <col min="3" max="3" width="10.42578125" style="8" customWidth="1"/>
    <col min="4" max="8" width="8.85546875" style="8" customWidth="1"/>
    <col min="9" max="256" width="11.42578125" style="8"/>
    <col min="257" max="257" width="22.5703125" style="8" customWidth="1"/>
    <col min="258" max="258" width="8.5703125" style="8" customWidth="1"/>
    <col min="259" max="259" width="10.42578125" style="8" customWidth="1"/>
    <col min="260" max="264" width="8.85546875" style="8" customWidth="1"/>
    <col min="265" max="512" width="11.42578125" style="8"/>
    <col min="513" max="513" width="22.5703125" style="8" customWidth="1"/>
    <col min="514" max="514" width="8.5703125" style="8" customWidth="1"/>
    <col min="515" max="515" width="10.42578125" style="8" customWidth="1"/>
    <col min="516" max="520" width="8.85546875" style="8" customWidth="1"/>
    <col min="521" max="768" width="11.42578125" style="8"/>
    <col min="769" max="769" width="22.5703125" style="8" customWidth="1"/>
    <col min="770" max="770" width="8.5703125" style="8" customWidth="1"/>
    <col min="771" max="771" width="10.42578125" style="8" customWidth="1"/>
    <col min="772" max="776" width="8.85546875" style="8" customWidth="1"/>
    <col min="777" max="1024" width="11.42578125" style="8"/>
    <col min="1025" max="1025" width="22.5703125" style="8" customWidth="1"/>
    <col min="1026" max="1026" width="8.5703125" style="8" customWidth="1"/>
    <col min="1027" max="1027" width="10.42578125" style="8" customWidth="1"/>
    <col min="1028" max="1032" width="8.85546875" style="8" customWidth="1"/>
    <col min="1033" max="1280" width="11.42578125" style="8"/>
    <col min="1281" max="1281" width="22.5703125" style="8" customWidth="1"/>
    <col min="1282" max="1282" width="8.5703125" style="8" customWidth="1"/>
    <col min="1283" max="1283" width="10.42578125" style="8" customWidth="1"/>
    <col min="1284" max="1288" width="8.85546875" style="8" customWidth="1"/>
    <col min="1289" max="1536" width="11.42578125" style="8"/>
    <col min="1537" max="1537" width="22.5703125" style="8" customWidth="1"/>
    <col min="1538" max="1538" width="8.5703125" style="8" customWidth="1"/>
    <col min="1539" max="1539" width="10.42578125" style="8" customWidth="1"/>
    <col min="1540" max="1544" width="8.85546875" style="8" customWidth="1"/>
    <col min="1545" max="1792" width="11.42578125" style="8"/>
    <col min="1793" max="1793" width="22.5703125" style="8" customWidth="1"/>
    <col min="1794" max="1794" width="8.5703125" style="8" customWidth="1"/>
    <col min="1795" max="1795" width="10.42578125" style="8" customWidth="1"/>
    <col min="1796" max="1800" width="8.85546875" style="8" customWidth="1"/>
    <col min="1801" max="2048" width="11.42578125" style="8"/>
    <col min="2049" max="2049" width="22.5703125" style="8" customWidth="1"/>
    <col min="2050" max="2050" width="8.5703125" style="8" customWidth="1"/>
    <col min="2051" max="2051" width="10.42578125" style="8" customWidth="1"/>
    <col min="2052" max="2056" width="8.85546875" style="8" customWidth="1"/>
    <col min="2057" max="2304" width="11.42578125" style="8"/>
    <col min="2305" max="2305" width="22.5703125" style="8" customWidth="1"/>
    <col min="2306" max="2306" width="8.5703125" style="8" customWidth="1"/>
    <col min="2307" max="2307" width="10.42578125" style="8" customWidth="1"/>
    <col min="2308" max="2312" width="8.85546875" style="8" customWidth="1"/>
    <col min="2313" max="2560" width="11.42578125" style="8"/>
    <col min="2561" max="2561" width="22.5703125" style="8" customWidth="1"/>
    <col min="2562" max="2562" width="8.5703125" style="8" customWidth="1"/>
    <col min="2563" max="2563" width="10.42578125" style="8" customWidth="1"/>
    <col min="2564" max="2568" width="8.85546875" style="8" customWidth="1"/>
    <col min="2569" max="2816" width="11.42578125" style="8"/>
    <col min="2817" max="2817" width="22.5703125" style="8" customWidth="1"/>
    <col min="2818" max="2818" width="8.5703125" style="8" customWidth="1"/>
    <col min="2819" max="2819" width="10.42578125" style="8" customWidth="1"/>
    <col min="2820" max="2824" width="8.85546875" style="8" customWidth="1"/>
    <col min="2825" max="3072" width="11.42578125" style="8"/>
    <col min="3073" max="3073" width="22.5703125" style="8" customWidth="1"/>
    <col min="3074" max="3074" width="8.5703125" style="8" customWidth="1"/>
    <col min="3075" max="3075" width="10.42578125" style="8" customWidth="1"/>
    <col min="3076" max="3080" width="8.85546875" style="8" customWidth="1"/>
    <col min="3081" max="3328" width="11.42578125" style="8"/>
    <col min="3329" max="3329" width="22.5703125" style="8" customWidth="1"/>
    <col min="3330" max="3330" width="8.5703125" style="8" customWidth="1"/>
    <col min="3331" max="3331" width="10.42578125" style="8" customWidth="1"/>
    <col min="3332" max="3336" width="8.85546875" style="8" customWidth="1"/>
    <col min="3337" max="3584" width="11.42578125" style="8"/>
    <col min="3585" max="3585" width="22.5703125" style="8" customWidth="1"/>
    <col min="3586" max="3586" width="8.5703125" style="8" customWidth="1"/>
    <col min="3587" max="3587" width="10.42578125" style="8" customWidth="1"/>
    <col min="3588" max="3592" width="8.85546875" style="8" customWidth="1"/>
    <col min="3593" max="3840" width="11.42578125" style="8"/>
    <col min="3841" max="3841" width="22.5703125" style="8" customWidth="1"/>
    <col min="3842" max="3842" width="8.5703125" style="8" customWidth="1"/>
    <col min="3843" max="3843" width="10.42578125" style="8" customWidth="1"/>
    <col min="3844" max="3848" width="8.85546875" style="8" customWidth="1"/>
    <col min="3849" max="4096" width="11.42578125" style="8"/>
    <col min="4097" max="4097" width="22.5703125" style="8" customWidth="1"/>
    <col min="4098" max="4098" width="8.5703125" style="8" customWidth="1"/>
    <col min="4099" max="4099" width="10.42578125" style="8" customWidth="1"/>
    <col min="4100" max="4104" width="8.85546875" style="8" customWidth="1"/>
    <col min="4105" max="4352" width="11.42578125" style="8"/>
    <col min="4353" max="4353" width="22.5703125" style="8" customWidth="1"/>
    <col min="4354" max="4354" width="8.5703125" style="8" customWidth="1"/>
    <col min="4355" max="4355" width="10.42578125" style="8" customWidth="1"/>
    <col min="4356" max="4360" width="8.85546875" style="8" customWidth="1"/>
    <col min="4361" max="4608" width="11.42578125" style="8"/>
    <col min="4609" max="4609" width="22.5703125" style="8" customWidth="1"/>
    <col min="4610" max="4610" width="8.5703125" style="8" customWidth="1"/>
    <col min="4611" max="4611" width="10.42578125" style="8" customWidth="1"/>
    <col min="4612" max="4616" width="8.85546875" style="8" customWidth="1"/>
    <col min="4617" max="4864" width="11.42578125" style="8"/>
    <col min="4865" max="4865" width="22.5703125" style="8" customWidth="1"/>
    <col min="4866" max="4866" width="8.5703125" style="8" customWidth="1"/>
    <col min="4867" max="4867" width="10.42578125" style="8" customWidth="1"/>
    <col min="4868" max="4872" width="8.85546875" style="8" customWidth="1"/>
    <col min="4873" max="5120" width="11.42578125" style="8"/>
    <col min="5121" max="5121" width="22.5703125" style="8" customWidth="1"/>
    <col min="5122" max="5122" width="8.5703125" style="8" customWidth="1"/>
    <col min="5123" max="5123" width="10.42578125" style="8" customWidth="1"/>
    <col min="5124" max="5128" width="8.85546875" style="8" customWidth="1"/>
    <col min="5129" max="5376" width="11.42578125" style="8"/>
    <col min="5377" max="5377" width="22.5703125" style="8" customWidth="1"/>
    <col min="5378" max="5378" width="8.5703125" style="8" customWidth="1"/>
    <col min="5379" max="5379" width="10.42578125" style="8" customWidth="1"/>
    <col min="5380" max="5384" width="8.85546875" style="8" customWidth="1"/>
    <col min="5385" max="5632" width="11.42578125" style="8"/>
    <col min="5633" max="5633" width="22.5703125" style="8" customWidth="1"/>
    <col min="5634" max="5634" width="8.5703125" style="8" customWidth="1"/>
    <col min="5635" max="5635" width="10.42578125" style="8" customWidth="1"/>
    <col min="5636" max="5640" width="8.85546875" style="8" customWidth="1"/>
    <col min="5641" max="5888" width="11.42578125" style="8"/>
    <col min="5889" max="5889" width="22.5703125" style="8" customWidth="1"/>
    <col min="5890" max="5890" width="8.5703125" style="8" customWidth="1"/>
    <col min="5891" max="5891" width="10.42578125" style="8" customWidth="1"/>
    <col min="5892" max="5896" width="8.85546875" style="8" customWidth="1"/>
    <col min="5897" max="6144" width="11.42578125" style="8"/>
    <col min="6145" max="6145" width="22.5703125" style="8" customWidth="1"/>
    <col min="6146" max="6146" width="8.5703125" style="8" customWidth="1"/>
    <col min="6147" max="6147" width="10.42578125" style="8" customWidth="1"/>
    <col min="6148" max="6152" width="8.85546875" style="8" customWidth="1"/>
    <col min="6153" max="6400" width="11.42578125" style="8"/>
    <col min="6401" max="6401" width="22.5703125" style="8" customWidth="1"/>
    <col min="6402" max="6402" width="8.5703125" style="8" customWidth="1"/>
    <col min="6403" max="6403" width="10.42578125" style="8" customWidth="1"/>
    <col min="6404" max="6408" width="8.85546875" style="8" customWidth="1"/>
    <col min="6409" max="6656" width="11.42578125" style="8"/>
    <col min="6657" max="6657" width="22.5703125" style="8" customWidth="1"/>
    <col min="6658" max="6658" width="8.5703125" style="8" customWidth="1"/>
    <col min="6659" max="6659" width="10.42578125" style="8" customWidth="1"/>
    <col min="6660" max="6664" width="8.85546875" style="8" customWidth="1"/>
    <col min="6665" max="6912" width="11.42578125" style="8"/>
    <col min="6913" max="6913" width="22.5703125" style="8" customWidth="1"/>
    <col min="6914" max="6914" width="8.5703125" style="8" customWidth="1"/>
    <col min="6915" max="6915" width="10.42578125" style="8" customWidth="1"/>
    <col min="6916" max="6920" width="8.85546875" style="8" customWidth="1"/>
    <col min="6921" max="7168" width="11.42578125" style="8"/>
    <col min="7169" max="7169" width="22.5703125" style="8" customWidth="1"/>
    <col min="7170" max="7170" width="8.5703125" style="8" customWidth="1"/>
    <col min="7171" max="7171" width="10.42578125" style="8" customWidth="1"/>
    <col min="7172" max="7176" width="8.85546875" style="8" customWidth="1"/>
    <col min="7177" max="7424" width="11.42578125" style="8"/>
    <col min="7425" max="7425" width="22.5703125" style="8" customWidth="1"/>
    <col min="7426" max="7426" width="8.5703125" style="8" customWidth="1"/>
    <col min="7427" max="7427" width="10.42578125" style="8" customWidth="1"/>
    <col min="7428" max="7432" width="8.85546875" style="8" customWidth="1"/>
    <col min="7433" max="7680" width="11.42578125" style="8"/>
    <col min="7681" max="7681" width="22.5703125" style="8" customWidth="1"/>
    <col min="7682" max="7682" width="8.5703125" style="8" customWidth="1"/>
    <col min="7683" max="7683" width="10.42578125" style="8" customWidth="1"/>
    <col min="7684" max="7688" width="8.85546875" style="8" customWidth="1"/>
    <col min="7689" max="7936" width="11.42578125" style="8"/>
    <col min="7937" max="7937" width="22.5703125" style="8" customWidth="1"/>
    <col min="7938" max="7938" width="8.5703125" style="8" customWidth="1"/>
    <col min="7939" max="7939" width="10.42578125" style="8" customWidth="1"/>
    <col min="7940" max="7944" width="8.85546875" style="8" customWidth="1"/>
    <col min="7945" max="8192" width="11.42578125" style="8"/>
    <col min="8193" max="8193" width="22.5703125" style="8" customWidth="1"/>
    <col min="8194" max="8194" width="8.5703125" style="8" customWidth="1"/>
    <col min="8195" max="8195" width="10.42578125" style="8" customWidth="1"/>
    <col min="8196" max="8200" width="8.85546875" style="8" customWidth="1"/>
    <col min="8201" max="8448" width="11.42578125" style="8"/>
    <col min="8449" max="8449" width="22.5703125" style="8" customWidth="1"/>
    <col min="8450" max="8450" width="8.5703125" style="8" customWidth="1"/>
    <col min="8451" max="8451" width="10.42578125" style="8" customWidth="1"/>
    <col min="8452" max="8456" width="8.85546875" style="8" customWidth="1"/>
    <col min="8457" max="8704" width="11.42578125" style="8"/>
    <col min="8705" max="8705" width="22.5703125" style="8" customWidth="1"/>
    <col min="8706" max="8706" width="8.5703125" style="8" customWidth="1"/>
    <col min="8707" max="8707" width="10.42578125" style="8" customWidth="1"/>
    <col min="8708" max="8712" width="8.85546875" style="8" customWidth="1"/>
    <col min="8713" max="8960" width="11.42578125" style="8"/>
    <col min="8961" max="8961" width="22.5703125" style="8" customWidth="1"/>
    <col min="8962" max="8962" width="8.5703125" style="8" customWidth="1"/>
    <col min="8963" max="8963" width="10.42578125" style="8" customWidth="1"/>
    <col min="8964" max="8968" width="8.85546875" style="8" customWidth="1"/>
    <col min="8969" max="9216" width="11.42578125" style="8"/>
    <col min="9217" max="9217" width="22.5703125" style="8" customWidth="1"/>
    <col min="9218" max="9218" width="8.5703125" style="8" customWidth="1"/>
    <col min="9219" max="9219" width="10.42578125" style="8" customWidth="1"/>
    <col min="9220" max="9224" width="8.85546875" style="8" customWidth="1"/>
    <col min="9225" max="9472" width="11.42578125" style="8"/>
    <col min="9473" max="9473" width="22.5703125" style="8" customWidth="1"/>
    <col min="9474" max="9474" width="8.5703125" style="8" customWidth="1"/>
    <col min="9475" max="9475" width="10.42578125" style="8" customWidth="1"/>
    <col min="9476" max="9480" width="8.85546875" style="8" customWidth="1"/>
    <col min="9481" max="9728" width="11.42578125" style="8"/>
    <col min="9729" max="9729" width="22.5703125" style="8" customWidth="1"/>
    <col min="9730" max="9730" width="8.5703125" style="8" customWidth="1"/>
    <col min="9731" max="9731" width="10.42578125" style="8" customWidth="1"/>
    <col min="9732" max="9736" width="8.85546875" style="8" customWidth="1"/>
    <col min="9737" max="9984" width="11.42578125" style="8"/>
    <col min="9985" max="9985" width="22.5703125" style="8" customWidth="1"/>
    <col min="9986" max="9986" width="8.5703125" style="8" customWidth="1"/>
    <col min="9987" max="9987" width="10.42578125" style="8" customWidth="1"/>
    <col min="9988" max="9992" width="8.85546875" style="8" customWidth="1"/>
    <col min="9993" max="10240" width="11.42578125" style="8"/>
    <col min="10241" max="10241" width="22.5703125" style="8" customWidth="1"/>
    <col min="10242" max="10242" width="8.5703125" style="8" customWidth="1"/>
    <col min="10243" max="10243" width="10.42578125" style="8" customWidth="1"/>
    <col min="10244" max="10248" width="8.85546875" style="8" customWidth="1"/>
    <col min="10249" max="10496" width="11.42578125" style="8"/>
    <col min="10497" max="10497" width="22.5703125" style="8" customWidth="1"/>
    <col min="10498" max="10498" width="8.5703125" style="8" customWidth="1"/>
    <col min="10499" max="10499" width="10.42578125" style="8" customWidth="1"/>
    <col min="10500" max="10504" width="8.85546875" style="8" customWidth="1"/>
    <col min="10505" max="10752" width="11.42578125" style="8"/>
    <col min="10753" max="10753" width="22.5703125" style="8" customWidth="1"/>
    <col min="10754" max="10754" width="8.5703125" style="8" customWidth="1"/>
    <col min="10755" max="10755" width="10.42578125" style="8" customWidth="1"/>
    <col min="10756" max="10760" width="8.85546875" style="8" customWidth="1"/>
    <col min="10761" max="11008" width="11.42578125" style="8"/>
    <col min="11009" max="11009" width="22.5703125" style="8" customWidth="1"/>
    <col min="11010" max="11010" width="8.5703125" style="8" customWidth="1"/>
    <col min="11011" max="11011" width="10.42578125" style="8" customWidth="1"/>
    <col min="11012" max="11016" width="8.85546875" style="8" customWidth="1"/>
    <col min="11017" max="11264" width="11.42578125" style="8"/>
    <col min="11265" max="11265" width="22.5703125" style="8" customWidth="1"/>
    <col min="11266" max="11266" width="8.5703125" style="8" customWidth="1"/>
    <col min="11267" max="11267" width="10.42578125" style="8" customWidth="1"/>
    <col min="11268" max="11272" width="8.85546875" style="8" customWidth="1"/>
    <col min="11273" max="11520" width="11.42578125" style="8"/>
    <col min="11521" max="11521" width="22.5703125" style="8" customWidth="1"/>
    <col min="11522" max="11522" width="8.5703125" style="8" customWidth="1"/>
    <col min="11523" max="11523" width="10.42578125" style="8" customWidth="1"/>
    <col min="11524" max="11528" width="8.85546875" style="8" customWidth="1"/>
    <col min="11529" max="11776" width="11.42578125" style="8"/>
    <col min="11777" max="11777" width="22.5703125" style="8" customWidth="1"/>
    <col min="11778" max="11778" width="8.5703125" style="8" customWidth="1"/>
    <col min="11779" max="11779" width="10.42578125" style="8" customWidth="1"/>
    <col min="11780" max="11784" width="8.85546875" style="8" customWidth="1"/>
    <col min="11785" max="12032" width="11.42578125" style="8"/>
    <col min="12033" max="12033" width="22.5703125" style="8" customWidth="1"/>
    <col min="12034" max="12034" width="8.5703125" style="8" customWidth="1"/>
    <col min="12035" max="12035" width="10.42578125" style="8" customWidth="1"/>
    <col min="12036" max="12040" width="8.85546875" style="8" customWidth="1"/>
    <col min="12041" max="12288" width="11.42578125" style="8"/>
    <col min="12289" max="12289" width="22.5703125" style="8" customWidth="1"/>
    <col min="12290" max="12290" width="8.5703125" style="8" customWidth="1"/>
    <col min="12291" max="12291" width="10.42578125" style="8" customWidth="1"/>
    <col min="12292" max="12296" width="8.85546875" style="8" customWidth="1"/>
    <col min="12297" max="12544" width="11.42578125" style="8"/>
    <col min="12545" max="12545" width="22.5703125" style="8" customWidth="1"/>
    <col min="12546" max="12546" width="8.5703125" style="8" customWidth="1"/>
    <col min="12547" max="12547" width="10.42578125" style="8" customWidth="1"/>
    <col min="12548" max="12552" width="8.85546875" style="8" customWidth="1"/>
    <col min="12553" max="12800" width="11.42578125" style="8"/>
    <col min="12801" max="12801" width="22.5703125" style="8" customWidth="1"/>
    <col min="12802" max="12802" width="8.5703125" style="8" customWidth="1"/>
    <col min="12803" max="12803" width="10.42578125" style="8" customWidth="1"/>
    <col min="12804" max="12808" width="8.85546875" style="8" customWidth="1"/>
    <col min="12809" max="13056" width="11.42578125" style="8"/>
    <col min="13057" max="13057" width="22.5703125" style="8" customWidth="1"/>
    <col min="13058" max="13058" width="8.5703125" style="8" customWidth="1"/>
    <col min="13059" max="13059" width="10.42578125" style="8" customWidth="1"/>
    <col min="13060" max="13064" width="8.85546875" style="8" customWidth="1"/>
    <col min="13065" max="13312" width="11.42578125" style="8"/>
    <col min="13313" max="13313" width="22.5703125" style="8" customWidth="1"/>
    <col min="13314" max="13314" width="8.5703125" style="8" customWidth="1"/>
    <col min="13315" max="13315" width="10.42578125" style="8" customWidth="1"/>
    <col min="13316" max="13320" width="8.85546875" style="8" customWidth="1"/>
    <col min="13321" max="13568" width="11.42578125" style="8"/>
    <col min="13569" max="13569" width="22.5703125" style="8" customWidth="1"/>
    <col min="13570" max="13570" width="8.5703125" style="8" customWidth="1"/>
    <col min="13571" max="13571" width="10.42578125" style="8" customWidth="1"/>
    <col min="13572" max="13576" width="8.85546875" style="8" customWidth="1"/>
    <col min="13577" max="13824" width="11.42578125" style="8"/>
    <col min="13825" max="13825" width="22.5703125" style="8" customWidth="1"/>
    <col min="13826" max="13826" width="8.5703125" style="8" customWidth="1"/>
    <col min="13827" max="13827" width="10.42578125" style="8" customWidth="1"/>
    <col min="13828" max="13832" width="8.85546875" style="8" customWidth="1"/>
    <col min="13833" max="14080" width="11.42578125" style="8"/>
    <col min="14081" max="14081" width="22.5703125" style="8" customWidth="1"/>
    <col min="14082" max="14082" width="8.5703125" style="8" customWidth="1"/>
    <col min="14083" max="14083" width="10.42578125" style="8" customWidth="1"/>
    <col min="14084" max="14088" width="8.85546875" style="8" customWidth="1"/>
    <col min="14089" max="14336" width="11.42578125" style="8"/>
    <col min="14337" max="14337" width="22.5703125" style="8" customWidth="1"/>
    <col min="14338" max="14338" width="8.5703125" style="8" customWidth="1"/>
    <col min="14339" max="14339" width="10.42578125" style="8" customWidth="1"/>
    <col min="14340" max="14344" width="8.85546875" style="8" customWidth="1"/>
    <col min="14345" max="14592" width="11.42578125" style="8"/>
    <col min="14593" max="14593" width="22.5703125" style="8" customWidth="1"/>
    <col min="14594" max="14594" width="8.5703125" style="8" customWidth="1"/>
    <col min="14595" max="14595" width="10.42578125" style="8" customWidth="1"/>
    <col min="14596" max="14600" width="8.85546875" style="8" customWidth="1"/>
    <col min="14601" max="14848" width="11.42578125" style="8"/>
    <col min="14849" max="14849" width="22.5703125" style="8" customWidth="1"/>
    <col min="14850" max="14850" width="8.5703125" style="8" customWidth="1"/>
    <col min="14851" max="14851" width="10.42578125" style="8" customWidth="1"/>
    <col min="14852" max="14856" width="8.85546875" style="8" customWidth="1"/>
    <col min="14857" max="15104" width="11.42578125" style="8"/>
    <col min="15105" max="15105" width="22.5703125" style="8" customWidth="1"/>
    <col min="15106" max="15106" width="8.5703125" style="8" customWidth="1"/>
    <col min="15107" max="15107" width="10.42578125" style="8" customWidth="1"/>
    <col min="15108" max="15112" width="8.85546875" style="8" customWidth="1"/>
    <col min="15113" max="15360" width="11.42578125" style="8"/>
    <col min="15361" max="15361" width="22.5703125" style="8" customWidth="1"/>
    <col min="15362" max="15362" width="8.5703125" style="8" customWidth="1"/>
    <col min="15363" max="15363" width="10.42578125" style="8" customWidth="1"/>
    <col min="15364" max="15368" width="8.85546875" style="8" customWidth="1"/>
    <col min="15369" max="15616" width="11.42578125" style="8"/>
    <col min="15617" max="15617" width="22.5703125" style="8" customWidth="1"/>
    <col min="15618" max="15618" width="8.5703125" style="8" customWidth="1"/>
    <col min="15619" max="15619" width="10.42578125" style="8" customWidth="1"/>
    <col min="15620" max="15624" width="8.85546875" style="8" customWidth="1"/>
    <col min="15625" max="15872" width="11.42578125" style="8"/>
    <col min="15873" max="15873" width="22.5703125" style="8" customWidth="1"/>
    <col min="15874" max="15874" width="8.5703125" style="8" customWidth="1"/>
    <col min="15875" max="15875" width="10.42578125" style="8" customWidth="1"/>
    <col min="15876" max="15880" width="8.85546875" style="8" customWidth="1"/>
    <col min="15881" max="16128" width="11.42578125" style="8"/>
    <col min="16129" max="16129" width="22.5703125" style="8" customWidth="1"/>
    <col min="16130" max="16130" width="8.5703125" style="8" customWidth="1"/>
    <col min="16131" max="16131" width="10.42578125" style="8" customWidth="1"/>
    <col min="16132" max="16136" width="8.85546875" style="8" customWidth="1"/>
    <col min="16137" max="16384" width="11.42578125" style="8"/>
  </cols>
  <sheetData>
    <row r="1" spans="1:14" ht="16.5" customHeight="1"/>
    <row r="2" spans="1:14" ht="18" customHeight="1">
      <c r="A2" s="7" t="s">
        <v>430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4.25" customHeight="1">
      <c r="A3" s="33" t="s">
        <v>431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6.5" customHeight="1">
      <c r="A4" s="296" t="s">
        <v>140</v>
      </c>
      <c r="B4" s="296"/>
      <c r="C4" s="296"/>
      <c r="D4" s="296"/>
      <c r="E4" s="296"/>
      <c r="F4" s="296"/>
      <c r="G4" s="296"/>
      <c r="H4" s="296"/>
      <c r="I4" s="296"/>
      <c r="J4" s="296"/>
      <c r="K4" s="296"/>
      <c r="L4" s="296"/>
      <c r="M4" s="296"/>
      <c r="N4" s="296"/>
    </row>
    <row r="5" spans="1:14" s="11" customFormat="1" ht="8.25" customHeight="1">
      <c r="A5" s="117"/>
      <c r="B5" s="117"/>
      <c r="C5" s="117"/>
      <c r="D5" s="117"/>
      <c r="E5" s="117"/>
      <c r="F5" s="8"/>
      <c r="G5" s="166"/>
      <c r="H5" s="8"/>
      <c r="I5" s="8"/>
      <c r="J5" s="8"/>
      <c r="K5" s="8"/>
    </row>
    <row r="6" spans="1:14" s="11" customFormat="1">
      <c r="A6" s="525" t="s">
        <v>432</v>
      </c>
      <c r="B6" s="527" t="s">
        <v>34</v>
      </c>
      <c r="C6" s="516" t="s">
        <v>333</v>
      </c>
      <c r="D6" s="516"/>
      <c r="E6" s="516"/>
      <c r="F6" s="516"/>
      <c r="G6" s="516"/>
      <c r="H6" s="516"/>
      <c r="I6" s="516"/>
      <c r="J6" s="516"/>
      <c r="K6" s="516"/>
      <c r="L6" s="516"/>
      <c r="M6" s="516"/>
      <c r="N6" s="516"/>
    </row>
    <row r="7" spans="1:14">
      <c r="A7" s="526"/>
      <c r="B7" s="528"/>
      <c r="C7" s="297" t="s">
        <v>344</v>
      </c>
      <c r="D7" s="297" t="s">
        <v>345</v>
      </c>
      <c r="E7" s="297" t="s">
        <v>346</v>
      </c>
      <c r="F7" s="297" t="s">
        <v>347</v>
      </c>
      <c r="G7" s="297" t="s">
        <v>348</v>
      </c>
      <c r="H7" s="297" t="s">
        <v>349</v>
      </c>
      <c r="I7" s="297" t="s">
        <v>350</v>
      </c>
      <c r="J7" s="297" t="s">
        <v>351</v>
      </c>
      <c r="K7" s="297" t="s">
        <v>352</v>
      </c>
      <c r="L7" s="297" t="s">
        <v>353</v>
      </c>
      <c r="M7" s="297" t="s">
        <v>354</v>
      </c>
      <c r="N7" s="297" t="s">
        <v>355</v>
      </c>
    </row>
    <row r="8" spans="1:14" ht="9" customHeight="1">
      <c r="A8" s="298"/>
      <c r="B8" s="298"/>
      <c r="C8" s="298"/>
      <c r="D8" s="298"/>
      <c r="E8" s="299"/>
      <c r="F8" s="298"/>
      <c r="G8" s="298"/>
      <c r="H8" s="298"/>
      <c r="I8" s="295"/>
      <c r="J8" s="295"/>
      <c r="K8" s="295"/>
    </row>
    <row r="9" spans="1:14" ht="17.25" customHeight="1">
      <c r="A9" s="300" t="s">
        <v>433</v>
      </c>
      <c r="B9" s="301">
        <f>SUM(C9:N9)</f>
        <v>53376</v>
      </c>
      <c r="C9" s="301">
        <v>5810</v>
      </c>
      <c r="D9" s="301">
        <v>3965</v>
      </c>
      <c r="E9" s="301">
        <v>4628</v>
      </c>
      <c r="F9" s="301">
        <v>3879</v>
      </c>
      <c r="G9" s="301">
        <v>4792</v>
      </c>
      <c r="H9" s="301">
        <v>4359</v>
      </c>
      <c r="I9" s="301">
        <v>4205</v>
      </c>
      <c r="J9" s="301">
        <v>4522</v>
      </c>
      <c r="K9" s="301">
        <v>4531</v>
      </c>
      <c r="L9" s="301">
        <v>4658</v>
      </c>
      <c r="M9" s="301">
        <v>4600</v>
      </c>
      <c r="N9" s="301">
        <v>3427</v>
      </c>
    </row>
    <row r="10" spans="1:14" ht="7.5" customHeight="1">
      <c r="A10" s="300"/>
      <c r="B10" s="301"/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</row>
    <row r="11" spans="1:14" ht="17.25" customHeight="1">
      <c r="A11" s="300" t="s">
        <v>434</v>
      </c>
      <c r="B11" s="301">
        <f>SUM(C11:N11)</f>
        <v>29586</v>
      </c>
      <c r="C11" s="301">
        <v>2918</v>
      </c>
      <c r="D11" s="301">
        <v>2202</v>
      </c>
      <c r="E11" s="301">
        <v>2480</v>
      </c>
      <c r="F11" s="301">
        <v>2173</v>
      </c>
      <c r="G11" s="301">
        <v>2634</v>
      </c>
      <c r="H11" s="301">
        <v>2516</v>
      </c>
      <c r="I11" s="301">
        <v>2608</v>
      </c>
      <c r="J11" s="301">
        <v>2485</v>
      </c>
      <c r="K11" s="301">
        <v>2355</v>
      </c>
      <c r="L11" s="301">
        <v>2588</v>
      </c>
      <c r="M11" s="301">
        <v>2456</v>
      </c>
      <c r="N11" s="301">
        <v>2171</v>
      </c>
    </row>
    <row r="12" spans="1:14" ht="8.25" customHeight="1">
      <c r="A12" s="300"/>
      <c r="B12" s="301"/>
      <c r="C12" s="301"/>
      <c r="D12" s="301"/>
      <c r="E12" s="301"/>
      <c r="F12" s="301"/>
      <c r="G12" s="301"/>
      <c r="H12" s="301"/>
      <c r="I12" s="301"/>
      <c r="J12" s="301"/>
      <c r="K12" s="301"/>
      <c r="L12" s="301"/>
      <c r="M12" s="301"/>
      <c r="N12" s="301"/>
    </row>
    <row r="13" spans="1:14" ht="17.25" customHeight="1">
      <c r="A13" s="302" t="s">
        <v>435</v>
      </c>
      <c r="B13" s="301">
        <f>SUM(C13:N13)</f>
        <v>23272</v>
      </c>
      <c r="C13" s="301">
        <f t="shared" ref="C13:H13" si="0">SUM(C14:C16)</f>
        <v>3173</v>
      </c>
      <c r="D13" s="301">
        <f t="shared" si="0"/>
        <v>1961</v>
      </c>
      <c r="E13" s="301">
        <f t="shared" si="0"/>
        <v>2414</v>
      </c>
      <c r="F13" s="301">
        <f t="shared" si="0"/>
        <v>1505</v>
      </c>
      <c r="G13" s="301">
        <f t="shared" si="0"/>
        <v>2087</v>
      </c>
      <c r="H13" s="301">
        <f t="shared" si="0"/>
        <v>1757</v>
      </c>
      <c r="I13" s="301">
        <f t="shared" ref="I13:N13" si="1">SUM(I14:I16)</f>
        <v>1506</v>
      </c>
      <c r="J13" s="301">
        <f t="shared" si="1"/>
        <v>1832</v>
      </c>
      <c r="K13" s="301">
        <f t="shared" si="1"/>
        <v>1534</v>
      </c>
      <c r="L13" s="301">
        <f t="shared" si="1"/>
        <v>1572</v>
      </c>
      <c r="M13" s="301">
        <f t="shared" si="1"/>
        <v>1756</v>
      </c>
      <c r="N13" s="301">
        <f t="shared" si="1"/>
        <v>2175</v>
      </c>
    </row>
    <row r="14" spans="1:14" ht="17.25" customHeight="1">
      <c r="A14" s="303" t="s">
        <v>436</v>
      </c>
      <c r="B14" s="301">
        <f>SUM(C14:N14)</f>
        <v>17737</v>
      </c>
      <c r="C14" s="301">
        <v>2287</v>
      </c>
      <c r="D14" s="301">
        <v>1427</v>
      </c>
      <c r="E14" s="301">
        <v>1809</v>
      </c>
      <c r="F14" s="301">
        <v>1101</v>
      </c>
      <c r="G14" s="301">
        <v>1608</v>
      </c>
      <c r="H14" s="301">
        <v>1404</v>
      </c>
      <c r="I14" s="301">
        <v>1164</v>
      </c>
      <c r="J14" s="301">
        <v>1437</v>
      </c>
      <c r="K14" s="301">
        <v>1249</v>
      </c>
      <c r="L14" s="301">
        <v>1230</v>
      </c>
      <c r="M14" s="301">
        <v>1418</v>
      </c>
      <c r="N14" s="301">
        <v>1603</v>
      </c>
    </row>
    <row r="15" spans="1:14" ht="17.25" customHeight="1">
      <c r="A15" s="303" t="s">
        <v>437</v>
      </c>
      <c r="B15" s="301">
        <f>SUM(C15:N15)</f>
        <v>4709</v>
      </c>
      <c r="C15" s="301">
        <v>817</v>
      </c>
      <c r="D15" s="301">
        <v>460</v>
      </c>
      <c r="E15" s="301">
        <v>503</v>
      </c>
      <c r="F15" s="301">
        <v>349</v>
      </c>
      <c r="G15" s="301">
        <v>405</v>
      </c>
      <c r="H15" s="301">
        <v>284</v>
      </c>
      <c r="I15" s="301">
        <v>272</v>
      </c>
      <c r="J15" s="301">
        <v>315</v>
      </c>
      <c r="K15" s="301">
        <v>224</v>
      </c>
      <c r="L15" s="301">
        <v>271</v>
      </c>
      <c r="M15" s="301">
        <v>282</v>
      </c>
      <c r="N15" s="301">
        <v>527</v>
      </c>
    </row>
    <row r="16" spans="1:14" ht="15" customHeight="1">
      <c r="A16" s="303" t="s">
        <v>438</v>
      </c>
      <c r="B16" s="301">
        <f>SUM(C16:N16)</f>
        <v>826</v>
      </c>
      <c r="C16" s="301">
        <v>69</v>
      </c>
      <c r="D16" s="301">
        <v>74</v>
      </c>
      <c r="E16" s="301">
        <v>102</v>
      </c>
      <c r="F16" s="301">
        <v>55</v>
      </c>
      <c r="G16" s="301">
        <v>74</v>
      </c>
      <c r="H16" s="301">
        <v>69</v>
      </c>
      <c r="I16" s="301">
        <v>70</v>
      </c>
      <c r="J16" s="301">
        <v>80</v>
      </c>
      <c r="K16" s="301">
        <v>61</v>
      </c>
      <c r="L16" s="301">
        <v>71</v>
      </c>
      <c r="M16" s="301">
        <v>56</v>
      </c>
      <c r="N16" s="301">
        <v>45</v>
      </c>
    </row>
    <row r="17" spans="1:14" ht="6.75" customHeight="1">
      <c r="A17" s="28"/>
      <c r="B17" s="217"/>
      <c r="C17" s="217"/>
      <c r="D17" s="217"/>
      <c r="E17" s="217"/>
      <c r="F17" s="217"/>
      <c r="G17" s="217"/>
      <c r="H17" s="217"/>
      <c r="I17" s="28"/>
      <c r="J17" s="28"/>
      <c r="K17" s="28"/>
      <c r="L17" s="28"/>
      <c r="M17" s="28"/>
      <c r="N17" s="28"/>
    </row>
    <row r="18" spans="1:14" ht="8.25" customHeight="1">
      <c r="B18" s="184"/>
      <c r="C18" s="184"/>
      <c r="D18" s="184"/>
      <c r="E18" s="184"/>
      <c r="F18" s="184"/>
      <c r="G18" s="184"/>
      <c r="H18" s="184"/>
    </row>
    <row r="19" spans="1:14" ht="15" customHeight="1">
      <c r="A19" s="523" t="s">
        <v>439</v>
      </c>
      <c r="B19" s="524"/>
      <c r="C19" s="524"/>
      <c r="D19" s="524"/>
      <c r="E19" s="524"/>
      <c r="F19" s="524"/>
      <c r="G19" s="524"/>
      <c r="H19" s="524"/>
    </row>
    <row r="20" spans="1:14" ht="16.5" customHeight="1">
      <c r="A20" s="242" t="s">
        <v>440</v>
      </c>
      <c r="B20" s="32"/>
      <c r="C20" s="32"/>
      <c r="D20" s="32"/>
      <c r="E20" s="32"/>
      <c r="F20" s="32"/>
      <c r="G20" s="32"/>
      <c r="H20" s="304"/>
      <c r="J20" s="305"/>
      <c r="K20" s="305"/>
    </row>
    <row r="21" spans="1:14">
      <c r="A21" s="32" t="s">
        <v>441</v>
      </c>
      <c r="B21" s="32"/>
      <c r="C21" s="32"/>
      <c r="D21" s="32"/>
      <c r="E21" s="32"/>
      <c r="F21" s="32"/>
      <c r="G21" s="32"/>
      <c r="H21" s="32"/>
    </row>
    <row r="22" spans="1:14">
      <c r="D22" s="30"/>
    </row>
    <row r="24" spans="1:14">
      <c r="B24" s="30"/>
    </row>
    <row r="25" spans="1:14">
      <c r="B25" s="30"/>
    </row>
    <row r="26" spans="1:14">
      <c r="B26" s="30"/>
    </row>
    <row r="27" spans="1:14">
      <c r="B27" s="30"/>
    </row>
  </sheetData>
  <mergeCells count="4">
    <mergeCell ref="A6:A7"/>
    <mergeCell ref="B6:B7"/>
    <mergeCell ref="C6:N6"/>
    <mergeCell ref="A19:H19"/>
  </mergeCells>
  <printOptions horizontalCentered="1" verticalCentered="1"/>
  <pageMargins left="0" right="0" top="0.59055118110236227" bottom="0.59055118110236227" header="0" footer="0.19685039370078741"/>
  <pageSetup scale="85" firstPageNumber="26" orientation="landscape" useFirstPageNumber="1" horizontalDpi="120" verticalDpi="144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764A6-098A-4158-A418-E8383582D4EE}">
  <dimension ref="A2:N30"/>
  <sheetViews>
    <sheetView zoomScaleNormal="100" zoomScaleSheetLayoutView="90" workbookViewId="0">
      <selection activeCell="K6" sqref="K6"/>
    </sheetView>
  </sheetViews>
  <sheetFormatPr baseColWidth="10" defaultRowHeight="12.75"/>
  <cols>
    <col min="1" max="8" width="11.42578125" style="123"/>
    <col min="9" max="12" width="9.5703125" style="124" customWidth="1"/>
    <col min="13" max="13" width="9.5703125" style="125" customWidth="1"/>
    <col min="14" max="15" width="9.5703125" style="123" customWidth="1"/>
    <col min="16" max="264" width="11.42578125" style="123"/>
    <col min="265" max="271" width="9.5703125" style="123" customWidth="1"/>
    <col min="272" max="520" width="11.42578125" style="123"/>
    <col min="521" max="527" width="9.5703125" style="123" customWidth="1"/>
    <col min="528" max="776" width="11.42578125" style="123"/>
    <col min="777" max="783" width="9.5703125" style="123" customWidth="1"/>
    <col min="784" max="1032" width="11.42578125" style="123"/>
    <col min="1033" max="1039" width="9.5703125" style="123" customWidth="1"/>
    <col min="1040" max="1288" width="11.42578125" style="123"/>
    <col min="1289" max="1295" width="9.5703125" style="123" customWidth="1"/>
    <col min="1296" max="1544" width="11.42578125" style="123"/>
    <col min="1545" max="1551" width="9.5703125" style="123" customWidth="1"/>
    <col min="1552" max="1800" width="11.42578125" style="123"/>
    <col min="1801" max="1807" width="9.5703125" style="123" customWidth="1"/>
    <col min="1808" max="2056" width="11.42578125" style="123"/>
    <col min="2057" max="2063" width="9.5703125" style="123" customWidth="1"/>
    <col min="2064" max="2312" width="11.42578125" style="123"/>
    <col min="2313" max="2319" width="9.5703125" style="123" customWidth="1"/>
    <col min="2320" max="2568" width="11.42578125" style="123"/>
    <col min="2569" max="2575" width="9.5703125" style="123" customWidth="1"/>
    <col min="2576" max="2824" width="11.42578125" style="123"/>
    <col min="2825" max="2831" width="9.5703125" style="123" customWidth="1"/>
    <col min="2832" max="3080" width="11.42578125" style="123"/>
    <col min="3081" max="3087" width="9.5703125" style="123" customWidth="1"/>
    <col min="3088" max="3336" width="11.42578125" style="123"/>
    <col min="3337" max="3343" width="9.5703125" style="123" customWidth="1"/>
    <col min="3344" max="3592" width="11.42578125" style="123"/>
    <col min="3593" max="3599" width="9.5703125" style="123" customWidth="1"/>
    <col min="3600" max="3848" width="11.42578125" style="123"/>
    <col min="3849" max="3855" width="9.5703125" style="123" customWidth="1"/>
    <col min="3856" max="4104" width="11.42578125" style="123"/>
    <col min="4105" max="4111" width="9.5703125" style="123" customWidth="1"/>
    <col min="4112" max="4360" width="11.42578125" style="123"/>
    <col min="4361" max="4367" width="9.5703125" style="123" customWidth="1"/>
    <col min="4368" max="4616" width="11.42578125" style="123"/>
    <col min="4617" max="4623" width="9.5703125" style="123" customWidth="1"/>
    <col min="4624" max="4872" width="11.42578125" style="123"/>
    <col min="4873" max="4879" width="9.5703125" style="123" customWidth="1"/>
    <col min="4880" max="5128" width="11.42578125" style="123"/>
    <col min="5129" max="5135" width="9.5703125" style="123" customWidth="1"/>
    <col min="5136" max="5384" width="11.42578125" style="123"/>
    <col min="5385" max="5391" width="9.5703125" style="123" customWidth="1"/>
    <col min="5392" max="5640" width="11.42578125" style="123"/>
    <col min="5641" max="5647" width="9.5703125" style="123" customWidth="1"/>
    <col min="5648" max="5896" width="11.42578125" style="123"/>
    <col min="5897" max="5903" width="9.5703125" style="123" customWidth="1"/>
    <col min="5904" max="6152" width="11.42578125" style="123"/>
    <col min="6153" max="6159" width="9.5703125" style="123" customWidth="1"/>
    <col min="6160" max="6408" width="11.42578125" style="123"/>
    <col min="6409" max="6415" width="9.5703125" style="123" customWidth="1"/>
    <col min="6416" max="6664" width="11.42578125" style="123"/>
    <col min="6665" max="6671" width="9.5703125" style="123" customWidth="1"/>
    <col min="6672" max="6920" width="11.42578125" style="123"/>
    <col min="6921" max="6927" width="9.5703125" style="123" customWidth="1"/>
    <col min="6928" max="7176" width="11.42578125" style="123"/>
    <col min="7177" max="7183" width="9.5703125" style="123" customWidth="1"/>
    <col min="7184" max="7432" width="11.42578125" style="123"/>
    <col min="7433" max="7439" width="9.5703125" style="123" customWidth="1"/>
    <col min="7440" max="7688" width="11.42578125" style="123"/>
    <col min="7689" max="7695" width="9.5703125" style="123" customWidth="1"/>
    <col min="7696" max="7944" width="11.42578125" style="123"/>
    <col min="7945" max="7951" width="9.5703125" style="123" customWidth="1"/>
    <col min="7952" max="8200" width="11.42578125" style="123"/>
    <col min="8201" max="8207" width="9.5703125" style="123" customWidth="1"/>
    <col min="8208" max="8456" width="11.42578125" style="123"/>
    <col min="8457" max="8463" width="9.5703125" style="123" customWidth="1"/>
    <col min="8464" max="8712" width="11.42578125" style="123"/>
    <col min="8713" max="8719" width="9.5703125" style="123" customWidth="1"/>
    <col min="8720" max="8968" width="11.42578125" style="123"/>
    <col min="8969" max="8975" width="9.5703125" style="123" customWidth="1"/>
    <col min="8976" max="9224" width="11.42578125" style="123"/>
    <col min="9225" max="9231" width="9.5703125" style="123" customWidth="1"/>
    <col min="9232" max="9480" width="11.42578125" style="123"/>
    <col min="9481" max="9487" width="9.5703125" style="123" customWidth="1"/>
    <col min="9488" max="9736" width="11.42578125" style="123"/>
    <col min="9737" max="9743" width="9.5703125" style="123" customWidth="1"/>
    <col min="9744" max="9992" width="11.42578125" style="123"/>
    <col min="9993" max="9999" width="9.5703125" style="123" customWidth="1"/>
    <col min="10000" max="10248" width="11.42578125" style="123"/>
    <col min="10249" max="10255" width="9.5703125" style="123" customWidth="1"/>
    <col min="10256" max="10504" width="11.42578125" style="123"/>
    <col min="10505" max="10511" width="9.5703125" style="123" customWidth="1"/>
    <col min="10512" max="10760" width="11.42578125" style="123"/>
    <col min="10761" max="10767" width="9.5703125" style="123" customWidth="1"/>
    <col min="10768" max="11016" width="11.42578125" style="123"/>
    <col min="11017" max="11023" width="9.5703125" style="123" customWidth="1"/>
    <col min="11024" max="11272" width="11.42578125" style="123"/>
    <col min="11273" max="11279" width="9.5703125" style="123" customWidth="1"/>
    <col min="11280" max="11528" width="11.42578125" style="123"/>
    <col min="11529" max="11535" width="9.5703125" style="123" customWidth="1"/>
    <col min="11536" max="11784" width="11.42578125" style="123"/>
    <col min="11785" max="11791" width="9.5703125" style="123" customWidth="1"/>
    <col min="11792" max="12040" width="11.42578125" style="123"/>
    <col min="12041" max="12047" width="9.5703125" style="123" customWidth="1"/>
    <col min="12048" max="12296" width="11.42578125" style="123"/>
    <col min="12297" max="12303" width="9.5703125" style="123" customWidth="1"/>
    <col min="12304" max="12552" width="11.42578125" style="123"/>
    <col min="12553" max="12559" width="9.5703125" style="123" customWidth="1"/>
    <col min="12560" max="12808" width="11.42578125" style="123"/>
    <col min="12809" max="12815" width="9.5703125" style="123" customWidth="1"/>
    <col min="12816" max="13064" width="11.42578125" style="123"/>
    <col min="13065" max="13071" width="9.5703125" style="123" customWidth="1"/>
    <col min="13072" max="13320" width="11.42578125" style="123"/>
    <col min="13321" max="13327" width="9.5703125" style="123" customWidth="1"/>
    <col min="13328" max="13576" width="11.42578125" style="123"/>
    <col min="13577" max="13583" width="9.5703125" style="123" customWidth="1"/>
    <col min="13584" max="13832" width="11.42578125" style="123"/>
    <col min="13833" max="13839" width="9.5703125" style="123" customWidth="1"/>
    <col min="13840" max="14088" width="11.42578125" style="123"/>
    <col min="14089" max="14095" width="9.5703125" style="123" customWidth="1"/>
    <col min="14096" max="14344" width="11.42578125" style="123"/>
    <col min="14345" max="14351" width="9.5703125" style="123" customWidth="1"/>
    <col min="14352" max="14600" width="11.42578125" style="123"/>
    <col min="14601" max="14607" width="9.5703125" style="123" customWidth="1"/>
    <col min="14608" max="14856" width="11.42578125" style="123"/>
    <col min="14857" max="14863" width="9.5703125" style="123" customWidth="1"/>
    <col min="14864" max="15112" width="11.42578125" style="123"/>
    <col min="15113" max="15119" width="9.5703125" style="123" customWidth="1"/>
    <col min="15120" max="15368" width="11.42578125" style="123"/>
    <col min="15369" max="15375" width="9.5703125" style="123" customWidth="1"/>
    <col min="15376" max="15624" width="11.42578125" style="123"/>
    <col min="15625" max="15631" width="9.5703125" style="123" customWidth="1"/>
    <col min="15632" max="15880" width="11.42578125" style="123"/>
    <col min="15881" max="15887" width="9.5703125" style="123" customWidth="1"/>
    <col min="15888" max="16136" width="11.42578125" style="123"/>
    <col min="16137" max="16143" width="9.5703125" style="123" customWidth="1"/>
    <col min="16144" max="16384" width="11.42578125" style="123"/>
  </cols>
  <sheetData>
    <row r="2" spans="1:14">
      <c r="A2" s="127" t="s">
        <v>442</v>
      </c>
      <c r="B2" s="127"/>
      <c r="C2" s="127"/>
      <c r="D2" s="127"/>
      <c r="E2" s="127"/>
      <c r="F2" s="127"/>
      <c r="G2" s="127"/>
      <c r="H2" s="127"/>
      <c r="I2" s="188"/>
      <c r="K2" s="124" t="s">
        <v>368</v>
      </c>
      <c r="N2" s="125"/>
    </row>
    <row r="3" spans="1:14">
      <c r="A3" s="127" t="s">
        <v>443</v>
      </c>
      <c r="B3" s="127"/>
      <c r="C3" s="127"/>
      <c r="D3" s="127"/>
      <c r="E3" s="127"/>
      <c r="F3" s="127"/>
      <c r="G3" s="127"/>
      <c r="H3" s="127"/>
      <c r="I3" s="188" t="s">
        <v>444</v>
      </c>
      <c r="N3" s="125"/>
    </row>
    <row r="4" spans="1:14">
      <c r="A4" s="127" t="s">
        <v>140</v>
      </c>
      <c r="B4" s="127"/>
      <c r="C4" s="127"/>
      <c r="D4" s="127"/>
      <c r="E4" s="127"/>
      <c r="F4" s="127"/>
      <c r="G4" s="127"/>
      <c r="H4" s="127"/>
      <c r="I4" s="306" t="s">
        <v>436</v>
      </c>
      <c r="J4" s="252">
        <v>17737</v>
      </c>
      <c r="K4" s="124">
        <f>+J4/$J$7*100</f>
        <v>76.21605362667583</v>
      </c>
      <c r="N4" s="125"/>
    </row>
    <row r="5" spans="1:14">
      <c r="I5" s="306" t="s">
        <v>437</v>
      </c>
      <c r="J5" s="252">
        <v>4709</v>
      </c>
      <c r="K5" s="307">
        <f>+J5/$J$7*100</f>
        <v>20.234616706772087</v>
      </c>
      <c r="L5" s="308"/>
      <c r="N5" s="125"/>
    </row>
    <row r="6" spans="1:14">
      <c r="I6" s="306" t="s">
        <v>445</v>
      </c>
      <c r="J6" s="252">
        <v>826</v>
      </c>
      <c r="K6" s="307">
        <f>+J6/$J$7*100</f>
        <v>3.5493296665520799</v>
      </c>
      <c r="L6" s="308"/>
      <c r="N6" s="125"/>
    </row>
    <row r="7" spans="1:14">
      <c r="E7" s="132" t="s">
        <v>144</v>
      </c>
      <c r="I7" s="306" t="s">
        <v>34</v>
      </c>
      <c r="J7" s="252">
        <f>SUM(J4:J6)</f>
        <v>23272</v>
      </c>
      <c r="K7" s="252">
        <f>SUM(K4:K6)</f>
        <v>100</v>
      </c>
      <c r="L7" s="308"/>
      <c r="N7" s="125"/>
    </row>
    <row r="8" spans="1:14">
      <c r="I8" s="309"/>
      <c r="J8" s="310"/>
      <c r="N8" s="125"/>
    </row>
    <row r="9" spans="1:14">
      <c r="I9" s="309"/>
      <c r="J9" s="310"/>
      <c r="N9" s="125"/>
    </row>
    <row r="10" spans="1:14">
      <c r="N10" s="125"/>
    </row>
    <row r="11" spans="1:14">
      <c r="N11" s="125"/>
    </row>
    <row r="12" spans="1:14">
      <c r="N12" s="125"/>
    </row>
    <row r="13" spans="1:14">
      <c r="N13" s="125"/>
    </row>
    <row r="14" spans="1:14">
      <c r="N14" s="125"/>
    </row>
    <row r="15" spans="1:14">
      <c r="N15" s="125"/>
    </row>
    <row r="16" spans="1:14">
      <c r="N16" s="125"/>
    </row>
    <row r="17" spans="1:14">
      <c r="N17" s="125"/>
    </row>
    <row r="18" spans="1:14">
      <c r="N18" s="125"/>
    </row>
    <row r="19" spans="1:14">
      <c r="N19" s="125"/>
    </row>
    <row r="20" spans="1:14">
      <c r="N20" s="125"/>
    </row>
    <row r="21" spans="1:14">
      <c r="N21" s="125"/>
    </row>
    <row r="22" spans="1:14">
      <c r="N22" s="125"/>
    </row>
    <row r="23" spans="1:14">
      <c r="N23" s="125"/>
    </row>
    <row r="24" spans="1:14">
      <c r="N24" s="125"/>
    </row>
    <row r="25" spans="1:14">
      <c r="N25" s="125"/>
    </row>
    <row r="26" spans="1:14">
      <c r="N26" s="125"/>
    </row>
    <row r="27" spans="1:14">
      <c r="N27" s="125"/>
    </row>
    <row r="28" spans="1:14">
      <c r="N28" s="125"/>
    </row>
    <row r="29" spans="1:14">
      <c r="A29" s="311" t="s">
        <v>446</v>
      </c>
      <c r="I29" s="188"/>
      <c r="J29" s="310"/>
      <c r="N29" s="125"/>
    </row>
    <row r="30" spans="1:14">
      <c r="N30" s="125"/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27" orientation="landscape" useFirstPageNumber="1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AB863-7D42-4639-8992-A85E2651572F}">
  <sheetPr>
    <pageSetUpPr fitToPage="1"/>
  </sheetPr>
  <dimension ref="A2:J28"/>
  <sheetViews>
    <sheetView showGridLines="0" zoomScaleNormal="100" zoomScaleSheetLayoutView="90" workbookViewId="0">
      <selection activeCell="Q15" sqref="Q15"/>
    </sheetView>
  </sheetViews>
  <sheetFormatPr baseColWidth="10" defaultRowHeight="12"/>
  <cols>
    <col min="1" max="6" width="11.7109375" style="312" customWidth="1"/>
    <col min="7" max="7" width="12.28515625" style="312" customWidth="1"/>
    <col min="8" max="8" width="13.85546875" style="312" customWidth="1"/>
    <col min="9" max="10" width="11.7109375" style="312" customWidth="1"/>
    <col min="11" max="256" width="11.42578125" style="312"/>
    <col min="257" max="262" width="11.7109375" style="312" customWidth="1"/>
    <col min="263" max="263" width="12.28515625" style="312" customWidth="1"/>
    <col min="264" max="264" width="13.85546875" style="312" customWidth="1"/>
    <col min="265" max="266" width="11.7109375" style="312" customWidth="1"/>
    <col min="267" max="512" width="11.42578125" style="312"/>
    <col min="513" max="518" width="11.7109375" style="312" customWidth="1"/>
    <col min="519" max="519" width="12.28515625" style="312" customWidth="1"/>
    <col min="520" max="520" width="13.85546875" style="312" customWidth="1"/>
    <col min="521" max="522" width="11.7109375" style="312" customWidth="1"/>
    <col min="523" max="768" width="11.42578125" style="312"/>
    <col min="769" max="774" width="11.7109375" style="312" customWidth="1"/>
    <col min="775" max="775" width="12.28515625" style="312" customWidth="1"/>
    <col min="776" max="776" width="13.85546875" style="312" customWidth="1"/>
    <col min="777" max="778" width="11.7109375" style="312" customWidth="1"/>
    <col min="779" max="1024" width="11.42578125" style="312"/>
    <col min="1025" max="1030" width="11.7109375" style="312" customWidth="1"/>
    <col min="1031" max="1031" width="12.28515625" style="312" customWidth="1"/>
    <col min="1032" max="1032" width="13.85546875" style="312" customWidth="1"/>
    <col min="1033" max="1034" width="11.7109375" style="312" customWidth="1"/>
    <col min="1035" max="1280" width="11.42578125" style="312"/>
    <col min="1281" max="1286" width="11.7109375" style="312" customWidth="1"/>
    <col min="1287" max="1287" width="12.28515625" style="312" customWidth="1"/>
    <col min="1288" max="1288" width="13.85546875" style="312" customWidth="1"/>
    <col min="1289" max="1290" width="11.7109375" style="312" customWidth="1"/>
    <col min="1291" max="1536" width="11.42578125" style="312"/>
    <col min="1537" max="1542" width="11.7109375" style="312" customWidth="1"/>
    <col min="1543" max="1543" width="12.28515625" style="312" customWidth="1"/>
    <col min="1544" max="1544" width="13.85546875" style="312" customWidth="1"/>
    <col min="1545" max="1546" width="11.7109375" style="312" customWidth="1"/>
    <col min="1547" max="1792" width="11.42578125" style="312"/>
    <col min="1793" max="1798" width="11.7109375" style="312" customWidth="1"/>
    <col min="1799" max="1799" width="12.28515625" style="312" customWidth="1"/>
    <col min="1800" max="1800" width="13.85546875" style="312" customWidth="1"/>
    <col min="1801" max="1802" width="11.7109375" style="312" customWidth="1"/>
    <col min="1803" max="2048" width="11.42578125" style="312"/>
    <col min="2049" max="2054" width="11.7109375" style="312" customWidth="1"/>
    <col min="2055" max="2055" width="12.28515625" style="312" customWidth="1"/>
    <col min="2056" max="2056" width="13.85546875" style="312" customWidth="1"/>
    <col min="2057" max="2058" width="11.7109375" style="312" customWidth="1"/>
    <col min="2059" max="2304" width="11.42578125" style="312"/>
    <col min="2305" max="2310" width="11.7109375" style="312" customWidth="1"/>
    <col min="2311" max="2311" width="12.28515625" style="312" customWidth="1"/>
    <col min="2312" max="2312" width="13.85546875" style="312" customWidth="1"/>
    <col min="2313" max="2314" width="11.7109375" style="312" customWidth="1"/>
    <col min="2315" max="2560" width="11.42578125" style="312"/>
    <col min="2561" max="2566" width="11.7109375" style="312" customWidth="1"/>
    <col min="2567" max="2567" width="12.28515625" style="312" customWidth="1"/>
    <col min="2568" max="2568" width="13.85546875" style="312" customWidth="1"/>
    <col min="2569" max="2570" width="11.7109375" style="312" customWidth="1"/>
    <col min="2571" max="2816" width="11.42578125" style="312"/>
    <col min="2817" max="2822" width="11.7109375" style="312" customWidth="1"/>
    <col min="2823" max="2823" width="12.28515625" style="312" customWidth="1"/>
    <col min="2824" max="2824" width="13.85546875" style="312" customWidth="1"/>
    <col min="2825" max="2826" width="11.7109375" style="312" customWidth="1"/>
    <col min="2827" max="3072" width="11.42578125" style="312"/>
    <col min="3073" max="3078" width="11.7109375" style="312" customWidth="1"/>
    <col min="3079" max="3079" width="12.28515625" style="312" customWidth="1"/>
    <col min="3080" max="3080" width="13.85546875" style="312" customWidth="1"/>
    <col min="3081" max="3082" width="11.7109375" style="312" customWidth="1"/>
    <col min="3083" max="3328" width="11.42578125" style="312"/>
    <col min="3329" max="3334" width="11.7109375" style="312" customWidth="1"/>
    <col min="3335" max="3335" width="12.28515625" style="312" customWidth="1"/>
    <col min="3336" max="3336" width="13.85546875" style="312" customWidth="1"/>
    <col min="3337" max="3338" width="11.7109375" style="312" customWidth="1"/>
    <col min="3339" max="3584" width="11.42578125" style="312"/>
    <col min="3585" max="3590" width="11.7109375" style="312" customWidth="1"/>
    <col min="3591" max="3591" width="12.28515625" style="312" customWidth="1"/>
    <col min="3592" max="3592" width="13.85546875" style="312" customWidth="1"/>
    <col min="3593" max="3594" width="11.7109375" style="312" customWidth="1"/>
    <col min="3595" max="3840" width="11.42578125" style="312"/>
    <col min="3841" max="3846" width="11.7109375" style="312" customWidth="1"/>
    <col min="3847" max="3847" width="12.28515625" style="312" customWidth="1"/>
    <col min="3848" max="3848" width="13.85546875" style="312" customWidth="1"/>
    <col min="3849" max="3850" width="11.7109375" style="312" customWidth="1"/>
    <col min="3851" max="4096" width="11.42578125" style="312"/>
    <col min="4097" max="4102" width="11.7109375" style="312" customWidth="1"/>
    <col min="4103" max="4103" width="12.28515625" style="312" customWidth="1"/>
    <col min="4104" max="4104" width="13.85546875" style="312" customWidth="1"/>
    <col min="4105" max="4106" width="11.7109375" style="312" customWidth="1"/>
    <col min="4107" max="4352" width="11.42578125" style="312"/>
    <col min="4353" max="4358" width="11.7109375" style="312" customWidth="1"/>
    <col min="4359" max="4359" width="12.28515625" style="312" customWidth="1"/>
    <col min="4360" max="4360" width="13.85546875" style="312" customWidth="1"/>
    <col min="4361" max="4362" width="11.7109375" style="312" customWidth="1"/>
    <col min="4363" max="4608" width="11.42578125" style="312"/>
    <col min="4609" max="4614" width="11.7109375" style="312" customWidth="1"/>
    <col min="4615" max="4615" width="12.28515625" style="312" customWidth="1"/>
    <col min="4616" max="4616" width="13.85546875" style="312" customWidth="1"/>
    <col min="4617" max="4618" width="11.7109375" style="312" customWidth="1"/>
    <col min="4619" max="4864" width="11.42578125" style="312"/>
    <col min="4865" max="4870" width="11.7109375" style="312" customWidth="1"/>
    <col min="4871" max="4871" width="12.28515625" style="312" customWidth="1"/>
    <col min="4872" max="4872" width="13.85546875" style="312" customWidth="1"/>
    <col min="4873" max="4874" width="11.7109375" style="312" customWidth="1"/>
    <col min="4875" max="5120" width="11.42578125" style="312"/>
    <col min="5121" max="5126" width="11.7109375" style="312" customWidth="1"/>
    <col min="5127" max="5127" width="12.28515625" style="312" customWidth="1"/>
    <col min="5128" max="5128" width="13.85546875" style="312" customWidth="1"/>
    <col min="5129" max="5130" width="11.7109375" style="312" customWidth="1"/>
    <col min="5131" max="5376" width="11.42578125" style="312"/>
    <col min="5377" max="5382" width="11.7109375" style="312" customWidth="1"/>
    <col min="5383" max="5383" width="12.28515625" style="312" customWidth="1"/>
    <col min="5384" max="5384" width="13.85546875" style="312" customWidth="1"/>
    <col min="5385" max="5386" width="11.7109375" style="312" customWidth="1"/>
    <col min="5387" max="5632" width="11.42578125" style="312"/>
    <col min="5633" max="5638" width="11.7109375" style="312" customWidth="1"/>
    <col min="5639" max="5639" width="12.28515625" style="312" customWidth="1"/>
    <col min="5640" max="5640" width="13.85546875" style="312" customWidth="1"/>
    <col min="5641" max="5642" width="11.7109375" style="312" customWidth="1"/>
    <col min="5643" max="5888" width="11.42578125" style="312"/>
    <col min="5889" max="5894" width="11.7109375" style="312" customWidth="1"/>
    <col min="5895" max="5895" width="12.28515625" style="312" customWidth="1"/>
    <col min="5896" max="5896" width="13.85546875" style="312" customWidth="1"/>
    <col min="5897" max="5898" width="11.7109375" style="312" customWidth="1"/>
    <col min="5899" max="6144" width="11.42578125" style="312"/>
    <col min="6145" max="6150" width="11.7109375" style="312" customWidth="1"/>
    <col min="6151" max="6151" width="12.28515625" style="312" customWidth="1"/>
    <col min="6152" max="6152" width="13.85546875" style="312" customWidth="1"/>
    <col min="6153" max="6154" width="11.7109375" style="312" customWidth="1"/>
    <col min="6155" max="6400" width="11.42578125" style="312"/>
    <col min="6401" max="6406" width="11.7109375" style="312" customWidth="1"/>
    <col min="6407" max="6407" width="12.28515625" style="312" customWidth="1"/>
    <col min="6408" max="6408" width="13.85546875" style="312" customWidth="1"/>
    <col min="6409" max="6410" width="11.7109375" style="312" customWidth="1"/>
    <col min="6411" max="6656" width="11.42578125" style="312"/>
    <col min="6657" max="6662" width="11.7109375" style="312" customWidth="1"/>
    <col min="6663" max="6663" width="12.28515625" style="312" customWidth="1"/>
    <col min="6664" max="6664" width="13.85546875" style="312" customWidth="1"/>
    <col min="6665" max="6666" width="11.7109375" style="312" customWidth="1"/>
    <col min="6667" max="6912" width="11.42578125" style="312"/>
    <col min="6913" max="6918" width="11.7109375" style="312" customWidth="1"/>
    <col min="6919" max="6919" width="12.28515625" style="312" customWidth="1"/>
    <col min="6920" max="6920" width="13.85546875" style="312" customWidth="1"/>
    <col min="6921" max="6922" width="11.7109375" style="312" customWidth="1"/>
    <col min="6923" max="7168" width="11.42578125" style="312"/>
    <col min="7169" max="7174" width="11.7109375" style="312" customWidth="1"/>
    <col min="7175" max="7175" width="12.28515625" style="312" customWidth="1"/>
    <col min="7176" max="7176" width="13.85546875" style="312" customWidth="1"/>
    <col min="7177" max="7178" width="11.7109375" style="312" customWidth="1"/>
    <col min="7179" max="7424" width="11.42578125" style="312"/>
    <col min="7425" max="7430" width="11.7109375" style="312" customWidth="1"/>
    <col min="7431" max="7431" width="12.28515625" style="312" customWidth="1"/>
    <col min="7432" max="7432" width="13.85546875" style="312" customWidth="1"/>
    <col min="7433" max="7434" width="11.7109375" style="312" customWidth="1"/>
    <col min="7435" max="7680" width="11.42578125" style="312"/>
    <col min="7681" max="7686" width="11.7109375" style="312" customWidth="1"/>
    <col min="7687" max="7687" width="12.28515625" style="312" customWidth="1"/>
    <col min="7688" max="7688" width="13.85546875" style="312" customWidth="1"/>
    <col min="7689" max="7690" width="11.7109375" style="312" customWidth="1"/>
    <col min="7691" max="7936" width="11.42578125" style="312"/>
    <col min="7937" max="7942" width="11.7109375" style="312" customWidth="1"/>
    <col min="7943" max="7943" width="12.28515625" style="312" customWidth="1"/>
    <col min="7944" max="7944" width="13.85546875" style="312" customWidth="1"/>
    <col min="7945" max="7946" width="11.7109375" style="312" customWidth="1"/>
    <col min="7947" max="8192" width="11.42578125" style="312"/>
    <col min="8193" max="8198" width="11.7109375" style="312" customWidth="1"/>
    <col min="8199" max="8199" width="12.28515625" style="312" customWidth="1"/>
    <col min="8200" max="8200" width="13.85546875" style="312" customWidth="1"/>
    <col min="8201" max="8202" width="11.7109375" style="312" customWidth="1"/>
    <col min="8203" max="8448" width="11.42578125" style="312"/>
    <col min="8449" max="8454" width="11.7109375" style="312" customWidth="1"/>
    <col min="8455" max="8455" width="12.28515625" style="312" customWidth="1"/>
    <col min="8456" max="8456" width="13.85546875" style="312" customWidth="1"/>
    <col min="8457" max="8458" width="11.7109375" style="312" customWidth="1"/>
    <col min="8459" max="8704" width="11.42578125" style="312"/>
    <col min="8705" max="8710" width="11.7109375" style="312" customWidth="1"/>
    <col min="8711" max="8711" width="12.28515625" style="312" customWidth="1"/>
    <col min="8712" max="8712" width="13.85546875" style="312" customWidth="1"/>
    <col min="8713" max="8714" width="11.7109375" style="312" customWidth="1"/>
    <col min="8715" max="8960" width="11.42578125" style="312"/>
    <col min="8961" max="8966" width="11.7109375" style="312" customWidth="1"/>
    <col min="8967" max="8967" width="12.28515625" style="312" customWidth="1"/>
    <col min="8968" max="8968" width="13.85546875" style="312" customWidth="1"/>
    <col min="8969" max="8970" width="11.7109375" style="312" customWidth="1"/>
    <col min="8971" max="9216" width="11.42578125" style="312"/>
    <col min="9217" max="9222" width="11.7109375" style="312" customWidth="1"/>
    <col min="9223" max="9223" width="12.28515625" style="312" customWidth="1"/>
    <col min="9224" max="9224" width="13.85546875" style="312" customWidth="1"/>
    <col min="9225" max="9226" width="11.7109375" style="312" customWidth="1"/>
    <col min="9227" max="9472" width="11.42578125" style="312"/>
    <col min="9473" max="9478" width="11.7109375" style="312" customWidth="1"/>
    <col min="9479" max="9479" width="12.28515625" style="312" customWidth="1"/>
    <col min="9480" max="9480" width="13.85546875" style="312" customWidth="1"/>
    <col min="9481" max="9482" width="11.7109375" style="312" customWidth="1"/>
    <col min="9483" max="9728" width="11.42578125" style="312"/>
    <col min="9729" max="9734" width="11.7109375" style="312" customWidth="1"/>
    <col min="9735" max="9735" width="12.28515625" style="312" customWidth="1"/>
    <col min="9736" max="9736" width="13.85546875" style="312" customWidth="1"/>
    <col min="9737" max="9738" width="11.7109375" style="312" customWidth="1"/>
    <col min="9739" max="9984" width="11.42578125" style="312"/>
    <col min="9985" max="9990" width="11.7109375" style="312" customWidth="1"/>
    <col min="9991" max="9991" width="12.28515625" style="312" customWidth="1"/>
    <col min="9992" max="9992" width="13.85546875" style="312" customWidth="1"/>
    <col min="9993" max="9994" width="11.7109375" style="312" customWidth="1"/>
    <col min="9995" max="10240" width="11.42578125" style="312"/>
    <col min="10241" max="10246" width="11.7109375" style="312" customWidth="1"/>
    <col min="10247" max="10247" width="12.28515625" style="312" customWidth="1"/>
    <col min="10248" max="10248" width="13.85546875" style="312" customWidth="1"/>
    <col min="10249" max="10250" width="11.7109375" style="312" customWidth="1"/>
    <col min="10251" max="10496" width="11.42578125" style="312"/>
    <col min="10497" max="10502" width="11.7109375" style="312" customWidth="1"/>
    <col min="10503" max="10503" width="12.28515625" style="312" customWidth="1"/>
    <col min="10504" max="10504" width="13.85546875" style="312" customWidth="1"/>
    <col min="10505" max="10506" width="11.7109375" style="312" customWidth="1"/>
    <col min="10507" max="10752" width="11.42578125" style="312"/>
    <col min="10753" max="10758" width="11.7109375" style="312" customWidth="1"/>
    <col min="10759" max="10759" width="12.28515625" style="312" customWidth="1"/>
    <col min="10760" max="10760" width="13.85546875" style="312" customWidth="1"/>
    <col min="10761" max="10762" width="11.7109375" style="312" customWidth="1"/>
    <col min="10763" max="11008" width="11.42578125" style="312"/>
    <col min="11009" max="11014" width="11.7109375" style="312" customWidth="1"/>
    <col min="11015" max="11015" width="12.28515625" style="312" customWidth="1"/>
    <col min="11016" max="11016" width="13.85546875" style="312" customWidth="1"/>
    <col min="11017" max="11018" width="11.7109375" style="312" customWidth="1"/>
    <col min="11019" max="11264" width="11.42578125" style="312"/>
    <col min="11265" max="11270" width="11.7109375" style="312" customWidth="1"/>
    <col min="11271" max="11271" width="12.28515625" style="312" customWidth="1"/>
    <col min="11272" max="11272" width="13.85546875" style="312" customWidth="1"/>
    <col min="11273" max="11274" width="11.7109375" style="312" customWidth="1"/>
    <col min="11275" max="11520" width="11.42578125" style="312"/>
    <col min="11521" max="11526" width="11.7109375" style="312" customWidth="1"/>
    <col min="11527" max="11527" width="12.28515625" style="312" customWidth="1"/>
    <col min="11528" max="11528" width="13.85546875" style="312" customWidth="1"/>
    <col min="11529" max="11530" width="11.7109375" style="312" customWidth="1"/>
    <col min="11531" max="11776" width="11.42578125" style="312"/>
    <col min="11777" max="11782" width="11.7109375" style="312" customWidth="1"/>
    <col min="11783" max="11783" width="12.28515625" style="312" customWidth="1"/>
    <col min="11784" max="11784" width="13.85546875" style="312" customWidth="1"/>
    <col min="11785" max="11786" width="11.7109375" style="312" customWidth="1"/>
    <col min="11787" max="12032" width="11.42578125" style="312"/>
    <col min="12033" max="12038" width="11.7109375" style="312" customWidth="1"/>
    <col min="12039" max="12039" width="12.28515625" style="312" customWidth="1"/>
    <col min="12040" max="12040" width="13.85546875" style="312" customWidth="1"/>
    <col min="12041" max="12042" width="11.7109375" style="312" customWidth="1"/>
    <col min="12043" max="12288" width="11.42578125" style="312"/>
    <col min="12289" max="12294" width="11.7109375" style="312" customWidth="1"/>
    <col min="12295" max="12295" width="12.28515625" style="312" customWidth="1"/>
    <col min="12296" max="12296" width="13.85546875" style="312" customWidth="1"/>
    <col min="12297" max="12298" width="11.7109375" style="312" customWidth="1"/>
    <col min="12299" max="12544" width="11.42578125" style="312"/>
    <col min="12545" max="12550" width="11.7109375" style="312" customWidth="1"/>
    <col min="12551" max="12551" width="12.28515625" style="312" customWidth="1"/>
    <col min="12552" max="12552" width="13.85546875" style="312" customWidth="1"/>
    <col min="12553" max="12554" width="11.7109375" style="312" customWidth="1"/>
    <col min="12555" max="12800" width="11.42578125" style="312"/>
    <col min="12801" max="12806" width="11.7109375" style="312" customWidth="1"/>
    <col min="12807" max="12807" width="12.28515625" style="312" customWidth="1"/>
    <col min="12808" max="12808" width="13.85546875" style="312" customWidth="1"/>
    <col min="12809" max="12810" width="11.7109375" style="312" customWidth="1"/>
    <col min="12811" max="13056" width="11.42578125" style="312"/>
    <col min="13057" max="13062" width="11.7109375" style="312" customWidth="1"/>
    <col min="13063" max="13063" width="12.28515625" style="312" customWidth="1"/>
    <col min="13064" max="13064" width="13.85546875" style="312" customWidth="1"/>
    <col min="13065" max="13066" width="11.7109375" style="312" customWidth="1"/>
    <col min="13067" max="13312" width="11.42578125" style="312"/>
    <col min="13313" max="13318" width="11.7109375" style="312" customWidth="1"/>
    <col min="13319" max="13319" width="12.28515625" style="312" customWidth="1"/>
    <col min="13320" max="13320" width="13.85546875" style="312" customWidth="1"/>
    <col min="13321" max="13322" width="11.7109375" style="312" customWidth="1"/>
    <col min="13323" max="13568" width="11.42578125" style="312"/>
    <col min="13569" max="13574" width="11.7109375" style="312" customWidth="1"/>
    <col min="13575" max="13575" width="12.28515625" style="312" customWidth="1"/>
    <col min="13576" max="13576" width="13.85546875" style="312" customWidth="1"/>
    <col min="13577" max="13578" width="11.7109375" style="312" customWidth="1"/>
    <col min="13579" max="13824" width="11.42578125" style="312"/>
    <col min="13825" max="13830" width="11.7109375" style="312" customWidth="1"/>
    <col min="13831" max="13831" width="12.28515625" style="312" customWidth="1"/>
    <col min="13832" max="13832" width="13.85546875" style="312" customWidth="1"/>
    <col min="13833" max="13834" width="11.7109375" style="312" customWidth="1"/>
    <col min="13835" max="14080" width="11.42578125" style="312"/>
    <col min="14081" max="14086" width="11.7109375" style="312" customWidth="1"/>
    <col min="14087" max="14087" width="12.28515625" style="312" customWidth="1"/>
    <col min="14088" max="14088" width="13.85546875" style="312" customWidth="1"/>
    <col min="14089" max="14090" width="11.7109375" style="312" customWidth="1"/>
    <col min="14091" max="14336" width="11.42578125" style="312"/>
    <col min="14337" max="14342" width="11.7109375" style="312" customWidth="1"/>
    <col min="14343" max="14343" width="12.28515625" style="312" customWidth="1"/>
    <col min="14344" max="14344" width="13.85546875" style="312" customWidth="1"/>
    <col min="14345" max="14346" width="11.7109375" style="312" customWidth="1"/>
    <col min="14347" max="14592" width="11.42578125" style="312"/>
    <col min="14593" max="14598" width="11.7109375" style="312" customWidth="1"/>
    <col min="14599" max="14599" width="12.28515625" style="312" customWidth="1"/>
    <col min="14600" max="14600" width="13.85546875" style="312" customWidth="1"/>
    <col min="14601" max="14602" width="11.7109375" style="312" customWidth="1"/>
    <col min="14603" max="14848" width="11.42578125" style="312"/>
    <col min="14849" max="14854" width="11.7109375" style="312" customWidth="1"/>
    <col min="14855" max="14855" width="12.28515625" style="312" customWidth="1"/>
    <col min="14856" max="14856" width="13.85546875" style="312" customWidth="1"/>
    <col min="14857" max="14858" width="11.7109375" style="312" customWidth="1"/>
    <col min="14859" max="15104" width="11.42578125" style="312"/>
    <col min="15105" max="15110" width="11.7109375" style="312" customWidth="1"/>
    <col min="15111" max="15111" width="12.28515625" style="312" customWidth="1"/>
    <col min="15112" max="15112" width="13.85546875" style="312" customWidth="1"/>
    <col min="15113" max="15114" width="11.7109375" style="312" customWidth="1"/>
    <col min="15115" max="15360" width="11.42578125" style="312"/>
    <col min="15361" max="15366" width="11.7109375" style="312" customWidth="1"/>
    <col min="15367" max="15367" width="12.28515625" style="312" customWidth="1"/>
    <col min="15368" max="15368" width="13.85546875" style="312" customWidth="1"/>
    <col min="15369" max="15370" width="11.7109375" style="312" customWidth="1"/>
    <col min="15371" max="15616" width="11.42578125" style="312"/>
    <col min="15617" max="15622" width="11.7109375" style="312" customWidth="1"/>
    <col min="15623" max="15623" width="12.28515625" style="312" customWidth="1"/>
    <col min="15624" max="15624" width="13.85546875" style="312" customWidth="1"/>
    <col min="15625" max="15626" width="11.7109375" style="312" customWidth="1"/>
    <col min="15627" max="15872" width="11.42578125" style="312"/>
    <col min="15873" max="15878" width="11.7109375" style="312" customWidth="1"/>
    <col min="15879" max="15879" width="12.28515625" style="312" customWidth="1"/>
    <col min="15880" max="15880" width="13.85546875" style="312" customWidth="1"/>
    <col min="15881" max="15882" width="11.7109375" style="312" customWidth="1"/>
    <col min="15883" max="16128" width="11.42578125" style="312"/>
    <col min="16129" max="16134" width="11.7109375" style="312" customWidth="1"/>
    <col min="16135" max="16135" width="12.28515625" style="312" customWidth="1"/>
    <col min="16136" max="16136" width="13.85546875" style="312" customWidth="1"/>
    <col min="16137" max="16138" width="11.7109375" style="312" customWidth="1"/>
    <col min="16139" max="16384" width="11.42578125" style="312"/>
  </cols>
  <sheetData>
    <row r="2" spans="1:10" s="8" customFormat="1" ht="18" customHeight="1">
      <c r="A2" s="529" t="s">
        <v>447</v>
      </c>
      <c r="B2" s="529"/>
      <c r="C2" s="529"/>
      <c r="D2" s="529"/>
      <c r="E2" s="529"/>
      <c r="F2" s="529"/>
      <c r="G2" s="529"/>
      <c r="H2" s="529"/>
      <c r="I2" s="529"/>
      <c r="J2" s="529"/>
    </row>
    <row r="3" spans="1:10" s="8" customFormat="1" ht="18" customHeight="1">
      <c r="A3" s="503" t="s">
        <v>448</v>
      </c>
      <c r="B3" s="503"/>
      <c r="C3" s="503"/>
      <c r="D3" s="503"/>
      <c r="E3" s="503"/>
      <c r="F3" s="503"/>
      <c r="G3" s="503"/>
      <c r="H3" s="503"/>
      <c r="I3" s="503"/>
      <c r="J3" s="503"/>
    </row>
    <row r="4" spans="1:10" s="8" customFormat="1" ht="18" customHeight="1">
      <c r="A4" s="503" t="s">
        <v>360</v>
      </c>
      <c r="B4" s="503"/>
      <c r="C4" s="503"/>
      <c r="D4" s="503"/>
      <c r="E4" s="503"/>
      <c r="F4" s="503"/>
      <c r="G4" s="503"/>
      <c r="H4" s="503"/>
      <c r="I4" s="503"/>
      <c r="J4" s="503"/>
    </row>
    <row r="5" spans="1:10" s="8" customFormat="1" ht="8.25" customHeight="1">
      <c r="A5" s="116"/>
      <c r="B5" s="116"/>
      <c r="C5" s="116"/>
      <c r="D5" s="116"/>
      <c r="E5" s="116"/>
      <c r="F5" s="116"/>
      <c r="G5" s="116"/>
      <c r="H5" s="116"/>
      <c r="I5" s="116"/>
      <c r="J5" s="116"/>
    </row>
    <row r="6" spans="1:10" s="289" customFormat="1" ht="27.75" customHeight="1">
      <c r="A6" s="279" t="s">
        <v>333</v>
      </c>
      <c r="B6" s="46" t="s">
        <v>34</v>
      </c>
      <c r="C6" s="46" t="s">
        <v>19</v>
      </c>
      <c r="D6" s="46" t="s">
        <v>20</v>
      </c>
      <c r="E6" s="46" t="s">
        <v>21</v>
      </c>
      <c r="F6" s="46" t="s">
        <v>22</v>
      </c>
      <c r="G6" s="46" t="s">
        <v>23</v>
      </c>
      <c r="H6" s="46" t="s">
        <v>24</v>
      </c>
      <c r="I6" s="46" t="s">
        <v>25</v>
      </c>
      <c r="J6" s="46" t="s">
        <v>449</v>
      </c>
    </row>
    <row r="7" spans="1:10" ht="8.25" customHeight="1"/>
    <row r="8" spans="1:10" s="314" customFormat="1" ht="16.5" customHeight="1">
      <c r="A8" s="51" t="s">
        <v>16</v>
      </c>
      <c r="B8" s="313">
        <f>SUM(B10:B21)</f>
        <v>53376</v>
      </c>
      <c r="C8" s="313">
        <f t="shared" ref="C8:J8" si="0">SUM(C10:C21)</f>
        <v>18058</v>
      </c>
      <c r="D8" s="313">
        <f t="shared" si="0"/>
        <v>9850</v>
      </c>
      <c r="E8" s="313">
        <f t="shared" si="0"/>
        <v>4636</v>
      </c>
      <c r="F8" s="313">
        <f t="shared" si="0"/>
        <v>3491</v>
      </c>
      <c r="G8" s="313">
        <f t="shared" si="0"/>
        <v>4619</v>
      </c>
      <c r="H8" s="313">
        <f t="shared" si="0"/>
        <v>4722</v>
      </c>
      <c r="I8" s="313">
        <f t="shared" si="0"/>
        <v>5491</v>
      </c>
      <c r="J8" s="313">
        <f t="shared" si="0"/>
        <v>2509</v>
      </c>
    </row>
    <row r="9" spans="1:10" ht="8.25" customHeight="1">
      <c r="A9" s="57"/>
      <c r="B9" s="305"/>
      <c r="C9" s="305"/>
      <c r="D9" s="305"/>
      <c r="E9" s="305"/>
      <c r="F9" s="305"/>
      <c r="G9" s="305"/>
      <c r="H9" s="305"/>
      <c r="I9" s="305"/>
      <c r="J9" s="305"/>
    </row>
    <row r="10" spans="1:10" ht="16.5" customHeight="1">
      <c r="A10" s="57" t="s">
        <v>344</v>
      </c>
      <c r="B10" s="305">
        <f>SUM(C10:J10)</f>
        <v>5810</v>
      </c>
      <c r="C10" s="305">
        <v>1867</v>
      </c>
      <c r="D10" s="305">
        <v>1123</v>
      </c>
      <c r="E10" s="305">
        <v>507</v>
      </c>
      <c r="F10" s="305">
        <v>400</v>
      </c>
      <c r="G10" s="305">
        <v>470</v>
      </c>
      <c r="H10" s="305">
        <v>539</v>
      </c>
      <c r="I10" s="305">
        <v>611</v>
      </c>
      <c r="J10" s="305">
        <v>293</v>
      </c>
    </row>
    <row r="11" spans="1:10" ht="16.5" customHeight="1">
      <c r="A11" s="57" t="s">
        <v>345</v>
      </c>
      <c r="B11" s="305">
        <f t="shared" ref="B11:B21" si="1">SUM(C11:J11)</f>
        <v>3965</v>
      </c>
      <c r="C11" s="305">
        <v>1450</v>
      </c>
      <c r="D11" s="305">
        <v>677</v>
      </c>
      <c r="E11" s="305">
        <v>343</v>
      </c>
      <c r="F11" s="305">
        <v>241</v>
      </c>
      <c r="G11" s="305">
        <v>339</v>
      </c>
      <c r="H11" s="305">
        <v>395</v>
      </c>
      <c r="I11" s="305">
        <v>383</v>
      </c>
      <c r="J11" s="305">
        <v>137</v>
      </c>
    </row>
    <row r="12" spans="1:10" ht="16.5" customHeight="1">
      <c r="A12" s="57" t="s">
        <v>346</v>
      </c>
      <c r="B12" s="305">
        <f t="shared" si="1"/>
        <v>4628</v>
      </c>
      <c r="C12" s="305">
        <v>1513</v>
      </c>
      <c r="D12" s="305">
        <v>821</v>
      </c>
      <c r="E12" s="305">
        <v>457</v>
      </c>
      <c r="F12" s="305">
        <v>292</v>
      </c>
      <c r="G12" s="305">
        <v>381</v>
      </c>
      <c r="H12" s="305">
        <v>412</v>
      </c>
      <c r="I12" s="305">
        <v>504</v>
      </c>
      <c r="J12" s="305">
        <v>248</v>
      </c>
    </row>
    <row r="13" spans="1:10" ht="16.5" customHeight="1">
      <c r="A13" s="57" t="s">
        <v>347</v>
      </c>
      <c r="B13" s="305">
        <f t="shared" si="1"/>
        <v>3879</v>
      </c>
      <c r="C13" s="305">
        <v>1359</v>
      </c>
      <c r="D13" s="305">
        <v>736</v>
      </c>
      <c r="E13" s="305">
        <v>350</v>
      </c>
      <c r="F13" s="305">
        <v>151</v>
      </c>
      <c r="G13" s="305">
        <v>377</v>
      </c>
      <c r="H13" s="305">
        <v>367</v>
      </c>
      <c r="I13" s="305">
        <v>399</v>
      </c>
      <c r="J13" s="305">
        <v>140</v>
      </c>
    </row>
    <row r="14" spans="1:10" ht="16.5" customHeight="1">
      <c r="A14" s="57" t="s">
        <v>348</v>
      </c>
      <c r="B14" s="305">
        <f t="shared" si="1"/>
        <v>4792</v>
      </c>
      <c r="C14" s="305">
        <v>1642</v>
      </c>
      <c r="D14" s="305">
        <v>831</v>
      </c>
      <c r="E14" s="305">
        <v>393</v>
      </c>
      <c r="F14" s="305">
        <v>336</v>
      </c>
      <c r="G14" s="305">
        <v>374</v>
      </c>
      <c r="H14" s="305">
        <v>437</v>
      </c>
      <c r="I14" s="305">
        <v>474</v>
      </c>
      <c r="J14" s="305">
        <v>305</v>
      </c>
    </row>
    <row r="15" spans="1:10" ht="16.5" customHeight="1">
      <c r="A15" s="57" t="s">
        <v>349</v>
      </c>
      <c r="B15" s="305">
        <f t="shared" si="1"/>
        <v>4359</v>
      </c>
      <c r="C15" s="305">
        <v>1383</v>
      </c>
      <c r="D15" s="305">
        <v>819</v>
      </c>
      <c r="E15" s="305">
        <v>354</v>
      </c>
      <c r="F15" s="305">
        <v>277</v>
      </c>
      <c r="G15" s="305">
        <v>398</v>
      </c>
      <c r="H15" s="305">
        <v>395</v>
      </c>
      <c r="I15" s="305">
        <v>459</v>
      </c>
      <c r="J15" s="305">
        <v>274</v>
      </c>
    </row>
    <row r="16" spans="1:10" ht="16.5" customHeight="1">
      <c r="A16" s="57" t="s">
        <v>350</v>
      </c>
      <c r="B16" s="305">
        <f t="shared" si="1"/>
        <v>4205</v>
      </c>
      <c r="C16" s="305">
        <v>1445</v>
      </c>
      <c r="D16" s="305">
        <v>734</v>
      </c>
      <c r="E16" s="305">
        <v>368</v>
      </c>
      <c r="F16" s="305">
        <v>303</v>
      </c>
      <c r="G16" s="305">
        <v>354</v>
      </c>
      <c r="H16" s="305">
        <v>338</v>
      </c>
      <c r="I16" s="305">
        <v>417</v>
      </c>
      <c r="J16" s="305">
        <v>246</v>
      </c>
    </row>
    <row r="17" spans="1:10" ht="16.5" customHeight="1">
      <c r="A17" s="57" t="s">
        <v>351</v>
      </c>
      <c r="B17" s="305">
        <f t="shared" si="1"/>
        <v>4522</v>
      </c>
      <c r="C17" s="305">
        <v>1404</v>
      </c>
      <c r="D17" s="305">
        <v>934</v>
      </c>
      <c r="E17" s="305">
        <v>393</v>
      </c>
      <c r="F17" s="305">
        <v>295</v>
      </c>
      <c r="G17" s="305">
        <v>393</v>
      </c>
      <c r="H17" s="305">
        <v>404</v>
      </c>
      <c r="I17" s="305">
        <v>484</v>
      </c>
      <c r="J17" s="305">
        <v>215</v>
      </c>
    </row>
    <row r="18" spans="1:10" ht="16.5" customHeight="1">
      <c r="A18" s="57" t="s">
        <v>352</v>
      </c>
      <c r="B18" s="305">
        <f t="shared" si="1"/>
        <v>4531</v>
      </c>
      <c r="C18" s="305">
        <v>1570</v>
      </c>
      <c r="D18" s="305">
        <v>880</v>
      </c>
      <c r="E18" s="305">
        <v>373</v>
      </c>
      <c r="F18" s="305">
        <v>320</v>
      </c>
      <c r="G18" s="305">
        <v>380</v>
      </c>
      <c r="H18" s="305">
        <v>391</v>
      </c>
      <c r="I18" s="305">
        <v>441</v>
      </c>
      <c r="J18" s="305">
        <v>176</v>
      </c>
    </row>
    <row r="19" spans="1:10" ht="16.5" customHeight="1">
      <c r="A19" s="57" t="s">
        <v>353</v>
      </c>
      <c r="B19" s="305">
        <f t="shared" si="1"/>
        <v>4658</v>
      </c>
      <c r="C19" s="305">
        <v>1739</v>
      </c>
      <c r="D19" s="305">
        <v>847</v>
      </c>
      <c r="E19" s="305">
        <v>344</v>
      </c>
      <c r="F19" s="305">
        <v>343</v>
      </c>
      <c r="G19" s="305">
        <v>395</v>
      </c>
      <c r="H19" s="305">
        <v>333</v>
      </c>
      <c r="I19" s="305">
        <v>510</v>
      </c>
      <c r="J19" s="305">
        <v>147</v>
      </c>
    </row>
    <row r="20" spans="1:10" ht="16.5" customHeight="1">
      <c r="A20" s="57" t="s">
        <v>354</v>
      </c>
      <c r="B20" s="305">
        <f t="shared" si="1"/>
        <v>4600</v>
      </c>
      <c r="C20" s="305">
        <v>1524</v>
      </c>
      <c r="D20" s="305">
        <v>798</v>
      </c>
      <c r="E20" s="305">
        <v>457</v>
      </c>
      <c r="F20" s="305">
        <v>288</v>
      </c>
      <c r="G20" s="305">
        <v>407</v>
      </c>
      <c r="H20" s="305">
        <v>463</v>
      </c>
      <c r="I20" s="305">
        <v>463</v>
      </c>
      <c r="J20" s="305">
        <v>200</v>
      </c>
    </row>
    <row r="21" spans="1:10" ht="16.5" customHeight="1">
      <c r="A21" s="57" t="s">
        <v>355</v>
      </c>
      <c r="B21" s="305">
        <f t="shared" si="1"/>
        <v>3427</v>
      </c>
      <c r="C21" s="305">
        <v>1162</v>
      </c>
      <c r="D21" s="305">
        <v>650</v>
      </c>
      <c r="E21" s="305">
        <v>297</v>
      </c>
      <c r="F21" s="305">
        <v>245</v>
      </c>
      <c r="G21" s="305">
        <v>351</v>
      </c>
      <c r="H21" s="305">
        <v>248</v>
      </c>
      <c r="I21" s="305">
        <v>346</v>
      </c>
      <c r="J21" s="305">
        <v>128</v>
      </c>
    </row>
    <row r="22" spans="1:10" ht="8.25" customHeight="1">
      <c r="A22" s="315"/>
      <c r="B22" s="316"/>
      <c r="C22" s="316"/>
      <c r="D22" s="316"/>
      <c r="E22" s="316"/>
      <c r="F22" s="316"/>
      <c r="G22" s="316"/>
      <c r="H22" s="316"/>
      <c r="I22" s="316"/>
      <c r="J22" s="316"/>
    </row>
    <row r="23" spans="1:10" ht="8.25" customHeight="1">
      <c r="B23" s="305"/>
      <c r="C23" s="305"/>
      <c r="D23" s="305"/>
      <c r="E23" s="305"/>
      <c r="F23" s="305"/>
      <c r="G23" s="305"/>
      <c r="H23" s="305"/>
      <c r="I23" s="305"/>
      <c r="J23" s="305"/>
    </row>
    <row r="24" spans="1:10" ht="13.5">
      <c r="A24" s="242" t="s">
        <v>450</v>
      </c>
    </row>
    <row r="25" spans="1:10" ht="14.25" customHeight="1">
      <c r="A25" s="32" t="s">
        <v>451</v>
      </c>
    </row>
    <row r="28" spans="1:10">
      <c r="B28" s="317"/>
    </row>
  </sheetData>
  <mergeCells count="3">
    <mergeCell ref="A2:J2"/>
    <mergeCell ref="A3:J3"/>
    <mergeCell ref="A4:J4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9" orientation="landscape" useFirstPageNumber="1" horizontalDpi="120" verticalDpi="144" r:id="rId1"/>
  <headerFooter alignWithMargins="0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E8A7BD-AEC9-436D-BF0A-E60F47E0DB7F}">
  <sheetPr>
    <pageSetUpPr fitToPage="1"/>
  </sheetPr>
  <dimension ref="A2:J27"/>
  <sheetViews>
    <sheetView showGridLines="0" zoomScaleNormal="100" zoomScaleSheetLayoutView="90" workbookViewId="0">
      <selection activeCell="I12" sqref="I12"/>
    </sheetView>
  </sheetViews>
  <sheetFormatPr baseColWidth="10" defaultRowHeight="12"/>
  <cols>
    <col min="1" max="6" width="11.7109375" style="312" customWidth="1"/>
    <col min="7" max="7" width="12.28515625" style="312" customWidth="1"/>
    <col min="8" max="8" width="14.7109375" style="312" customWidth="1"/>
    <col min="9" max="9" width="11.7109375" style="312" customWidth="1"/>
    <col min="10" max="256" width="11.42578125" style="312"/>
    <col min="257" max="262" width="11.7109375" style="312" customWidth="1"/>
    <col min="263" max="263" width="12.28515625" style="312" customWidth="1"/>
    <col min="264" max="264" width="14.7109375" style="312" customWidth="1"/>
    <col min="265" max="265" width="11.7109375" style="312" customWidth="1"/>
    <col min="266" max="512" width="11.42578125" style="312"/>
    <col min="513" max="518" width="11.7109375" style="312" customWidth="1"/>
    <col min="519" max="519" width="12.28515625" style="312" customWidth="1"/>
    <col min="520" max="520" width="14.7109375" style="312" customWidth="1"/>
    <col min="521" max="521" width="11.7109375" style="312" customWidth="1"/>
    <col min="522" max="768" width="11.42578125" style="312"/>
    <col min="769" max="774" width="11.7109375" style="312" customWidth="1"/>
    <col min="775" max="775" width="12.28515625" style="312" customWidth="1"/>
    <col min="776" max="776" width="14.7109375" style="312" customWidth="1"/>
    <col min="777" max="777" width="11.7109375" style="312" customWidth="1"/>
    <col min="778" max="1024" width="11.42578125" style="312"/>
    <col min="1025" max="1030" width="11.7109375" style="312" customWidth="1"/>
    <col min="1031" max="1031" width="12.28515625" style="312" customWidth="1"/>
    <col min="1032" max="1032" width="14.7109375" style="312" customWidth="1"/>
    <col min="1033" max="1033" width="11.7109375" style="312" customWidth="1"/>
    <col min="1034" max="1280" width="11.42578125" style="312"/>
    <col min="1281" max="1286" width="11.7109375" style="312" customWidth="1"/>
    <col min="1287" max="1287" width="12.28515625" style="312" customWidth="1"/>
    <col min="1288" max="1288" width="14.7109375" style="312" customWidth="1"/>
    <col min="1289" max="1289" width="11.7109375" style="312" customWidth="1"/>
    <col min="1290" max="1536" width="11.42578125" style="312"/>
    <col min="1537" max="1542" width="11.7109375" style="312" customWidth="1"/>
    <col min="1543" max="1543" width="12.28515625" style="312" customWidth="1"/>
    <col min="1544" max="1544" width="14.7109375" style="312" customWidth="1"/>
    <col min="1545" max="1545" width="11.7109375" style="312" customWidth="1"/>
    <col min="1546" max="1792" width="11.42578125" style="312"/>
    <col min="1793" max="1798" width="11.7109375" style="312" customWidth="1"/>
    <col min="1799" max="1799" width="12.28515625" style="312" customWidth="1"/>
    <col min="1800" max="1800" width="14.7109375" style="312" customWidth="1"/>
    <col min="1801" max="1801" width="11.7109375" style="312" customWidth="1"/>
    <col min="1802" max="2048" width="11.42578125" style="312"/>
    <col min="2049" max="2054" width="11.7109375" style="312" customWidth="1"/>
    <col min="2055" max="2055" width="12.28515625" style="312" customWidth="1"/>
    <col min="2056" max="2056" width="14.7109375" style="312" customWidth="1"/>
    <col min="2057" max="2057" width="11.7109375" style="312" customWidth="1"/>
    <col min="2058" max="2304" width="11.42578125" style="312"/>
    <col min="2305" max="2310" width="11.7109375" style="312" customWidth="1"/>
    <col min="2311" max="2311" width="12.28515625" style="312" customWidth="1"/>
    <col min="2312" max="2312" width="14.7109375" style="312" customWidth="1"/>
    <col min="2313" max="2313" width="11.7109375" style="312" customWidth="1"/>
    <col min="2314" max="2560" width="11.42578125" style="312"/>
    <col min="2561" max="2566" width="11.7109375" style="312" customWidth="1"/>
    <col min="2567" max="2567" width="12.28515625" style="312" customWidth="1"/>
    <col min="2568" max="2568" width="14.7109375" style="312" customWidth="1"/>
    <col min="2569" max="2569" width="11.7109375" style="312" customWidth="1"/>
    <col min="2570" max="2816" width="11.42578125" style="312"/>
    <col min="2817" max="2822" width="11.7109375" style="312" customWidth="1"/>
    <col min="2823" max="2823" width="12.28515625" style="312" customWidth="1"/>
    <col min="2824" max="2824" width="14.7109375" style="312" customWidth="1"/>
    <col min="2825" max="2825" width="11.7109375" style="312" customWidth="1"/>
    <col min="2826" max="3072" width="11.42578125" style="312"/>
    <col min="3073" max="3078" width="11.7109375" style="312" customWidth="1"/>
    <col min="3079" max="3079" width="12.28515625" style="312" customWidth="1"/>
    <col min="3080" max="3080" width="14.7109375" style="312" customWidth="1"/>
    <col min="3081" max="3081" width="11.7109375" style="312" customWidth="1"/>
    <col min="3082" max="3328" width="11.42578125" style="312"/>
    <col min="3329" max="3334" width="11.7109375" style="312" customWidth="1"/>
    <col min="3335" max="3335" width="12.28515625" style="312" customWidth="1"/>
    <col min="3336" max="3336" width="14.7109375" style="312" customWidth="1"/>
    <col min="3337" max="3337" width="11.7109375" style="312" customWidth="1"/>
    <col min="3338" max="3584" width="11.42578125" style="312"/>
    <col min="3585" max="3590" width="11.7109375" style="312" customWidth="1"/>
    <col min="3591" max="3591" width="12.28515625" style="312" customWidth="1"/>
    <col min="3592" max="3592" width="14.7109375" style="312" customWidth="1"/>
    <col min="3593" max="3593" width="11.7109375" style="312" customWidth="1"/>
    <col min="3594" max="3840" width="11.42578125" style="312"/>
    <col min="3841" max="3846" width="11.7109375" style="312" customWidth="1"/>
    <col min="3847" max="3847" width="12.28515625" style="312" customWidth="1"/>
    <col min="3848" max="3848" width="14.7109375" style="312" customWidth="1"/>
    <col min="3849" max="3849" width="11.7109375" style="312" customWidth="1"/>
    <col min="3850" max="4096" width="11.42578125" style="312"/>
    <col min="4097" max="4102" width="11.7109375" style="312" customWidth="1"/>
    <col min="4103" max="4103" width="12.28515625" style="312" customWidth="1"/>
    <col min="4104" max="4104" width="14.7109375" style="312" customWidth="1"/>
    <col min="4105" max="4105" width="11.7109375" style="312" customWidth="1"/>
    <col min="4106" max="4352" width="11.42578125" style="312"/>
    <col min="4353" max="4358" width="11.7109375" style="312" customWidth="1"/>
    <col min="4359" max="4359" width="12.28515625" style="312" customWidth="1"/>
    <col min="4360" max="4360" width="14.7109375" style="312" customWidth="1"/>
    <col min="4361" max="4361" width="11.7109375" style="312" customWidth="1"/>
    <col min="4362" max="4608" width="11.42578125" style="312"/>
    <col min="4609" max="4614" width="11.7109375" style="312" customWidth="1"/>
    <col min="4615" max="4615" width="12.28515625" style="312" customWidth="1"/>
    <col min="4616" max="4616" width="14.7109375" style="312" customWidth="1"/>
    <col min="4617" max="4617" width="11.7109375" style="312" customWidth="1"/>
    <col min="4618" max="4864" width="11.42578125" style="312"/>
    <col min="4865" max="4870" width="11.7109375" style="312" customWidth="1"/>
    <col min="4871" max="4871" width="12.28515625" style="312" customWidth="1"/>
    <col min="4872" max="4872" width="14.7109375" style="312" customWidth="1"/>
    <col min="4873" max="4873" width="11.7109375" style="312" customWidth="1"/>
    <col min="4874" max="5120" width="11.42578125" style="312"/>
    <col min="5121" max="5126" width="11.7109375" style="312" customWidth="1"/>
    <col min="5127" max="5127" width="12.28515625" style="312" customWidth="1"/>
    <col min="5128" max="5128" width="14.7109375" style="312" customWidth="1"/>
    <col min="5129" max="5129" width="11.7109375" style="312" customWidth="1"/>
    <col min="5130" max="5376" width="11.42578125" style="312"/>
    <col min="5377" max="5382" width="11.7109375" style="312" customWidth="1"/>
    <col min="5383" max="5383" width="12.28515625" style="312" customWidth="1"/>
    <col min="5384" max="5384" width="14.7109375" style="312" customWidth="1"/>
    <col min="5385" max="5385" width="11.7109375" style="312" customWidth="1"/>
    <col min="5386" max="5632" width="11.42578125" style="312"/>
    <col min="5633" max="5638" width="11.7109375" style="312" customWidth="1"/>
    <col min="5639" max="5639" width="12.28515625" style="312" customWidth="1"/>
    <col min="5640" max="5640" width="14.7109375" style="312" customWidth="1"/>
    <col min="5641" max="5641" width="11.7109375" style="312" customWidth="1"/>
    <col min="5642" max="5888" width="11.42578125" style="312"/>
    <col min="5889" max="5894" width="11.7109375" style="312" customWidth="1"/>
    <col min="5895" max="5895" width="12.28515625" style="312" customWidth="1"/>
    <col min="5896" max="5896" width="14.7109375" style="312" customWidth="1"/>
    <col min="5897" max="5897" width="11.7109375" style="312" customWidth="1"/>
    <col min="5898" max="6144" width="11.42578125" style="312"/>
    <col min="6145" max="6150" width="11.7109375" style="312" customWidth="1"/>
    <col min="6151" max="6151" width="12.28515625" style="312" customWidth="1"/>
    <col min="6152" max="6152" width="14.7109375" style="312" customWidth="1"/>
    <col min="6153" max="6153" width="11.7109375" style="312" customWidth="1"/>
    <col min="6154" max="6400" width="11.42578125" style="312"/>
    <col min="6401" max="6406" width="11.7109375" style="312" customWidth="1"/>
    <col min="6407" max="6407" width="12.28515625" style="312" customWidth="1"/>
    <col min="6408" max="6408" width="14.7109375" style="312" customWidth="1"/>
    <col min="6409" max="6409" width="11.7109375" style="312" customWidth="1"/>
    <col min="6410" max="6656" width="11.42578125" style="312"/>
    <col min="6657" max="6662" width="11.7109375" style="312" customWidth="1"/>
    <col min="6663" max="6663" width="12.28515625" style="312" customWidth="1"/>
    <col min="6664" max="6664" width="14.7109375" style="312" customWidth="1"/>
    <col min="6665" max="6665" width="11.7109375" style="312" customWidth="1"/>
    <col min="6666" max="6912" width="11.42578125" style="312"/>
    <col min="6913" max="6918" width="11.7109375" style="312" customWidth="1"/>
    <col min="6919" max="6919" width="12.28515625" style="312" customWidth="1"/>
    <col min="6920" max="6920" width="14.7109375" style="312" customWidth="1"/>
    <col min="6921" max="6921" width="11.7109375" style="312" customWidth="1"/>
    <col min="6922" max="7168" width="11.42578125" style="312"/>
    <col min="7169" max="7174" width="11.7109375" style="312" customWidth="1"/>
    <col min="7175" max="7175" width="12.28515625" style="312" customWidth="1"/>
    <col min="7176" max="7176" width="14.7109375" style="312" customWidth="1"/>
    <col min="7177" max="7177" width="11.7109375" style="312" customWidth="1"/>
    <col min="7178" max="7424" width="11.42578125" style="312"/>
    <col min="7425" max="7430" width="11.7109375" style="312" customWidth="1"/>
    <col min="7431" max="7431" width="12.28515625" style="312" customWidth="1"/>
    <col min="7432" max="7432" width="14.7109375" style="312" customWidth="1"/>
    <col min="7433" max="7433" width="11.7109375" style="312" customWidth="1"/>
    <col min="7434" max="7680" width="11.42578125" style="312"/>
    <col min="7681" max="7686" width="11.7109375" style="312" customWidth="1"/>
    <col min="7687" max="7687" width="12.28515625" style="312" customWidth="1"/>
    <col min="7688" max="7688" width="14.7109375" style="312" customWidth="1"/>
    <col min="7689" max="7689" width="11.7109375" style="312" customWidth="1"/>
    <col min="7690" max="7936" width="11.42578125" style="312"/>
    <col min="7937" max="7942" width="11.7109375" style="312" customWidth="1"/>
    <col min="7943" max="7943" width="12.28515625" style="312" customWidth="1"/>
    <col min="7944" max="7944" width="14.7109375" style="312" customWidth="1"/>
    <col min="7945" max="7945" width="11.7109375" style="312" customWidth="1"/>
    <col min="7946" max="8192" width="11.42578125" style="312"/>
    <col min="8193" max="8198" width="11.7109375" style="312" customWidth="1"/>
    <col min="8199" max="8199" width="12.28515625" style="312" customWidth="1"/>
    <col min="8200" max="8200" width="14.7109375" style="312" customWidth="1"/>
    <col min="8201" max="8201" width="11.7109375" style="312" customWidth="1"/>
    <col min="8202" max="8448" width="11.42578125" style="312"/>
    <col min="8449" max="8454" width="11.7109375" style="312" customWidth="1"/>
    <col min="8455" max="8455" width="12.28515625" style="312" customWidth="1"/>
    <col min="8456" max="8456" width="14.7109375" style="312" customWidth="1"/>
    <col min="8457" max="8457" width="11.7109375" style="312" customWidth="1"/>
    <col min="8458" max="8704" width="11.42578125" style="312"/>
    <col min="8705" max="8710" width="11.7109375" style="312" customWidth="1"/>
    <col min="8711" max="8711" width="12.28515625" style="312" customWidth="1"/>
    <col min="8712" max="8712" width="14.7109375" style="312" customWidth="1"/>
    <col min="8713" max="8713" width="11.7109375" style="312" customWidth="1"/>
    <col min="8714" max="8960" width="11.42578125" style="312"/>
    <col min="8961" max="8966" width="11.7109375" style="312" customWidth="1"/>
    <col min="8967" max="8967" width="12.28515625" style="312" customWidth="1"/>
    <col min="8968" max="8968" width="14.7109375" style="312" customWidth="1"/>
    <col min="8969" max="8969" width="11.7109375" style="312" customWidth="1"/>
    <col min="8970" max="9216" width="11.42578125" style="312"/>
    <col min="9217" max="9222" width="11.7109375" style="312" customWidth="1"/>
    <col min="9223" max="9223" width="12.28515625" style="312" customWidth="1"/>
    <col min="9224" max="9224" width="14.7109375" style="312" customWidth="1"/>
    <col min="9225" max="9225" width="11.7109375" style="312" customWidth="1"/>
    <col min="9226" max="9472" width="11.42578125" style="312"/>
    <col min="9473" max="9478" width="11.7109375" style="312" customWidth="1"/>
    <col min="9479" max="9479" width="12.28515625" style="312" customWidth="1"/>
    <col min="9480" max="9480" width="14.7109375" style="312" customWidth="1"/>
    <col min="9481" max="9481" width="11.7109375" style="312" customWidth="1"/>
    <col min="9482" max="9728" width="11.42578125" style="312"/>
    <col min="9729" max="9734" width="11.7109375" style="312" customWidth="1"/>
    <col min="9735" max="9735" width="12.28515625" style="312" customWidth="1"/>
    <col min="9736" max="9736" width="14.7109375" style="312" customWidth="1"/>
    <col min="9737" max="9737" width="11.7109375" style="312" customWidth="1"/>
    <col min="9738" max="9984" width="11.42578125" style="312"/>
    <col min="9985" max="9990" width="11.7109375" style="312" customWidth="1"/>
    <col min="9991" max="9991" width="12.28515625" style="312" customWidth="1"/>
    <col min="9992" max="9992" width="14.7109375" style="312" customWidth="1"/>
    <col min="9993" max="9993" width="11.7109375" style="312" customWidth="1"/>
    <col min="9994" max="10240" width="11.42578125" style="312"/>
    <col min="10241" max="10246" width="11.7109375" style="312" customWidth="1"/>
    <col min="10247" max="10247" width="12.28515625" style="312" customWidth="1"/>
    <col min="10248" max="10248" width="14.7109375" style="312" customWidth="1"/>
    <col min="10249" max="10249" width="11.7109375" style="312" customWidth="1"/>
    <col min="10250" max="10496" width="11.42578125" style="312"/>
    <col min="10497" max="10502" width="11.7109375" style="312" customWidth="1"/>
    <col min="10503" max="10503" width="12.28515625" style="312" customWidth="1"/>
    <col min="10504" max="10504" width="14.7109375" style="312" customWidth="1"/>
    <col min="10505" max="10505" width="11.7109375" style="312" customWidth="1"/>
    <col min="10506" max="10752" width="11.42578125" style="312"/>
    <col min="10753" max="10758" width="11.7109375" style="312" customWidth="1"/>
    <col min="10759" max="10759" width="12.28515625" style="312" customWidth="1"/>
    <col min="10760" max="10760" width="14.7109375" style="312" customWidth="1"/>
    <col min="10761" max="10761" width="11.7109375" style="312" customWidth="1"/>
    <col min="10762" max="11008" width="11.42578125" style="312"/>
    <col min="11009" max="11014" width="11.7109375" style="312" customWidth="1"/>
    <col min="11015" max="11015" width="12.28515625" style="312" customWidth="1"/>
    <col min="11016" max="11016" width="14.7109375" style="312" customWidth="1"/>
    <col min="11017" max="11017" width="11.7109375" style="312" customWidth="1"/>
    <col min="11018" max="11264" width="11.42578125" style="312"/>
    <col min="11265" max="11270" width="11.7109375" style="312" customWidth="1"/>
    <col min="11271" max="11271" width="12.28515625" style="312" customWidth="1"/>
    <col min="11272" max="11272" width="14.7109375" style="312" customWidth="1"/>
    <col min="11273" max="11273" width="11.7109375" style="312" customWidth="1"/>
    <col min="11274" max="11520" width="11.42578125" style="312"/>
    <col min="11521" max="11526" width="11.7109375" style="312" customWidth="1"/>
    <col min="11527" max="11527" width="12.28515625" style="312" customWidth="1"/>
    <col min="11528" max="11528" width="14.7109375" style="312" customWidth="1"/>
    <col min="11529" max="11529" width="11.7109375" style="312" customWidth="1"/>
    <col min="11530" max="11776" width="11.42578125" style="312"/>
    <col min="11777" max="11782" width="11.7109375" style="312" customWidth="1"/>
    <col min="11783" max="11783" width="12.28515625" style="312" customWidth="1"/>
    <col min="11784" max="11784" width="14.7109375" style="312" customWidth="1"/>
    <col min="11785" max="11785" width="11.7109375" style="312" customWidth="1"/>
    <col min="11786" max="12032" width="11.42578125" style="312"/>
    <col min="12033" max="12038" width="11.7109375" style="312" customWidth="1"/>
    <col min="12039" max="12039" width="12.28515625" style="312" customWidth="1"/>
    <col min="12040" max="12040" width="14.7109375" style="312" customWidth="1"/>
    <col min="12041" max="12041" width="11.7109375" style="312" customWidth="1"/>
    <col min="12042" max="12288" width="11.42578125" style="312"/>
    <col min="12289" max="12294" width="11.7109375" style="312" customWidth="1"/>
    <col min="12295" max="12295" width="12.28515625" style="312" customWidth="1"/>
    <col min="12296" max="12296" width="14.7109375" style="312" customWidth="1"/>
    <col min="12297" max="12297" width="11.7109375" style="312" customWidth="1"/>
    <col min="12298" max="12544" width="11.42578125" style="312"/>
    <col min="12545" max="12550" width="11.7109375" style="312" customWidth="1"/>
    <col min="12551" max="12551" width="12.28515625" style="312" customWidth="1"/>
    <col min="12552" max="12552" width="14.7109375" style="312" customWidth="1"/>
    <col min="12553" max="12553" width="11.7109375" style="312" customWidth="1"/>
    <col min="12554" max="12800" width="11.42578125" style="312"/>
    <col min="12801" max="12806" width="11.7109375" style="312" customWidth="1"/>
    <col min="12807" max="12807" width="12.28515625" style="312" customWidth="1"/>
    <col min="12808" max="12808" width="14.7109375" style="312" customWidth="1"/>
    <col min="12809" max="12809" width="11.7109375" style="312" customWidth="1"/>
    <col min="12810" max="13056" width="11.42578125" style="312"/>
    <col min="13057" max="13062" width="11.7109375" style="312" customWidth="1"/>
    <col min="13063" max="13063" width="12.28515625" style="312" customWidth="1"/>
    <col min="13064" max="13064" width="14.7109375" style="312" customWidth="1"/>
    <col min="13065" max="13065" width="11.7109375" style="312" customWidth="1"/>
    <col min="13066" max="13312" width="11.42578125" style="312"/>
    <col min="13313" max="13318" width="11.7109375" style="312" customWidth="1"/>
    <col min="13319" max="13319" width="12.28515625" style="312" customWidth="1"/>
    <col min="13320" max="13320" width="14.7109375" style="312" customWidth="1"/>
    <col min="13321" max="13321" width="11.7109375" style="312" customWidth="1"/>
    <col min="13322" max="13568" width="11.42578125" style="312"/>
    <col min="13569" max="13574" width="11.7109375" style="312" customWidth="1"/>
    <col min="13575" max="13575" width="12.28515625" style="312" customWidth="1"/>
    <col min="13576" max="13576" width="14.7109375" style="312" customWidth="1"/>
    <col min="13577" max="13577" width="11.7109375" style="312" customWidth="1"/>
    <col min="13578" max="13824" width="11.42578125" style="312"/>
    <col min="13825" max="13830" width="11.7109375" style="312" customWidth="1"/>
    <col min="13831" max="13831" width="12.28515625" style="312" customWidth="1"/>
    <col min="13832" max="13832" width="14.7109375" style="312" customWidth="1"/>
    <col min="13833" max="13833" width="11.7109375" style="312" customWidth="1"/>
    <col min="13834" max="14080" width="11.42578125" style="312"/>
    <col min="14081" max="14086" width="11.7109375" style="312" customWidth="1"/>
    <col min="14087" max="14087" width="12.28515625" style="312" customWidth="1"/>
    <col min="14088" max="14088" width="14.7109375" style="312" customWidth="1"/>
    <col min="14089" max="14089" width="11.7109375" style="312" customWidth="1"/>
    <col min="14090" max="14336" width="11.42578125" style="312"/>
    <col min="14337" max="14342" width="11.7109375" style="312" customWidth="1"/>
    <col min="14343" max="14343" width="12.28515625" style="312" customWidth="1"/>
    <col min="14344" max="14344" width="14.7109375" style="312" customWidth="1"/>
    <col min="14345" max="14345" width="11.7109375" style="312" customWidth="1"/>
    <col min="14346" max="14592" width="11.42578125" style="312"/>
    <col min="14593" max="14598" width="11.7109375" style="312" customWidth="1"/>
    <col min="14599" max="14599" width="12.28515625" style="312" customWidth="1"/>
    <col min="14600" max="14600" width="14.7109375" style="312" customWidth="1"/>
    <col min="14601" max="14601" width="11.7109375" style="312" customWidth="1"/>
    <col min="14602" max="14848" width="11.42578125" style="312"/>
    <col min="14849" max="14854" width="11.7109375" style="312" customWidth="1"/>
    <col min="14855" max="14855" width="12.28515625" style="312" customWidth="1"/>
    <col min="14856" max="14856" width="14.7109375" style="312" customWidth="1"/>
    <col min="14857" max="14857" width="11.7109375" style="312" customWidth="1"/>
    <col min="14858" max="15104" width="11.42578125" style="312"/>
    <col min="15105" max="15110" width="11.7109375" style="312" customWidth="1"/>
    <col min="15111" max="15111" width="12.28515625" style="312" customWidth="1"/>
    <col min="15112" max="15112" width="14.7109375" style="312" customWidth="1"/>
    <col min="15113" max="15113" width="11.7109375" style="312" customWidth="1"/>
    <col min="15114" max="15360" width="11.42578125" style="312"/>
    <col min="15361" max="15366" width="11.7109375" style="312" customWidth="1"/>
    <col min="15367" max="15367" width="12.28515625" style="312" customWidth="1"/>
    <col min="15368" max="15368" width="14.7109375" style="312" customWidth="1"/>
    <col min="15369" max="15369" width="11.7109375" style="312" customWidth="1"/>
    <col min="15370" max="15616" width="11.42578125" style="312"/>
    <col min="15617" max="15622" width="11.7109375" style="312" customWidth="1"/>
    <col min="15623" max="15623" width="12.28515625" style="312" customWidth="1"/>
    <col min="15624" max="15624" width="14.7109375" style="312" customWidth="1"/>
    <col min="15625" max="15625" width="11.7109375" style="312" customWidth="1"/>
    <col min="15626" max="15872" width="11.42578125" style="312"/>
    <col min="15873" max="15878" width="11.7109375" style="312" customWidth="1"/>
    <col min="15879" max="15879" width="12.28515625" style="312" customWidth="1"/>
    <col min="15880" max="15880" width="14.7109375" style="312" customWidth="1"/>
    <col min="15881" max="15881" width="11.7109375" style="312" customWidth="1"/>
    <col min="15882" max="16128" width="11.42578125" style="312"/>
    <col min="16129" max="16134" width="11.7109375" style="312" customWidth="1"/>
    <col min="16135" max="16135" width="12.28515625" style="312" customWidth="1"/>
    <col min="16136" max="16136" width="14.7109375" style="312" customWidth="1"/>
    <col min="16137" max="16137" width="11.7109375" style="312" customWidth="1"/>
    <col min="16138" max="16384" width="11.42578125" style="312"/>
  </cols>
  <sheetData>
    <row r="2" spans="1:10" s="8" customFormat="1" ht="18" customHeight="1">
      <c r="A2" s="7" t="s">
        <v>452</v>
      </c>
      <c r="B2" s="7"/>
      <c r="C2" s="7"/>
      <c r="D2" s="7"/>
      <c r="E2" s="7"/>
      <c r="F2" s="7"/>
      <c r="G2" s="7"/>
      <c r="H2" s="7"/>
      <c r="I2" s="7"/>
    </row>
    <row r="3" spans="1:10" s="8" customFormat="1" ht="18" customHeight="1">
      <c r="A3" s="33" t="s">
        <v>453</v>
      </c>
      <c r="B3" s="33"/>
      <c r="C3" s="33"/>
      <c r="D3" s="33"/>
      <c r="E3" s="33"/>
      <c r="F3" s="33"/>
      <c r="G3" s="33"/>
      <c r="H3" s="33"/>
      <c r="I3" s="33"/>
    </row>
    <row r="4" spans="1:10" s="8" customFormat="1" ht="18" customHeight="1">
      <c r="A4" s="33" t="s">
        <v>140</v>
      </c>
      <c r="B4" s="33"/>
      <c r="C4" s="33"/>
      <c r="D4" s="33"/>
      <c r="E4" s="33"/>
      <c r="F4" s="33"/>
      <c r="G4" s="33"/>
      <c r="H4" s="33"/>
      <c r="I4" s="33"/>
    </row>
    <row r="5" spans="1:10" s="8" customFormat="1" ht="3.75" customHeight="1">
      <c r="A5" s="117"/>
      <c r="B5" s="117"/>
      <c r="C5" s="117"/>
      <c r="D5" s="117"/>
      <c r="E5" s="117"/>
      <c r="G5" s="166"/>
    </row>
    <row r="6" spans="1:10" s="289" customFormat="1" ht="27.75" customHeight="1">
      <c r="A6" s="279" t="s">
        <v>333</v>
      </c>
      <c r="B6" s="46" t="s">
        <v>34</v>
      </c>
      <c r="C6" s="46" t="s">
        <v>19</v>
      </c>
      <c r="D6" s="46" t="s">
        <v>20</v>
      </c>
      <c r="E6" s="46" t="s">
        <v>21</v>
      </c>
      <c r="F6" s="46" t="s">
        <v>22</v>
      </c>
      <c r="G6" s="46" t="s">
        <v>23</v>
      </c>
      <c r="H6" s="46" t="s">
        <v>24</v>
      </c>
      <c r="I6" s="46" t="s">
        <v>25</v>
      </c>
    </row>
    <row r="7" spans="1:10" ht="8.25" customHeight="1"/>
    <row r="8" spans="1:10" s="47" customFormat="1" ht="16.5" customHeight="1">
      <c r="A8" s="51" t="s">
        <v>16</v>
      </c>
      <c r="B8" s="318">
        <f>SUM(B10:B21)</f>
        <v>29586</v>
      </c>
      <c r="C8" s="318">
        <f t="shared" ref="C8:I8" si="0">SUM(C10:C21)</f>
        <v>11867</v>
      </c>
      <c r="D8" s="318">
        <f t="shared" si="0"/>
        <v>5008</v>
      </c>
      <c r="E8" s="318">
        <f t="shared" si="0"/>
        <v>2890</v>
      </c>
      <c r="F8" s="318">
        <f t="shared" si="0"/>
        <v>2462</v>
      </c>
      <c r="G8" s="318">
        <f t="shared" si="0"/>
        <v>2532</v>
      </c>
      <c r="H8" s="318">
        <f t="shared" si="0"/>
        <v>2539</v>
      </c>
      <c r="I8" s="318">
        <f t="shared" si="0"/>
        <v>2288</v>
      </c>
      <c r="J8" s="319"/>
    </row>
    <row r="9" spans="1:10" s="50" customFormat="1" ht="8.25" customHeight="1">
      <c r="A9" s="57"/>
      <c r="B9" s="320"/>
      <c r="C9" s="320"/>
      <c r="D9" s="320"/>
      <c r="E9" s="320"/>
      <c r="F9" s="320"/>
      <c r="G9" s="320"/>
      <c r="H9" s="320"/>
      <c r="I9" s="320"/>
    </row>
    <row r="10" spans="1:10" s="50" customFormat="1" ht="16.5" customHeight="1">
      <c r="A10" s="57" t="s">
        <v>344</v>
      </c>
      <c r="B10" s="320">
        <f t="shared" ref="B10:B18" si="1">SUM(C10:I10)</f>
        <v>2918</v>
      </c>
      <c r="C10" s="320">
        <v>1197</v>
      </c>
      <c r="D10" s="320">
        <v>490</v>
      </c>
      <c r="E10" s="320">
        <v>281</v>
      </c>
      <c r="F10" s="320">
        <v>236</v>
      </c>
      <c r="G10" s="320">
        <v>241</v>
      </c>
      <c r="H10" s="320">
        <v>256</v>
      </c>
      <c r="I10" s="320">
        <v>217</v>
      </c>
    </row>
    <row r="11" spans="1:10" s="50" customFormat="1" ht="16.5" customHeight="1">
      <c r="A11" s="57" t="s">
        <v>345</v>
      </c>
      <c r="B11" s="320">
        <f t="shared" si="1"/>
        <v>2202</v>
      </c>
      <c r="C11" s="320">
        <v>920</v>
      </c>
      <c r="D11" s="320">
        <v>347</v>
      </c>
      <c r="E11" s="320">
        <v>212</v>
      </c>
      <c r="F11" s="320">
        <v>179</v>
      </c>
      <c r="G11" s="320">
        <v>204</v>
      </c>
      <c r="H11" s="320">
        <v>192</v>
      </c>
      <c r="I11" s="320">
        <v>148</v>
      </c>
    </row>
    <row r="12" spans="1:10" s="50" customFormat="1" ht="16.5" customHeight="1">
      <c r="A12" s="57" t="s">
        <v>346</v>
      </c>
      <c r="B12" s="320">
        <f t="shared" si="1"/>
        <v>2480</v>
      </c>
      <c r="C12" s="320">
        <v>1015</v>
      </c>
      <c r="D12" s="320">
        <v>444</v>
      </c>
      <c r="E12" s="320">
        <v>243</v>
      </c>
      <c r="F12" s="320">
        <v>198</v>
      </c>
      <c r="G12" s="320">
        <v>182</v>
      </c>
      <c r="H12" s="320">
        <v>208</v>
      </c>
      <c r="I12" s="320">
        <v>190</v>
      </c>
    </row>
    <row r="13" spans="1:10" s="50" customFormat="1" ht="16.5" customHeight="1">
      <c r="A13" s="57" t="s">
        <v>347</v>
      </c>
      <c r="B13" s="320">
        <f t="shared" si="1"/>
        <v>2173</v>
      </c>
      <c r="C13" s="320">
        <v>848</v>
      </c>
      <c r="D13" s="320">
        <v>350</v>
      </c>
      <c r="E13" s="320">
        <v>216</v>
      </c>
      <c r="F13" s="320">
        <v>167</v>
      </c>
      <c r="G13" s="320">
        <v>193</v>
      </c>
      <c r="H13" s="320">
        <v>213</v>
      </c>
      <c r="I13" s="320">
        <v>186</v>
      </c>
    </row>
    <row r="14" spans="1:10" s="50" customFormat="1" ht="16.5" customHeight="1">
      <c r="A14" s="57" t="s">
        <v>348</v>
      </c>
      <c r="B14" s="320">
        <f t="shared" si="1"/>
        <v>2634</v>
      </c>
      <c r="C14" s="320">
        <v>1065</v>
      </c>
      <c r="D14" s="320">
        <v>490</v>
      </c>
      <c r="E14" s="320">
        <v>233</v>
      </c>
      <c r="F14" s="320">
        <v>189</v>
      </c>
      <c r="G14" s="320">
        <v>226</v>
      </c>
      <c r="H14" s="320">
        <v>216</v>
      </c>
      <c r="I14" s="320">
        <v>215</v>
      </c>
    </row>
    <row r="15" spans="1:10" s="50" customFormat="1" ht="16.5" customHeight="1">
      <c r="A15" s="57" t="s">
        <v>349</v>
      </c>
      <c r="B15" s="320">
        <f t="shared" si="1"/>
        <v>2516</v>
      </c>
      <c r="C15" s="320">
        <v>992</v>
      </c>
      <c r="D15" s="320">
        <v>419</v>
      </c>
      <c r="E15" s="320">
        <v>247</v>
      </c>
      <c r="F15" s="320">
        <v>222</v>
      </c>
      <c r="G15" s="320">
        <v>201</v>
      </c>
      <c r="H15" s="320">
        <v>233</v>
      </c>
      <c r="I15" s="320">
        <v>202</v>
      </c>
    </row>
    <row r="16" spans="1:10" s="50" customFormat="1" ht="16.5" customHeight="1">
      <c r="A16" s="57" t="s">
        <v>350</v>
      </c>
      <c r="B16" s="320">
        <f t="shared" si="1"/>
        <v>2608</v>
      </c>
      <c r="C16" s="320">
        <v>1069</v>
      </c>
      <c r="D16" s="320">
        <v>423</v>
      </c>
      <c r="E16" s="320">
        <v>253</v>
      </c>
      <c r="F16" s="320">
        <v>223</v>
      </c>
      <c r="G16" s="320">
        <v>220</v>
      </c>
      <c r="H16" s="320">
        <v>210</v>
      </c>
      <c r="I16" s="320">
        <v>210</v>
      </c>
    </row>
    <row r="17" spans="1:9" s="50" customFormat="1" ht="16.5" customHeight="1">
      <c r="A17" s="57" t="s">
        <v>351</v>
      </c>
      <c r="B17" s="320">
        <f t="shared" si="1"/>
        <v>2485</v>
      </c>
      <c r="C17" s="320">
        <v>972</v>
      </c>
      <c r="D17" s="320">
        <v>422</v>
      </c>
      <c r="E17" s="320">
        <v>225</v>
      </c>
      <c r="F17" s="320">
        <v>222</v>
      </c>
      <c r="G17" s="320">
        <v>212</v>
      </c>
      <c r="H17" s="320">
        <v>218</v>
      </c>
      <c r="I17" s="320">
        <v>214</v>
      </c>
    </row>
    <row r="18" spans="1:9" s="50" customFormat="1" ht="16.5" customHeight="1">
      <c r="A18" s="57" t="s">
        <v>352</v>
      </c>
      <c r="B18" s="320">
        <f t="shared" si="1"/>
        <v>2355</v>
      </c>
      <c r="C18" s="320">
        <v>908</v>
      </c>
      <c r="D18" s="320">
        <v>430</v>
      </c>
      <c r="E18" s="320">
        <v>239</v>
      </c>
      <c r="F18" s="320">
        <v>217</v>
      </c>
      <c r="G18" s="320">
        <v>191</v>
      </c>
      <c r="H18" s="320">
        <v>199</v>
      </c>
      <c r="I18" s="320">
        <v>171</v>
      </c>
    </row>
    <row r="19" spans="1:9" s="50" customFormat="1" ht="16.5" customHeight="1">
      <c r="A19" s="57" t="s">
        <v>353</v>
      </c>
      <c r="B19" s="320">
        <f>SUM(C19:I19)</f>
        <v>2588</v>
      </c>
      <c r="C19" s="320">
        <v>1034</v>
      </c>
      <c r="D19" s="320">
        <v>430</v>
      </c>
      <c r="E19" s="320">
        <v>272</v>
      </c>
      <c r="F19" s="320">
        <v>208</v>
      </c>
      <c r="G19" s="320">
        <v>249</v>
      </c>
      <c r="H19" s="320">
        <v>198</v>
      </c>
      <c r="I19" s="320">
        <v>197</v>
      </c>
    </row>
    <row r="20" spans="1:9" s="50" customFormat="1" ht="16.5" customHeight="1">
      <c r="A20" s="57" t="s">
        <v>354</v>
      </c>
      <c r="B20" s="320">
        <f>SUM(C20:I20)</f>
        <v>2456</v>
      </c>
      <c r="C20" s="320">
        <v>991</v>
      </c>
      <c r="D20" s="320">
        <v>405</v>
      </c>
      <c r="E20" s="320">
        <v>261</v>
      </c>
      <c r="F20" s="320">
        <v>211</v>
      </c>
      <c r="G20" s="320">
        <v>213</v>
      </c>
      <c r="H20" s="320">
        <v>192</v>
      </c>
      <c r="I20" s="320">
        <v>183</v>
      </c>
    </row>
    <row r="21" spans="1:9" s="50" customFormat="1" ht="16.5" customHeight="1">
      <c r="A21" s="57" t="s">
        <v>355</v>
      </c>
      <c r="B21" s="320">
        <f>SUM(C21:I21)</f>
        <v>2171</v>
      </c>
      <c r="C21" s="320">
        <v>856</v>
      </c>
      <c r="D21" s="320">
        <v>358</v>
      </c>
      <c r="E21" s="320">
        <v>208</v>
      </c>
      <c r="F21" s="320">
        <v>190</v>
      </c>
      <c r="G21" s="320">
        <v>200</v>
      </c>
      <c r="H21" s="320">
        <v>204</v>
      </c>
      <c r="I21" s="320">
        <v>155</v>
      </c>
    </row>
    <row r="22" spans="1:9" ht="8.25" customHeight="1">
      <c r="A22" s="315"/>
      <c r="B22" s="315"/>
      <c r="C22" s="315"/>
      <c r="D22" s="315"/>
      <c r="E22" s="315"/>
      <c r="F22" s="315"/>
      <c r="G22" s="315"/>
      <c r="H22" s="315"/>
      <c r="I22" s="315"/>
    </row>
    <row r="23" spans="1:9" ht="8.25" customHeight="1"/>
    <row r="24" spans="1:9" ht="13.5">
      <c r="A24" s="32" t="s">
        <v>454</v>
      </c>
    </row>
    <row r="25" spans="1:9">
      <c r="A25" s="32" t="s">
        <v>455</v>
      </c>
    </row>
    <row r="27" spans="1:9">
      <c r="B27" s="317"/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30" orientation="landscape" useFirstPageNumber="1" r:id="rId1"/>
  <headerFooter alignWithMargins="0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6401D-B85C-4A74-986E-BC299A737A9E}">
  <dimension ref="A1:O26"/>
  <sheetViews>
    <sheetView zoomScaleNormal="100" zoomScaleSheetLayoutView="90" workbookViewId="0">
      <selection activeCell="G30" sqref="G30"/>
    </sheetView>
  </sheetViews>
  <sheetFormatPr baseColWidth="10" defaultRowHeight="12.75"/>
  <cols>
    <col min="1" max="8" width="11.42578125" style="321"/>
    <col min="9" max="9" width="6.28515625" style="322" customWidth="1"/>
    <col min="10" max="14" width="8.28515625" style="324" customWidth="1"/>
    <col min="15" max="15" width="11.42578125" style="322"/>
    <col min="16" max="264" width="11.42578125" style="321"/>
    <col min="265" max="265" width="6.28515625" style="321" customWidth="1"/>
    <col min="266" max="270" width="8.28515625" style="321" customWidth="1"/>
    <col min="271" max="520" width="11.42578125" style="321"/>
    <col min="521" max="521" width="6.28515625" style="321" customWidth="1"/>
    <col min="522" max="526" width="8.28515625" style="321" customWidth="1"/>
    <col min="527" max="776" width="11.42578125" style="321"/>
    <col min="777" max="777" width="6.28515625" style="321" customWidth="1"/>
    <col min="778" max="782" width="8.28515625" style="321" customWidth="1"/>
    <col min="783" max="1032" width="11.42578125" style="321"/>
    <col min="1033" max="1033" width="6.28515625" style="321" customWidth="1"/>
    <col min="1034" max="1038" width="8.28515625" style="321" customWidth="1"/>
    <col min="1039" max="1288" width="11.42578125" style="321"/>
    <col min="1289" max="1289" width="6.28515625" style="321" customWidth="1"/>
    <col min="1290" max="1294" width="8.28515625" style="321" customWidth="1"/>
    <col min="1295" max="1544" width="11.42578125" style="321"/>
    <col min="1545" max="1545" width="6.28515625" style="321" customWidth="1"/>
    <col min="1546" max="1550" width="8.28515625" style="321" customWidth="1"/>
    <col min="1551" max="1800" width="11.42578125" style="321"/>
    <col min="1801" max="1801" width="6.28515625" style="321" customWidth="1"/>
    <col min="1802" max="1806" width="8.28515625" style="321" customWidth="1"/>
    <col min="1807" max="2056" width="11.42578125" style="321"/>
    <col min="2057" max="2057" width="6.28515625" style="321" customWidth="1"/>
    <col min="2058" max="2062" width="8.28515625" style="321" customWidth="1"/>
    <col min="2063" max="2312" width="11.42578125" style="321"/>
    <col min="2313" max="2313" width="6.28515625" style="321" customWidth="1"/>
    <col min="2314" max="2318" width="8.28515625" style="321" customWidth="1"/>
    <col min="2319" max="2568" width="11.42578125" style="321"/>
    <col min="2569" max="2569" width="6.28515625" style="321" customWidth="1"/>
    <col min="2570" max="2574" width="8.28515625" style="321" customWidth="1"/>
    <col min="2575" max="2824" width="11.42578125" style="321"/>
    <col min="2825" max="2825" width="6.28515625" style="321" customWidth="1"/>
    <col min="2826" max="2830" width="8.28515625" style="321" customWidth="1"/>
    <col min="2831" max="3080" width="11.42578125" style="321"/>
    <col min="3081" max="3081" width="6.28515625" style="321" customWidth="1"/>
    <col min="3082" max="3086" width="8.28515625" style="321" customWidth="1"/>
    <col min="3087" max="3336" width="11.42578125" style="321"/>
    <col min="3337" max="3337" width="6.28515625" style="321" customWidth="1"/>
    <col min="3338" max="3342" width="8.28515625" style="321" customWidth="1"/>
    <col min="3343" max="3592" width="11.42578125" style="321"/>
    <col min="3593" max="3593" width="6.28515625" style="321" customWidth="1"/>
    <col min="3594" max="3598" width="8.28515625" style="321" customWidth="1"/>
    <col min="3599" max="3848" width="11.42578125" style="321"/>
    <col min="3849" max="3849" width="6.28515625" style="321" customWidth="1"/>
    <col min="3850" max="3854" width="8.28515625" style="321" customWidth="1"/>
    <col min="3855" max="4104" width="11.42578125" style="321"/>
    <col min="4105" max="4105" width="6.28515625" style="321" customWidth="1"/>
    <col min="4106" max="4110" width="8.28515625" style="321" customWidth="1"/>
    <col min="4111" max="4360" width="11.42578125" style="321"/>
    <col min="4361" max="4361" width="6.28515625" style="321" customWidth="1"/>
    <col min="4362" max="4366" width="8.28515625" style="321" customWidth="1"/>
    <col min="4367" max="4616" width="11.42578125" style="321"/>
    <col min="4617" max="4617" width="6.28515625" style="321" customWidth="1"/>
    <col min="4618" max="4622" width="8.28515625" style="321" customWidth="1"/>
    <col min="4623" max="4872" width="11.42578125" style="321"/>
    <col min="4873" max="4873" width="6.28515625" style="321" customWidth="1"/>
    <col min="4874" max="4878" width="8.28515625" style="321" customWidth="1"/>
    <col min="4879" max="5128" width="11.42578125" style="321"/>
    <col min="5129" max="5129" width="6.28515625" style="321" customWidth="1"/>
    <col min="5130" max="5134" width="8.28515625" style="321" customWidth="1"/>
    <col min="5135" max="5384" width="11.42578125" style="321"/>
    <col min="5385" max="5385" width="6.28515625" style="321" customWidth="1"/>
    <col min="5386" max="5390" width="8.28515625" style="321" customWidth="1"/>
    <col min="5391" max="5640" width="11.42578125" style="321"/>
    <col min="5641" max="5641" width="6.28515625" style="321" customWidth="1"/>
    <col min="5642" max="5646" width="8.28515625" style="321" customWidth="1"/>
    <col min="5647" max="5896" width="11.42578125" style="321"/>
    <col min="5897" max="5897" width="6.28515625" style="321" customWidth="1"/>
    <col min="5898" max="5902" width="8.28515625" style="321" customWidth="1"/>
    <col min="5903" max="6152" width="11.42578125" style="321"/>
    <col min="6153" max="6153" width="6.28515625" style="321" customWidth="1"/>
    <col min="6154" max="6158" width="8.28515625" style="321" customWidth="1"/>
    <col min="6159" max="6408" width="11.42578125" style="321"/>
    <col min="6409" max="6409" width="6.28515625" style="321" customWidth="1"/>
    <col min="6410" max="6414" width="8.28515625" style="321" customWidth="1"/>
    <col min="6415" max="6664" width="11.42578125" style="321"/>
    <col min="6665" max="6665" width="6.28515625" style="321" customWidth="1"/>
    <col min="6666" max="6670" width="8.28515625" style="321" customWidth="1"/>
    <col min="6671" max="6920" width="11.42578125" style="321"/>
    <col min="6921" max="6921" width="6.28515625" style="321" customWidth="1"/>
    <col min="6922" max="6926" width="8.28515625" style="321" customWidth="1"/>
    <col min="6927" max="7176" width="11.42578125" style="321"/>
    <col min="7177" max="7177" width="6.28515625" style="321" customWidth="1"/>
    <col min="7178" max="7182" width="8.28515625" style="321" customWidth="1"/>
    <col min="7183" max="7432" width="11.42578125" style="321"/>
    <col min="7433" max="7433" width="6.28515625" style="321" customWidth="1"/>
    <col min="7434" max="7438" width="8.28515625" style="321" customWidth="1"/>
    <col min="7439" max="7688" width="11.42578125" style="321"/>
    <col min="7689" max="7689" width="6.28515625" style="321" customWidth="1"/>
    <col min="7690" max="7694" width="8.28515625" style="321" customWidth="1"/>
    <col min="7695" max="7944" width="11.42578125" style="321"/>
    <col min="7945" max="7945" width="6.28515625" style="321" customWidth="1"/>
    <col min="7946" max="7950" width="8.28515625" style="321" customWidth="1"/>
    <col min="7951" max="8200" width="11.42578125" style="321"/>
    <col min="8201" max="8201" width="6.28515625" style="321" customWidth="1"/>
    <col min="8202" max="8206" width="8.28515625" style="321" customWidth="1"/>
    <col min="8207" max="8456" width="11.42578125" style="321"/>
    <col min="8457" max="8457" width="6.28515625" style="321" customWidth="1"/>
    <col min="8458" max="8462" width="8.28515625" style="321" customWidth="1"/>
    <col min="8463" max="8712" width="11.42578125" style="321"/>
    <col min="8713" max="8713" width="6.28515625" style="321" customWidth="1"/>
    <col min="8714" max="8718" width="8.28515625" style="321" customWidth="1"/>
    <col min="8719" max="8968" width="11.42578125" style="321"/>
    <col min="8969" max="8969" width="6.28515625" style="321" customWidth="1"/>
    <col min="8970" max="8974" width="8.28515625" style="321" customWidth="1"/>
    <col min="8975" max="9224" width="11.42578125" style="321"/>
    <col min="9225" max="9225" width="6.28515625" style="321" customWidth="1"/>
    <col min="9226" max="9230" width="8.28515625" style="321" customWidth="1"/>
    <col min="9231" max="9480" width="11.42578125" style="321"/>
    <col min="9481" max="9481" width="6.28515625" style="321" customWidth="1"/>
    <col min="9482" max="9486" width="8.28515625" style="321" customWidth="1"/>
    <col min="9487" max="9736" width="11.42578125" style="321"/>
    <col min="9737" max="9737" width="6.28515625" style="321" customWidth="1"/>
    <col min="9738" max="9742" width="8.28515625" style="321" customWidth="1"/>
    <col min="9743" max="9992" width="11.42578125" style="321"/>
    <col min="9993" max="9993" width="6.28515625" style="321" customWidth="1"/>
    <col min="9994" max="9998" width="8.28515625" style="321" customWidth="1"/>
    <col min="9999" max="10248" width="11.42578125" style="321"/>
    <col min="10249" max="10249" width="6.28515625" style="321" customWidth="1"/>
    <col min="10250" max="10254" width="8.28515625" style="321" customWidth="1"/>
    <col min="10255" max="10504" width="11.42578125" style="321"/>
    <col min="10505" max="10505" width="6.28515625" style="321" customWidth="1"/>
    <col min="10506" max="10510" width="8.28515625" style="321" customWidth="1"/>
    <col min="10511" max="10760" width="11.42578125" style="321"/>
    <col min="10761" max="10761" width="6.28515625" style="321" customWidth="1"/>
    <col min="10762" max="10766" width="8.28515625" style="321" customWidth="1"/>
    <col min="10767" max="11016" width="11.42578125" style="321"/>
    <col min="11017" max="11017" width="6.28515625" style="321" customWidth="1"/>
    <col min="11018" max="11022" width="8.28515625" style="321" customWidth="1"/>
    <col min="11023" max="11272" width="11.42578125" style="321"/>
    <col min="11273" max="11273" width="6.28515625" style="321" customWidth="1"/>
    <col min="11274" max="11278" width="8.28515625" style="321" customWidth="1"/>
    <col min="11279" max="11528" width="11.42578125" style="321"/>
    <col min="11529" max="11529" width="6.28515625" style="321" customWidth="1"/>
    <col min="11530" max="11534" width="8.28515625" style="321" customWidth="1"/>
    <col min="11535" max="11784" width="11.42578125" style="321"/>
    <col min="11785" max="11785" width="6.28515625" style="321" customWidth="1"/>
    <col min="11786" max="11790" width="8.28515625" style="321" customWidth="1"/>
    <col min="11791" max="12040" width="11.42578125" style="321"/>
    <col min="12041" max="12041" width="6.28515625" style="321" customWidth="1"/>
    <col min="12042" max="12046" width="8.28515625" style="321" customWidth="1"/>
    <col min="12047" max="12296" width="11.42578125" style="321"/>
    <col min="12297" max="12297" width="6.28515625" style="321" customWidth="1"/>
    <col min="12298" max="12302" width="8.28515625" style="321" customWidth="1"/>
    <col min="12303" max="12552" width="11.42578125" style="321"/>
    <col min="12553" max="12553" width="6.28515625" style="321" customWidth="1"/>
    <col min="12554" max="12558" width="8.28515625" style="321" customWidth="1"/>
    <col min="12559" max="12808" width="11.42578125" style="321"/>
    <col min="12809" max="12809" width="6.28515625" style="321" customWidth="1"/>
    <col min="12810" max="12814" width="8.28515625" style="321" customWidth="1"/>
    <col min="12815" max="13064" width="11.42578125" style="321"/>
    <col min="13065" max="13065" width="6.28515625" style="321" customWidth="1"/>
    <col min="13066" max="13070" width="8.28515625" style="321" customWidth="1"/>
    <col min="13071" max="13320" width="11.42578125" style="321"/>
    <col min="13321" max="13321" width="6.28515625" style="321" customWidth="1"/>
    <col min="13322" max="13326" width="8.28515625" style="321" customWidth="1"/>
    <col min="13327" max="13576" width="11.42578125" style="321"/>
    <col min="13577" max="13577" width="6.28515625" style="321" customWidth="1"/>
    <col min="13578" max="13582" width="8.28515625" style="321" customWidth="1"/>
    <col min="13583" max="13832" width="11.42578125" style="321"/>
    <col min="13833" max="13833" width="6.28515625" style="321" customWidth="1"/>
    <col min="13834" max="13838" width="8.28515625" style="321" customWidth="1"/>
    <col min="13839" max="14088" width="11.42578125" style="321"/>
    <col min="14089" max="14089" width="6.28515625" style="321" customWidth="1"/>
    <col min="14090" max="14094" width="8.28515625" style="321" customWidth="1"/>
    <col min="14095" max="14344" width="11.42578125" style="321"/>
    <col min="14345" max="14345" width="6.28515625" style="321" customWidth="1"/>
    <col min="14346" max="14350" width="8.28515625" style="321" customWidth="1"/>
    <col min="14351" max="14600" width="11.42578125" style="321"/>
    <col min="14601" max="14601" width="6.28515625" style="321" customWidth="1"/>
    <col min="14602" max="14606" width="8.28515625" style="321" customWidth="1"/>
    <col min="14607" max="14856" width="11.42578125" style="321"/>
    <col min="14857" max="14857" width="6.28515625" style="321" customWidth="1"/>
    <col min="14858" max="14862" width="8.28515625" style="321" customWidth="1"/>
    <col min="14863" max="15112" width="11.42578125" style="321"/>
    <col min="15113" max="15113" width="6.28515625" style="321" customWidth="1"/>
    <col min="15114" max="15118" width="8.28515625" style="321" customWidth="1"/>
    <col min="15119" max="15368" width="11.42578125" style="321"/>
    <col min="15369" max="15369" width="6.28515625" style="321" customWidth="1"/>
    <col min="15370" max="15374" width="8.28515625" style="321" customWidth="1"/>
    <col min="15375" max="15624" width="11.42578125" style="321"/>
    <col min="15625" max="15625" width="6.28515625" style="321" customWidth="1"/>
    <col min="15626" max="15630" width="8.28515625" style="321" customWidth="1"/>
    <col min="15631" max="15880" width="11.42578125" style="321"/>
    <col min="15881" max="15881" width="6.28515625" style="321" customWidth="1"/>
    <col min="15882" max="15886" width="8.28515625" style="321" customWidth="1"/>
    <col min="15887" max="16136" width="11.42578125" style="321"/>
    <col min="16137" max="16137" width="6.28515625" style="321" customWidth="1"/>
    <col min="16138" max="16142" width="8.28515625" style="321" customWidth="1"/>
    <col min="16143" max="16384" width="11.42578125" style="321"/>
  </cols>
  <sheetData>
    <row r="1" spans="1:12">
      <c r="J1" s="188"/>
      <c r="K1" s="323"/>
    </row>
    <row r="2" spans="1:12">
      <c r="A2" s="325" t="s">
        <v>456</v>
      </c>
      <c r="B2" s="326"/>
      <c r="C2" s="326"/>
      <c r="D2" s="326"/>
      <c r="E2" s="326"/>
      <c r="F2" s="326"/>
      <c r="G2" s="326"/>
      <c r="H2" s="326"/>
      <c r="J2" s="124"/>
      <c r="K2" s="251" t="s">
        <v>433</v>
      </c>
      <c r="L2" s="251" t="s">
        <v>434</v>
      </c>
    </row>
    <row r="3" spans="1:12">
      <c r="A3" s="325" t="s">
        <v>457</v>
      </c>
      <c r="B3" s="325"/>
      <c r="C3" s="325"/>
      <c r="D3" s="325"/>
      <c r="E3" s="325"/>
      <c r="F3" s="325"/>
      <c r="G3" s="325"/>
      <c r="H3" s="325"/>
      <c r="J3" s="124"/>
      <c r="K3" s="327">
        <f>SUM(K4:K15)</f>
        <v>53376</v>
      </c>
      <c r="L3" s="327">
        <f>SUM(L4:L15)</f>
        <v>29586</v>
      </c>
    </row>
    <row r="4" spans="1:12">
      <c r="A4" s="325" t="s">
        <v>458</v>
      </c>
      <c r="B4" s="325"/>
      <c r="C4" s="325"/>
      <c r="D4" s="325"/>
      <c r="E4" s="325"/>
      <c r="F4" s="325"/>
      <c r="G4" s="325"/>
      <c r="H4" s="325"/>
      <c r="J4" s="124" t="s">
        <v>459</v>
      </c>
      <c r="K4" s="328">
        <v>5810</v>
      </c>
      <c r="L4" s="328">
        <v>2918</v>
      </c>
    </row>
    <row r="5" spans="1:12">
      <c r="J5" s="124" t="s">
        <v>460</v>
      </c>
      <c r="K5" s="328">
        <v>3965</v>
      </c>
      <c r="L5" s="328">
        <v>2202</v>
      </c>
    </row>
    <row r="6" spans="1:12">
      <c r="J6" s="124" t="s">
        <v>461</v>
      </c>
      <c r="K6" s="328">
        <v>4628</v>
      </c>
      <c r="L6" s="328">
        <v>2480</v>
      </c>
    </row>
    <row r="7" spans="1:12">
      <c r="E7" s="132" t="s">
        <v>144</v>
      </c>
      <c r="J7" s="124" t="s">
        <v>462</v>
      </c>
      <c r="K7" s="328">
        <v>3879</v>
      </c>
      <c r="L7" s="328">
        <v>2173</v>
      </c>
    </row>
    <row r="8" spans="1:12">
      <c r="J8" s="124" t="s">
        <v>463</v>
      </c>
      <c r="K8" s="328">
        <v>4792</v>
      </c>
      <c r="L8" s="328">
        <v>2634</v>
      </c>
    </row>
    <row r="9" spans="1:12">
      <c r="J9" s="124" t="s">
        <v>464</v>
      </c>
      <c r="K9" s="328">
        <v>4359</v>
      </c>
      <c r="L9" s="328">
        <v>2516</v>
      </c>
    </row>
    <row r="10" spans="1:12">
      <c r="J10" s="124" t="s">
        <v>465</v>
      </c>
      <c r="K10" s="328">
        <v>4205</v>
      </c>
      <c r="L10" s="328">
        <v>2608</v>
      </c>
    </row>
    <row r="11" spans="1:12">
      <c r="J11" s="124" t="s">
        <v>466</v>
      </c>
      <c r="K11" s="328">
        <v>4522</v>
      </c>
      <c r="L11" s="328">
        <v>2485</v>
      </c>
    </row>
    <row r="12" spans="1:12">
      <c r="J12" s="124" t="s">
        <v>467</v>
      </c>
      <c r="K12" s="328">
        <v>4531</v>
      </c>
      <c r="L12" s="328">
        <v>2355</v>
      </c>
    </row>
    <row r="13" spans="1:12">
      <c r="J13" s="124" t="s">
        <v>468</v>
      </c>
      <c r="K13" s="328">
        <v>4658</v>
      </c>
      <c r="L13" s="328">
        <v>2588</v>
      </c>
    </row>
    <row r="14" spans="1:12">
      <c r="J14" s="124" t="s">
        <v>469</v>
      </c>
      <c r="K14" s="328">
        <v>4600</v>
      </c>
      <c r="L14" s="328">
        <v>2456</v>
      </c>
    </row>
    <row r="15" spans="1:12">
      <c r="J15" s="124" t="s">
        <v>470</v>
      </c>
      <c r="K15" s="328">
        <v>3427</v>
      </c>
      <c r="L15" s="328">
        <v>2171</v>
      </c>
    </row>
    <row r="16" spans="1:12">
      <c r="L16" s="329"/>
    </row>
    <row r="17" spans="1:10">
      <c r="J17" s="124"/>
    </row>
    <row r="18" spans="1:10">
      <c r="J18" s="124"/>
    </row>
    <row r="26" spans="1:10">
      <c r="A26" s="311" t="s">
        <v>471</v>
      </c>
    </row>
  </sheetData>
  <printOptions horizontalCentered="1" verticalCentered="1"/>
  <pageMargins left="0.39370078740157483" right="0.39370078740157483" top="0.78740157480314965" bottom="0.78740157480314965" header="0" footer="0.19685039370078741"/>
  <pageSetup firstPageNumber="31" orientation="landscape" useFirstPageNumber="1" r:id="rId1"/>
  <headerFooter alignWithMargins="0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BBE70-3ACC-4CC7-A09B-5BB733C370EF}">
  <dimension ref="A2:N46"/>
  <sheetViews>
    <sheetView showGridLines="0" zoomScaleNormal="100" zoomScaleSheetLayoutView="90" workbookViewId="0">
      <selection activeCell="G30" sqref="G30"/>
    </sheetView>
  </sheetViews>
  <sheetFormatPr baseColWidth="10" defaultRowHeight="12.75"/>
  <cols>
    <col min="1" max="1" width="36" style="8" customWidth="1"/>
    <col min="2" max="5" width="11.85546875" style="8" customWidth="1"/>
    <col min="6" max="8" width="10.7109375" style="8" customWidth="1"/>
    <col min="9" max="10" width="11.42578125" style="8"/>
    <col min="11" max="11" width="13" style="8" bestFit="1" customWidth="1"/>
    <col min="12" max="256" width="11.42578125" style="8"/>
    <col min="257" max="257" width="36" style="8" customWidth="1"/>
    <col min="258" max="261" width="11.85546875" style="8" customWidth="1"/>
    <col min="262" max="264" width="10.7109375" style="8" customWidth="1"/>
    <col min="265" max="266" width="11.42578125" style="8"/>
    <col min="267" max="267" width="13" style="8" bestFit="1" customWidth="1"/>
    <col min="268" max="512" width="11.42578125" style="8"/>
    <col min="513" max="513" width="36" style="8" customWidth="1"/>
    <col min="514" max="517" width="11.85546875" style="8" customWidth="1"/>
    <col min="518" max="520" width="10.7109375" style="8" customWidth="1"/>
    <col min="521" max="522" width="11.42578125" style="8"/>
    <col min="523" max="523" width="13" style="8" bestFit="1" customWidth="1"/>
    <col min="524" max="768" width="11.42578125" style="8"/>
    <col min="769" max="769" width="36" style="8" customWidth="1"/>
    <col min="770" max="773" width="11.85546875" style="8" customWidth="1"/>
    <col min="774" max="776" width="10.7109375" style="8" customWidth="1"/>
    <col min="777" max="778" width="11.42578125" style="8"/>
    <col min="779" max="779" width="13" style="8" bestFit="1" customWidth="1"/>
    <col min="780" max="1024" width="11.42578125" style="8"/>
    <col min="1025" max="1025" width="36" style="8" customWidth="1"/>
    <col min="1026" max="1029" width="11.85546875" style="8" customWidth="1"/>
    <col min="1030" max="1032" width="10.7109375" style="8" customWidth="1"/>
    <col min="1033" max="1034" width="11.42578125" style="8"/>
    <col min="1035" max="1035" width="13" style="8" bestFit="1" customWidth="1"/>
    <col min="1036" max="1280" width="11.42578125" style="8"/>
    <col min="1281" max="1281" width="36" style="8" customWidth="1"/>
    <col min="1282" max="1285" width="11.85546875" style="8" customWidth="1"/>
    <col min="1286" max="1288" width="10.7109375" style="8" customWidth="1"/>
    <col min="1289" max="1290" width="11.42578125" style="8"/>
    <col min="1291" max="1291" width="13" style="8" bestFit="1" customWidth="1"/>
    <col min="1292" max="1536" width="11.42578125" style="8"/>
    <col min="1537" max="1537" width="36" style="8" customWidth="1"/>
    <col min="1538" max="1541" width="11.85546875" style="8" customWidth="1"/>
    <col min="1542" max="1544" width="10.7109375" style="8" customWidth="1"/>
    <col min="1545" max="1546" width="11.42578125" style="8"/>
    <col min="1547" max="1547" width="13" style="8" bestFit="1" customWidth="1"/>
    <col min="1548" max="1792" width="11.42578125" style="8"/>
    <col min="1793" max="1793" width="36" style="8" customWidth="1"/>
    <col min="1794" max="1797" width="11.85546875" style="8" customWidth="1"/>
    <col min="1798" max="1800" width="10.7109375" style="8" customWidth="1"/>
    <col min="1801" max="1802" width="11.42578125" style="8"/>
    <col min="1803" max="1803" width="13" style="8" bestFit="1" customWidth="1"/>
    <col min="1804" max="2048" width="11.42578125" style="8"/>
    <col min="2049" max="2049" width="36" style="8" customWidth="1"/>
    <col min="2050" max="2053" width="11.85546875" style="8" customWidth="1"/>
    <col min="2054" max="2056" width="10.7109375" style="8" customWidth="1"/>
    <col min="2057" max="2058" width="11.42578125" style="8"/>
    <col min="2059" max="2059" width="13" style="8" bestFit="1" customWidth="1"/>
    <col min="2060" max="2304" width="11.42578125" style="8"/>
    <col min="2305" max="2305" width="36" style="8" customWidth="1"/>
    <col min="2306" max="2309" width="11.85546875" style="8" customWidth="1"/>
    <col min="2310" max="2312" width="10.7109375" style="8" customWidth="1"/>
    <col min="2313" max="2314" width="11.42578125" style="8"/>
    <col min="2315" max="2315" width="13" style="8" bestFit="1" customWidth="1"/>
    <col min="2316" max="2560" width="11.42578125" style="8"/>
    <col min="2561" max="2561" width="36" style="8" customWidth="1"/>
    <col min="2562" max="2565" width="11.85546875" style="8" customWidth="1"/>
    <col min="2566" max="2568" width="10.7109375" style="8" customWidth="1"/>
    <col min="2569" max="2570" width="11.42578125" style="8"/>
    <col min="2571" max="2571" width="13" style="8" bestFit="1" customWidth="1"/>
    <col min="2572" max="2816" width="11.42578125" style="8"/>
    <col min="2817" max="2817" width="36" style="8" customWidth="1"/>
    <col min="2818" max="2821" width="11.85546875" style="8" customWidth="1"/>
    <col min="2822" max="2824" width="10.7109375" style="8" customWidth="1"/>
    <col min="2825" max="2826" width="11.42578125" style="8"/>
    <col min="2827" max="2827" width="13" style="8" bestFit="1" customWidth="1"/>
    <col min="2828" max="3072" width="11.42578125" style="8"/>
    <col min="3073" max="3073" width="36" style="8" customWidth="1"/>
    <col min="3074" max="3077" width="11.85546875" style="8" customWidth="1"/>
    <col min="3078" max="3080" width="10.7109375" style="8" customWidth="1"/>
    <col min="3081" max="3082" width="11.42578125" style="8"/>
    <col min="3083" max="3083" width="13" style="8" bestFit="1" customWidth="1"/>
    <col min="3084" max="3328" width="11.42578125" style="8"/>
    <col min="3329" max="3329" width="36" style="8" customWidth="1"/>
    <col min="3330" max="3333" width="11.85546875" style="8" customWidth="1"/>
    <col min="3334" max="3336" width="10.7109375" style="8" customWidth="1"/>
    <col min="3337" max="3338" width="11.42578125" style="8"/>
    <col min="3339" max="3339" width="13" style="8" bestFit="1" customWidth="1"/>
    <col min="3340" max="3584" width="11.42578125" style="8"/>
    <col min="3585" max="3585" width="36" style="8" customWidth="1"/>
    <col min="3586" max="3589" width="11.85546875" style="8" customWidth="1"/>
    <col min="3590" max="3592" width="10.7109375" style="8" customWidth="1"/>
    <col min="3593" max="3594" width="11.42578125" style="8"/>
    <col min="3595" max="3595" width="13" style="8" bestFit="1" customWidth="1"/>
    <col min="3596" max="3840" width="11.42578125" style="8"/>
    <col min="3841" max="3841" width="36" style="8" customWidth="1"/>
    <col min="3842" max="3845" width="11.85546875" style="8" customWidth="1"/>
    <col min="3846" max="3848" width="10.7109375" style="8" customWidth="1"/>
    <col min="3849" max="3850" width="11.42578125" style="8"/>
    <col min="3851" max="3851" width="13" style="8" bestFit="1" customWidth="1"/>
    <col min="3852" max="4096" width="11.42578125" style="8"/>
    <col min="4097" max="4097" width="36" style="8" customWidth="1"/>
    <col min="4098" max="4101" width="11.85546875" style="8" customWidth="1"/>
    <col min="4102" max="4104" width="10.7109375" style="8" customWidth="1"/>
    <col min="4105" max="4106" width="11.42578125" style="8"/>
    <col min="4107" max="4107" width="13" style="8" bestFit="1" customWidth="1"/>
    <col min="4108" max="4352" width="11.42578125" style="8"/>
    <col min="4353" max="4353" width="36" style="8" customWidth="1"/>
    <col min="4354" max="4357" width="11.85546875" style="8" customWidth="1"/>
    <col min="4358" max="4360" width="10.7109375" style="8" customWidth="1"/>
    <col min="4361" max="4362" width="11.42578125" style="8"/>
    <col min="4363" max="4363" width="13" style="8" bestFit="1" customWidth="1"/>
    <col min="4364" max="4608" width="11.42578125" style="8"/>
    <col min="4609" max="4609" width="36" style="8" customWidth="1"/>
    <col min="4610" max="4613" width="11.85546875" style="8" customWidth="1"/>
    <col min="4614" max="4616" width="10.7109375" style="8" customWidth="1"/>
    <col min="4617" max="4618" width="11.42578125" style="8"/>
    <col min="4619" max="4619" width="13" style="8" bestFit="1" customWidth="1"/>
    <col min="4620" max="4864" width="11.42578125" style="8"/>
    <col min="4865" max="4865" width="36" style="8" customWidth="1"/>
    <col min="4866" max="4869" width="11.85546875" style="8" customWidth="1"/>
    <col min="4870" max="4872" width="10.7109375" style="8" customWidth="1"/>
    <col min="4873" max="4874" width="11.42578125" style="8"/>
    <col min="4875" max="4875" width="13" style="8" bestFit="1" customWidth="1"/>
    <col min="4876" max="5120" width="11.42578125" style="8"/>
    <col min="5121" max="5121" width="36" style="8" customWidth="1"/>
    <col min="5122" max="5125" width="11.85546875" style="8" customWidth="1"/>
    <col min="5126" max="5128" width="10.7109375" style="8" customWidth="1"/>
    <col min="5129" max="5130" width="11.42578125" style="8"/>
    <col min="5131" max="5131" width="13" style="8" bestFit="1" customWidth="1"/>
    <col min="5132" max="5376" width="11.42578125" style="8"/>
    <col min="5377" max="5377" width="36" style="8" customWidth="1"/>
    <col min="5378" max="5381" width="11.85546875" style="8" customWidth="1"/>
    <col min="5382" max="5384" width="10.7109375" style="8" customWidth="1"/>
    <col min="5385" max="5386" width="11.42578125" style="8"/>
    <col min="5387" max="5387" width="13" style="8" bestFit="1" customWidth="1"/>
    <col min="5388" max="5632" width="11.42578125" style="8"/>
    <col min="5633" max="5633" width="36" style="8" customWidth="1"/>
    <col min="5634" max="5637" width="11.85546875" style="8" customWidth="1"/>
    <col min="5638" max="5640" width="10.7109375" style="8" customWidth="1"/>
    <col min="5641" max="5642" width="11.42578125" style="8"/>
    <col min="5643" max="5643" width="13" style="8" bestFit="1" customWidth="1"/>
    <col min="5644" max="5888" width="11.42578125" style="8"/>
    <col min="5889" max="5889" width="36" style="8" customWidth="1"/>
    <col min="5890" max="5893" width="11.85546875" style="8" customWidth="1"/>
    <col min="5894" max="5896" width="10.7109375" style="8" customWidth="1"/>
    <col min="5897" max="5898" width="11.42578125" style="8"/>
    <col min="5899" max="5899" width="13" style="8" bestFit="1" customWidth="1"/>
    <col min="5900" max="6144" width="11.42578125" style="8"/>
    <col min="6145" max="6145" width="36" style="8" customWidth="1"/>
    <col min="6146" max="6149" width="11.85546875" style="8" customWidth="1"/>
    <col min="6150" max="6152" width="10.7109375" style="8" customWidth="1"/>
    <col min="6153" max="6154" width="11.42578125" style="8"/>
    <col min="6155" max="6155" width="13" style="8" bestFit="1" customWidth="1"/>
    <col min="6156" max="6400" width="11.42578125" style="8"/>
    <col min="6401" max="6401" width="36" style="8" customWidth="1"/>
    <col min="6402" max="6405" width="11.85546875" style="8" customWidth="1"/>
    <col min="6406" max="6408" width="10.7109375" style="8" customWidth="1"/>
    <col min="6409" max="6410" width="11.42578125" style="8"/>
    <col min="6411" max="6411" width="13" style="8" bestFit="1" customWidth="1"/>
    <col min="6412" max="6656" width="11.42578125" style="8"/>
    <col min="6657" max="6657" width="36" style="8" customWidth="1"/>
    <col min="6658" max="6661" width="11.85546875" style="8" customWidth="1"/>
    <col min="6662" max="6664" width="10.7109375" style="8" customWidth="1"/>
    <col min="6665" max="6666" width="11.42578125" style="8"/>
    <col min="6667" max="6667" width="13" style="8" bestFit="1" customWidth="1"/>
    <col min="6668" max="6912" width="11.42578125" style="8"/>
    <col min="6913" max="6913" width="36" style="8" customWidth="1"/>
    <col min="6914" max="6917" width="11.85546875" style="8" customWidth="1"/>
    <col min="6918" max="6920" width="10.7109375" style="8" customWidth="1"/>
    <col min="6921" max="6922" width="11.42578125" style="8"/>
    <col min="6923" max="6923" width="13" style="8" bestFit="1" customWidth="1"/>
    <col min="6924" max="7168" width="11.42578125" style="8"/>
    <col min="7169" max="7169" width="36" style="8" customWidth="1"/>
    <col min="7170" max="7173" width="11.85546875" style="8" customWidth="1"/>
    <col min="7174" max="7176" width="10.7109375" style="8" customWidth="1"/>
    <col min="7177" max="7178" width="11.42578125" style="8"/>
    <col min="7179" max="7179" width="13" style="8" bestFit="1" customWidth="1"/>
    <col min="7180" max="7424" width="11.42578125" style="8"/>
    <col min="7425" max="7425" width="36" style="8" customWidth="1"/>
    <col min="7426" max="7429" width="11.85546875" style="8" customWidth="1"/>
    <col min="7430" max="7432" width="10.7109375" style="8" customWidth="1"/>
    <col min="7433" max="7434" width="11.42578125" style="8"/>
    <col min="7435" max="7435" width="13" style="8" bestFit="1" customWidth="1"/>
    <col min="7436" max="7680" width="11.42578125" style="8"/>
    <col min="7681" max="7681" width="36" style="8" customWidth="1"/>
    <col min="7682" max="7685" width="11.85546875" style="8" customWidth="1"/>
    <col min="7686" max="7688" width="10.7109375" style="8" customWidth="1"/>
    <col min="7689" max="7690" width="11.42578125" style="8"/>
    <col min="7691" max="7691" width="13" style="8" bestFit="1" customWidth="1"/>
    <col min="7692" max="7936" width="11.42578125" style="8"/>
    <col min="7937" max="7937" width="36" style="8" customWidth="1"/>
    <col min="7938" max="7941" width="11.85546875" style="8" customWidth="1"/>
    <col min="7942" max="7944" width="10.7109375" style="8" customWidth="1"/>
    <col min="7945" max="7946" width="11.42578125" style="8"/>
    <col min="7947" max="7947" width="13" style="8" bestFit="1" customWidth="1"/>
    <col min="7948" max="8192" width="11.42578125" style="8"/>
    <col min="8193" max="8193" width="36" style="8" customWidth="1"/>
    <col min="8194" max="8197" width="11.85546875" style="8" customWidth="1"/>
    <col min="8198" max="8200" width="10.7109375" style="8" customWidth="1"/>
    <col min="8201" max="8202" width="11.42578125" style="8"/>
    <col min="8203" max="8203" width="13" style="8" bestFit="1" customWidth="1"/>
    <col min="8204" max="8448" width="11.42578125" style="8"/>
    <col min="8449" max="8449" width="36" style="8" customWidth="1"/>
    <col min="8450" max="8453" width="11.85546875" style="8" customWidth="1"/>
    <col min="8454" max="8456" width="10.7109375" style="8" customWidth="1"/>
    <col min="8457" max="8458" width="11.42578125" style="8"/>
    <col min="8459" max="8459" width="13" style="8" bestFit="1" customWidth="1"/>
    <col min="8460" max="8704" width="11.42578125" style="8"/>
    <col min="8705" max="8705" width="36" style="8" customWidth="1"/>
    <col min="8706" max="8709" width="11.85546875" style="8" customWidth="1"/>
    <col min="8710" max="8712" width="10.7109375" style="8" customWidth="1"/>
    <col min="8713" max="8714" width="11.42578125" style="8"/>
    <col min="8715" max="8715" width="13" style="8" bestFit="1" customWidth="1"/>
    <col min="8716" max="8960" width="11.42578125" style="8"/>
    <col min="8961" max="8961" width="36" style="8" customWidth="1"/>
    <col min="8962" max="8965" width="11.85546875" style="8" customWidth="1"/>
    <col min="8966" max="8968" width="10.7109375" style="8" customWidth="1"/>
    <col min="8969" max="8970" width="11.42578125" style="8"/>
    <col min="8971" max="8971" width="13" style="8" bestFit="1" customWidth="1"/>
    <col min="8972" max="9216" width="11.42578125" style="8"/>
    <col min="9217" max="9217" width="36" style="8" customWidth="1"/>
    <col min="9218" max="9221" width="11.85546875" style="8" customWidth="1"/>
    <col min="9222" max="9224" width="10.7109375" style="8" customWidth="1"/>
    <col min="9225" max="9226" width="11.42578125" style="8"/>
    <col min="9227" max="9227" width="13" style="8" bestFit="1" customWidth="1"/>
    <col min="9228" max="9472" width="11.42578125" style="8"/>
    <col min="9473" max="9473" width="36" style="8" customWidth="1"/>
    <col min="9474" max="9477" width="11.85546875" style="8" customWidth="1"/>
    <col min="9478" max="9480" width="10.7109375" style="8" customWidth="1"/>
    <col min="9481" max="9482" width="11.42578125" style="8"/>
    <col min="9483" max="9483" width="13" style="8" bestFit="1" customWidth="1"/>
    <col min="9484" max="9728" width="11.42578125" style="8"/>
    <col min="9729" max="9729" width="36" style="8" customWidth="1"/>
    <col min="9730" max="9733" width="11.85546875" style="8" customWidth="1"/>
    <col min="9734" max="9736" width="10.7109375" style="8" customWidth="1"/>
    <col min="9737" max="9738" width="11.42578125" style="8"/>
    <col min="9739" max="9739" width="13" style="8" bestFit="1" customWidth="1"/>
    <col min="9740" max="9984" width="11.42578125" style="8"/>
    <col min="9985" max="9985" width="36" style="8" customWidth="1"/>
    <col min="9986" max="9989" width="11.85546875" style="8" customWidth="1"/>
    <col min="9990" max="9992" width="10.7109375" style="8" customWidth="1"/>
    <col min="9993" max="9994" width="11.42578125" style="8"/>
    <col min="9995" max="9995" width="13" style="8" bestFit="1" customWidth="1"/>
    <col min="9996" max="10240" width="11.42578125" style="8"/>
    <col min="10241" max="10241" width="36" style="8" customWidth="1"/>
    <col min="10242" max="10245" width="11.85546875" style="8" customWidth="1"/>
    <col min="10246" max="10248" width="10.7109375" style="8" customWidth="1"/>
    <col min="10249" max="10250" width="11.42578125" style="8"/>
    <col min="10251" max="10251" width="13" style="8" bestFit="1" customWidth="1"/>
    <col min="10252" max="10496" width="11.42578125" style="8"/>
    <col min="10497" max="10497" width="36" style="8" customWidth="1"/>
    <col min="10498" max="10501" width="11.85546875" style="8" customWidth="1"/>
    <col min="10502" max="10504" width="10.7109375" style="8" customWidth="1"/>
    <col min="10505" max="10506" width="11.42578125" style="8"/>
    <col min="10507" max="10507" width="13" style="8" bestFit="1" customWidth="1"/>
    <col min="10508" max="10752" width="11.42578125" style="8"/>
    <col min="10753" max="10753" width="36" style="8" customWidth="1"/>
    <col min="10754" max="10757" width="11.85546875" style="8" customWidth="1"/>
    <col min="10758" max="10760" width="10.7109375" style="8" customWidth="1"/>
    <col min="10761" max="10762" width="11.42578125" style="8"/>
    <col min="10763" max="10763" width="13" style="8" bestFit="1" customWidth="1"/>
    <col min="10764" max="11008" width="11.42578125" style="8"/>
    <col min="11009" max="11009" width="36" style="8" customWidth="1"/>
    <col min="11010" max="11013" width="11.85546875" style="8" customWidth="1"/>
    <col min="11014" max="11016" width="10.7109375" style="8" customWidth="1"/>
    <col min="11017" max="11018" width="11.42578125" style="8"/>
    <col min="11019" max="11019" width="13" style="8" bestFit="1" customWidth="1"/>
    <col min="11020" max="11264" width="11.42578125" style="8"/>
    <col min="11265" max="11265" width="36" style="8" customWidth="1"/>
    <col min="11266" max="11269" width="11.85546875" style="8" customWidth="1"/>
    <col min="11270" max="11272" width="10.7109375" style="8" customWidth="1"/>
    <col min="11273" max="11274" width="11.42578125" style="8"/>
    <col min="11275" max="11275" width="13" style="8" bestFit="1" customWidth="1"/>
    <col min="11276" max="11520" width="11.42578125" style="8"/>
    <col min="11521" max="11521" width="36" style="8" customWidth="1"/>
    <col min="11522" max="11525" width="11.85546875" style="8" customWidth="1"/>
    <col min="11526" max="11528" width="10.7109375" style="8" customWidth="1"/>
    <col min="11529" max="11530" width="11.42578125" style="8"/>
    <col min="11531" max="11531" width="13" style="8" bestFit="1" customWidth="1"/>
    <col min="11532" max="11776" width="11.42578125" style="8"/>
    <col min="11777" max="11777" width="36" style="8" customWidth="1"/>
    <col min="11778" max="11781" width="11.85546875" style="8" customWidth="1"/>
    <col min="11782" max="11784" width="10.7109375" style="8" customWidth="1"/>
    <col min="11785" max="11786" width="11.42578125" style="8"/>
    <col min="11787" max="11787" width="13" style="8" bestFit="1" customWidth="1"/>
    <col min="11788" max="12032" width="11.42578125" style="8"/>
    <col min="12033" max="12033" width="36" style="8" customWidth="1"/>
    <col min="12034" max="12037" width="11.85546875" style="8" customWidth="1"/>
    <col min="12038" max="12040" width="10.7109375" style="8" customWidth="1"/>
    <col min="12041" max="12042" width="11.42578125" style="8"/>
    <col min="12043" max="12043" width="13" style="8" bestFit="1" customWidth="1"/>
    <col min="12044" max="12288" width="11.42578125" style="8"/>
    <col min="12289" max="12289" width="36" style="8" customWidth="1"/>
    <col min="12290" max="12293" width="11.85546875" style="8" customWidth="1"/>
    <col min="12294" max="12296" width="10.7109375" style="8" customWidth="1"/>
    <col min="12297" max="12298" width="11.42578125" style="8"/>
    <col min="12299" max="12299" width="13" style="8" bestFit="1" customWidth="1"/>
    <col min="12300" max="12544" width="11.42578125" style="8"/>
    <col min="12545" max="12545" width="36" style="8" customWidth="1"/>
    <col min="12546" max="12549" width="11.85546875" style="8" customWidth="1"/>
    <col min="12550" max="12552" width="10.7109375" style="8" customWidth="1"/>
    <col min="12553" max="12554" width="11.42578125" style="8"/>
    <col min="12555" max="12555" width="13" style="8" bestFit="1" customWidth="1"/>
    <col min="12556" max="12800" width="11.42578125" style="8"/>
    <col min="12801" max="12801" width="36" style="8" customWidth="1"/>
    <col min="12802" max="12805" width="11.85546875" style="8" customWidth="1"/>
    <col min="12806" max="12808" width="10.7109375" style="8" customWidth="1"/>
    <col min="12809" max="12810" width="11.42578125" style="8"/>
    <col min="12811" max="12811" width="13" style="8" bestFit="1" customWidth="1"/>
    <col min="12812" max="13056" width="11.42578125" style="8"/>
    <col min="13057" max="13057" width="36" style="8" customWidth="1"/>
    <col min="13058" max="13061" width="11.85546875" style="8" customWidth="1"/>
    <col min="13062" max="13064" width="10.7109375" style="8" customWidth="1"/>
    <col min="13065" max="13066" width="11.42578125" style="8"/>
    <col min="13067" max="13067" width="13" style="8" bestFit="1" customWidth="1"/>
    <col min="13068" max="13312" width="11.42578125" style="8"/>
    <col min="13313" max="13313" width="36" style="8" customWidth="1"/>
    <col min="13314" max="13317" width="11.85546875" style="8" customWidth="1"/>
    <col min="13318" max="13320" width="10.7109375" style="8" customWidth="1"/>
    <col min="13321" max="13322" width="11.42578125" style="8"/>
    <col min="13323" max="13323" width="13" style="8" bestFit="1" customWidth="1"/>
    <col min="13324" max="13568" width="11.42578125" style="8"/>
    <col min="13569" max="13569" width="36" style="8" customWidth="1"/>
    <col min="13570" max="13573" width="11.85546875" style="8" customWidth="1"/>
    <col min="13574" max="13576" width="10.7109375" style="8" customWidth="1"/>
    <col min="13577" max="13578" width="11.42578125" style="8"/>
    <col min="13579" max="13579" width="13" style="8" bestFit="1" customWidth="1"/>
    <col min="13580" max="13824" width="11.42578125" style="8"/>
    <col min="13825" max="13825" width="36" style="8" customWidth="1"/>
    <col min="13826" max="13829" width="11.85546875" style="8" customWidth="1"/>
    <col min="13830" max="13832" width="10.7109375" style="8" customWidth="1"/>
    <col min="13833" max="13834" width="11.42578125" style="8"/>
    <col min="13835" max="13835" width="13" style="8" bestFit="1" customWidth="1"/>
    <col min="13836" max="14080" width="11.42578125" style="8"/>
    <col min="14081" max="14081" width="36" style="8" customWidth="1"/>
    <col min="14082" max="14085" width="11.85546875" style="8" customWidth="1"/>
    <col min="14086" max="14088" width="10.7109375" style="8" customWidth="1"/>
    <col min="14089" max="14090" width="11.42578125" style="8"/>
    <col min="14091" max="14091" width="13" style="8" bestFit="1" customWidth="1"/>
    <col min="14092" max="14336" width="11.42578125" style="8"/>
    <col min="14337" max="14337" width="36" style="8" customWidth="1"/>
    <col min="14338" max="14341" width="11.85546875" style="8" customWidth="1"/>
    <col min="14342" max="14344" width="10.7109375" style="8" customWidth="1"/>
    <col min="14345" max="14346" width="11.42578125" style="8"/>
    <col min="14347" max="14347" width="13" style="8" bestFit="1" customWidth="1"/>
    <col min="14348" max="14592" width="11.42578125" style="8"/>
    <col min="14593" max="14593" width="36" style="8" customWidth="1"/>
    <col min="14594" max="14597" width="11.85546875" style="8" customWidth="1"/>
    <col min="14598" max="14600" width="10.7109375" style="8" customWidth="1"/>
    <col min="14601" max="14602" width="11.42578125" style="8"/>
    <col min="14603" max="14603" width="13" style="8" bestFit="1" customWidth="1"/>
    <col min="14604" max="14848" width="11.42578125" style="8"/>
    <col min="14849" max="14849" width="36" style="8" customWidth="1"/>
    <col min="14850" max="14853" width="11.85546875" style="8" customWidth="1"/>
    <col min="14854" max="14856" width="10.7109375" style="8" customWidth="1"/>
    <col min="14857" max="14858" width="11.42578125" style="8"/>
    <col min="14859" max="14859" width="13" style="8" bestFit="1" customWidth="1"/>
    <col min="14860" max="15104" width="11.42578125" style="8"/>
    <col min="15105" max="15105" width="36" style="8" customWidth="1"/>
    <col min="15106" max="15109" width="11.85546875" style="8" customWidth="1"/>
    <col min="15110" max="15112" width="10.7109375" style="8" customWidth="1"/>
    <col min="15113" max="15114" width="11.42578125" style="8"/>
    <col min="15115" max="15115" width="13" style="8" bestFit="1" customWidth="1"/>
    <col min="15116" max="15360" width="11.42578125" style="8"/>
    <col min="15361" max="15361" width="36" style="8" customWidth="1"/>
    <col min="15362" max="15365" width="11.85546875" style="8" customWidth="1"/>
    <col min="15366" max="15368" width="10.7109375" style="8" customWidth="1"/>
    <col min="15369" max="15370" width="11.42578125" style="8"/>
    <col min="15371" max="15371" width="13" style="8" bestFit="1" customWidth="1"/>
    <col min="15372" max="15616" width="11.42578125" style="8"/>
    <col min="15617" max="15617" width="36" style="8" customWidth="1"/>
    <col min="15618" max="15621" width="11.85546875" style="8" customWidth="1"/>
    <col min="15622" max="15624" width="10.7109375" style="8" customWidth="1"/>
    <col min="15625" max="15626" width="11.42578125" style="8"/>
    <col min="15627" max="15627" width="13" style="8" bestFit="1" customWidth="1"/>
    <col min="15628" max="15872" width="11.42578125" style="8"/>
    <col min="15873" max="15873" width="36" style="8" customWidth="1"/>
    <col min="15874" max="15877" width="11.85546875" style="8" customWidth="1"/>
    <col min="15878" max="15880" width="10.7109375" style="8" customWidth="1"/>
    <col min="15881" max="15882" width="11.42578125" style="8"/>
    <col min="15883" max="15883" width="13" style="8" bestFit="1" customWidth="1"/>
    <col min="15884" max="16128" width="11.42578125" style="8"/>
    <col min="16129" max="16129" width="36" style="8" customWidth="1"/>
    <col min="16130" max="16133" width="11.85546875" style="8" customWidth="1"/>
    <col min="16134" max="16136" width="10.7109375" style="8" customWidth="1"/>
    <col min="16137" max="16138" width="11.42578125" style="8"/>
    <col min="16139" max="16139" width="13" style="8" bestFit="1" customWidth="1"/>
    <col min="16140" max="16384" width="11.42578125" style="8"/>
  </cols>
  <sheetData>
    <row r="2" spans="1:14" ht="18" customHeight="1">
      <c r="A2" s="7" t="s">
        <v>472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8" customHeight="1">
      <c r="A3" s="33" t="s">
        <v>473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8" customHeight="1">
      <c r="A4" s="33" t="s">
        <v>474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8.25" customHeight="1">
      <c r="A5" s="116"/>
      <c r="B5" s="116"/>
      <c r="C5" s="116"/>
      <c r="D5" s="116"/>
      <c r="E5" s="116"/>
      <c r="F5" s="116"/>
      <c r="G5" s="116"/>
      <c r="H5" s="116"/>
      <c r="I5" s="116"/>
      <c r="J5" s="116"/>
      <c r="K5" s="116"/>
    </row>
    <row r="6" spans="1:14" s="11" customFormat="1" ht="16.5" customHeight="1">
      <c r="A6" s="525" t="s">
        <v>432</v>
      </c>
      <c r="B6" s="527" t="s">
        <v>34</v>
      </c>
      <c r="C6" s="516" t="s">
        <v>333</v>
      </c>
      <c r="D6" s="516"/>
      <c r="E6" s="516"/>
      <c r="F6" s="516"/>
      <c r="G6" s="516"/>
      <c r="H6" s="516"/>
      <c r="I6" s="516"/>
      <c r="J6" s="516"/>
      <c r="K6" s="516"/>
      <c r="L6" s="516"/>
      <c r="M6" s="516"/>
      <c r="N6" s="516"/>
    </row>
    <row r="7" spans="1:14" s="11" customFormat="1" ht="21.75" customHeight="1">
      <c r="A7" s="526"/>
      <c r="B7" s="528"/>
      <c r="C7" s="297" t="s">
        <v>344</v>
      </c>
      <c r="D7" s="297" t="s">
        <v>345</v>
      </c>
      <c r="E7" s="297" t="s">
        <v>346</v>
      </c>
      <c r="F7" s="297" t="s">
        <v>347</v>
      </c>
      <c r="G7" s="297" t="s">
        <v>348</v>
      </c>
      <c r="H7" s="297" t="s">
        <v>349</v>
      </c>
      <c r="I7" s="297" t="s">
        <v>350</v>
      </c>
      <c r="J7" s="297" t="s">
        <v>351</v>
      </c>
      <c r="K7" s="297" t="s">
        <v>352</v>
      </c>
      <c r="L7" s="297" t="s">
        <v>353</v>
      </c>
      <c r="M7" s="297" t="s">
        <v>354</v>
      </c>
      <c r="N7" s="297" t="s">
        <v>355</v>
      </c>
    </row>
    <row r="8" spans="1:14" ht="8.25" customHeight="1">
      <c r="A8" s="298"/>
      <c r="B8" s="298"/>
      <c r="C8" s="298"/>
      <c r="D8" s="298"/>
      <c r="E8" s="299"/>
      <c r="F8" s="298"/>
      <c r="G8" s="298"/>
      <c r="H8" s="298"/>
      <c r="I8" s="295"/>
      <c r="J8" s="295"/>
      <c r="K8" s="295"/>
    </row>
    <row r="9" spans="1:14" ht="18" customHeight="1">
      <c r="A9" s="330" t="s">
        <v>34</v>
      </c>
      <c r="B9" s="331">
        <f>SUM(C9:N9)</f>
        <v>47633</v>
      </c>
      <c r="C9" s="331">
        <f t="shared" ref="C9:H9" si="0">SUM(C11:C33)</f>
        <v>3947</v>
      </c>
      <c r="D9" s="331">
        <f t="shared" si="0"/>
        <v>4857</v>
      </c>
      <c r="E9" s="331">
        <f t="shared" si="0"/>
        <v>4408</v>
      </c>
      <c r="F9" s="331">
        <f t="shared" si="0"/>
        <v>2339</v>
      </c>
      <c r="G9" s="331">
        <f t="shared" si="0"/>
        <v>4626</v>
      </c>
      <c r="H9" s="331">
        <f t="shared" si="0"/>
        <v>4406</v>
      </c>
      <c r="I9" s="331">
        <f t="shared" ref="I9:N9" si="1">SUM(I11:I33)</f>
        <v>3567</v>
      </c>
      <c r="J9" s="331">
        <f t="shared" si="1"/>
        <v>4616</v>
      </c>
      <c r="K9" s="331">
        <f t="shared" si="1"/>
        <v>3268</v>
      </c>
      <c r="L9" s="331">
        <f t="shared" si="1"/>
        <v>5244</v>
      </c>
      <c r="M9" s="331">
        <f t="shared" si="1"/>
        <v>4037</v>
      </c>
      <c r="N9" s="331">
        <f t="shared" si="1"/>
        <v>2318</v>
      </c>
    </row>
    <row r="10" spans="1:14" ht="8.25" customHeight="1">
      <c r="A10" s="184"/>
      <c r="B10" s="332"/>
      <c r="C10" s="184"/>
      <c r="D10" s="184"/>
      <c r="E10" s="16"/>
      <c r="F10" s="184"/>
      <c r="G10" s="184"/>
      <c r="H10" s="184"/>
      <c r="I10" s="184"/>
      <c r="J10" s="184"/>
      <c r="K10" s="184"/>
    </row>
    <row r="11" spans="1:14" ht="17.25" customHeight="1">
      <c r="A11" s="333" t="s">
        <v>475</v>
      </c>
      <c r="B11" s="301">
        <f>SUM(C11:N11)</f>
        <v>170</v>
      </c>
      <c r="C11" s="301">
        <v>0</v>
      </c>
      <c r="D11" s="301">
        <v>25</v>
      </c>
      <c r="E11" s="301">
        <v>11</v>
      </c>
      <c r="F11" s="301">
        <v>28</v>
      </c>
      <c r="G11" s="301">
        <v>2</v>
      </c>
      <c r="H11" s="301">
        <v>50</v>
      </c>
      <c r="I11" s="301">
        <v>0</v>
      </c>
      <c r="J11" s="301">
        <v>0</v>
      </c>
      <c r="K11" s="301">
        <v>0</v>
      </c>
      <c r="L11" s="301">
        <v>0</v>
      </c>
      <c r="M11" s="301">
        <v>30</v>
      </c>
      <c r="N11" s="301">
        <v>24</v>
      </c>
    </row>
    <row r="12" spans="1:14" ht="17.25" customHeight="1">
      <c r="A12" s="333" t="s">
        <v>476</v>
      </c>
      <c r="B12" s="301">
        <f t="shared" ref="B12:B33" si="2">SUM(C12:N12)</f>
        <v>99</v>
      </c>
      <c r="C12" s="301">
        <v>12</v>
      </c>
      <c r="D12" s="301">
        <v>8</v>
      </c>
      <c r="E12" s="301">
        <v>8</v>
      </c>
      <c r="F12" s="301">
        <v>7</v>
      </c>
      <c r="G12" s="301">
        <v>16</v>
      </c>
      <c r="H12" s="301">
        <v>6</v>
      </c>
      <c r="I12" s="301">
        <v>6</v>
      </c>
      <c r="J12" s="301">
        <v>15</v>
      </c>
      <c r="K12" s="301">
        <v>2</v>
      </c>
      <c r="L12" s="301">
        <v>8</v>
      </c>
      <c r="M12" s="301">
        <v>5</v>
      </c>
      <c r="N12" s="301">
        <v>6</v>
      </c>
    </row>
    <row r="13" spans="1:14" ht="17.25" customHeight="1">
      <c r="A13" s="333" t="s">
        <v>477</v>
      </c>
      <c r="B13" s="301">
        <f t="shared" si="2"/>
        <v>39</v>
      </c>
      <c r="C13" s="301">
        <v>6</v>
      </c>
      <c r="D13" s="301">
        <v>8</v>
      </c>
      <c r="E13" s="301">
        <v>4</v>
      </c>
      <c r="F13" s="301">
        <v>0</v>
      </c>
      <c r="G13" s="301">
        <v>5</v>
      </c>
      <c r="H13" s="301">
        <v>7</v>
      </c>
      <c r="I13" s="301">
        <v>8</v>
      </c>
      <c r="J13" s="301">
        <v>1</v>
      </c>
      <c r="K13" s="301">
        <v>0</v>
      </c>
      <c r="L13" s="301">
        <v>0</v>
      </c>
      <c r="M13" s="301">
        <v>0</v>
      </c>
      <c r="N13" s="301">
        <v>0</v>
      </c>
    </row>
    <row r="14" spans="1:14" ht="17.25" customHeight="1">
      <c r="A14" s="333" t="s">
        <v>478</v>
      </c>
      <c r="B14" s="301">
        <f t="shared" si="2"/>
        <v>51</v>
      </c>
      <c r="C14" s="301">
        <v>11</v>
      </c>
      <c r="D14" s="301">
        <v>5</v>
      </c>
      <c r="E14" s="301">
        <v>1</v>
      </c>
      <c r="F14" s="301">
        <v>0</v>
      </c>
      <c r="G14" s="301">
        <v>7</v>
      </c>
      <c r="H14" s="301">
        <v>3</v>
      </c>
      <c r="I14" s="301">
        <v>3</v>
      </c>
      <c r="J14" s="301">
        <v>2</v>
      </c>
      <c r="K14" s="301">
        <v>5</v>
      </c>
      <c r="L14" s="301">
        <v>3</v>
      </c>
      <c r="M14" s="301">
        <v>7</v>
      </c>
      <c r="N14" s="301">
        <v>4</v>
      </c>
    </row>
    <row r="15" spans="1:14" ht="17.25" customHeight="1">
      <c r="A15" s="333" t="s">
        <v>479</v>
      </c>
      <c r="B15" s="301">
        <f t="shared" si="2"/>
        <v>6</v>
      </c>
      <c r="C15" s="301">
        <v>1</v>
      </c>
      <c r="D15" s="301">
        <v>1</v>
      </c>
      <c r="E15" s="301">
        <v>1</v>
      </c>
      <c r="F15" s="301">
        <v>0</v>
      </c>
      <c r="G15" s="301">
        <v>0</v>
      </c>
      <c r="H15" s="301">
        <v>1</v>
      </c>
      <c r="I15" s="301">
        <v>2</v>
      </c>
      <c r="J15" s="301">
        <v>0</v>
      </c>
      <c r="K15" s="301">
        <v>0</v>
      </c>
      <c r="L15" s="301">
        <v>0</v>
      </c>
      <c r="M15" s="301">
        <v>0</v>
      </c>
      <c r="N15" s="301">
        <v>0</v>
      </c>
    </row>
    <row r="16" spans="1:14" ht="17.25" customHeight="1">
      <c r="A16" s="333" t="s">
        <v>480</v>
      </c>
      <c r="B16" s="301">
        <f t="shared" si="2"/>
        <v>452</v>
      </c>
      <c r="C16" s="301">
        <v>51</v>
      </c>
      <c r="D16" s="301">
        <v>40</v>
      </c>
      <c r="E16" s="301">
        <v>12</v>
      </c>
      <c r="F16" s="301">
        <v>19</v>
      </c>
      <c r="G16" s="301">
        <v>47</v>
      </c>
      <c r="H16" s="301">
        <v>38</v>
      </c>
      <c r="I16" s="301">
        <v>36</v>
      </c>
      <c r="J16" s="301">
        <v>50</v>
      </c>
      <c r="K16" s="301">
        <v>35</v>
      </c>
      <c r="L16" s="301">
        <v>29</v>
      </c>
      <c r="M16" s="301">
        <v>63</v>
      </c>
      <c r="N16" s="301">
        <v>32</v>
      </c>
    </row>
    <row r="17" spans="1:14" ht="17.25" customHeight="1">
      <c r="A17" s="334" t="s">
        <v>481</v>
      </c>
      <c r="B17" s="301">
        <f t="shared" si="2"/>
        <v>13425</v>
      </c>
      <c r="C17" s="305">
        <v>1156</v>
      </c>
      <c r="D17" s="305">
        <v>1190</v>
      </c>
      <c r="E17" s="305">
        <v>1675</v>
      </c>
      <c r="F17" s="305">
        <v>488</v>
      </c>
      <c r="G17" s="305">
        <v>1636</v>
      </c>
      <c r="H17" s="305">
        <v>1190</v>
      </c>
      <c r="I17" s="305">
        <v>992</v>
      </c>
      <c r="J17" s="305">
        <v>1178</v>
      </c>
      <c r="K17" s="305">
        <v>775</v>
      </c>
      <c r="L17" s="305">
        <v>1421</v>
      </c>
      <c r="M17" s="305">
        <v>1193</v>
      </c>
      <c r="N17" s="305">
        <v>531</v>
      </c>
    </row>
    <row r="18" spans="1:14" ht="17.25" customHeight="1">
      <c r="A18" s="333" t="s">
        <v>482</v>
      </c>
      <c r="B18" s="301">
        <f t="shared" si="2"/>
        <v>22</v>
      </c>
      <c r="C18" s="301">
        <v>0</v>
      </c>
      <c r="D18" s="301">
        <v>3</v>
      </c>
      <c r="E18" s="301">
        <v>4</v>
      </c>
      <c r="F18" s="301">
        <v>1</v>
      </c>
      <c r="G18" s="301">
        <v>0</v>
      </c>
      <c r="H18" s="301">
        <v>0</v>
      </c>
      <c r="I18" s="301">
        <v>3</v>
      </c>
      <c r="J18" s="301">
        <v>0</v>
      </c>
      <c r="K18" s="301">
        <v>1</v>
      </c>
      <c r="L18" s="301">
        <v>6</v>
      </c>
      <c r="M18" s="301">
        <v>4</v>
      </c>
      <c r="N18" s="301">
        <v>0</v>
      </c>
    </row>
    <row r="19" spans="1:14" ht="17.25" customHeight="1">
      <c r="A19" s="333" t="s">
        <v>483</v>
      </c>
      <c r="B19" s="301">
        <f t="shared" si="2"/>
        <v>4</v>
      </c>
      <c r="C19" s="301">
        <v>0</v>
      </c>
      <c r="D19" s="301">
        <v>1</v>
      </c>
      <c r="E19" s="301">
        <v>0</v>
      </c>
      <c r="F19" s="301">
        <v>0</v>
      </c>
      <c r="G19" s="301">
        <v>0</v>
      </c>
      <c r="H19" s="301">
        <v>0</v>
      </c>
      <c r="I19" s="301">
        <v>0</v>
      </c>
      <c r="J19" s="301">
        <v>1</v>
      </c>
      <c r="K19" s="301">
        <v>1</v>
      </c>
      <c r="L19" s="301">
        <v>0</v>
      </c>
      <c r="M19" s="301">
        <v>0</v>
      </c>
      <c r="N19" s="301">
        <v>1</v>
      </c>
    </row>
    <row r="20" spans="1:14" ht="17.25" customHeight="1">
      <c r="A20" s="333" t="s">
        <v>484</v>
      </c>
      <c r="B20" s="301">
        <f t="shared" si="2"/>
        <v>252</v>
      </c>
      <c r="C20" s="301">
        <v>35</v>
      </c>
      <c r="D20" s="301">
        <v>48</v>
      </c>
      <c r="E20" s="301">
        <v>3</v>
      </c>
      <c r="F20" s="301">
        <v>3</v>
      </c>
      <c r="G20" s="301">
        <v>29</v>
      </c>
      <c r="H20" s="301">
        <v>18</v>
      </c>
      <c r="I20" s="301">
        <v>8</v>
      </c>
      <c r="J20" s="301">
        <v>30</v>
      </c>
      <c r="K20" s="301">
        <v>22</v>
      </c>
      <c r="L20" s="301">
        <v>23</v>
      </c>
      <c r="M20" s="301">
        <v>24</v>
      </c>
      <c r="N20" s="301">
        <v>9</v>
      </c>
    </row>
    <row r="21" spans="1:14" ht="17.25" customHeight="1">
      <c r="A21" s="333" t="s">
        <v>485</v>
      </c>
      <c r="B21" s="301">
        <f t="shared" si="2"/>
        <v>154</v>
      </c>
      <c r="C21" s="301">
        <v>20</v>
      </c>
      <c r="D21" s="301">
        <v>11</v>
      </c>
      <c r="E21" s="301">
        <v>5</v>
      </c>
      <c r="F21" s="301">
        <v>7</v>
      </c>
      <c r="G21" s="301">
        <v>27</v>
      </c>
      <c r="H21" s="301">
        <v>23</v>
      </c>
      <c r="I21" s="301">
        <v>11</v>
      </c>
      <c r="J21" s="301">
        <v>11</v>
      </c>
      <c r="K21" s="301">
        <v>15</v>
      </c>
      <c r="L21" s="301">
        <v>7</v>
      </c>
      <c r="M21" s="301">
        <v>7</v>
      </c>
      <c r="N21" s="301">
        <v>10</v>
      </c>
    </row>
    <row r="22" spans="1:14" ht="17.25" customHeight="1">
      <c r="A22" s="333" t="s">
        <v>486</v>
      </c>
      <c r="B22" s="301">
        <f t="shared" si="2"/>
        <v>22</v>
      </c>
      <c r="C22" s="301">
        <v>0</v>
      </c>
      <c r="D22" s="301">
        <v>3</v>
      </c>
      <c r="E22" s="301">
        <v>2</v>
      </c>
      <c r="F22" s="301">
        <v>0</v>
      </c>
      <c r="G22" s="301">
        <v>7</v>
      </c>
      <c r="H22" s="301">
        <v>0</v>
      </c>
      <c r="I22" s="301">
        <v>0</v>
      </c>
      <c r="J22" s="301">
        <v>3</v>
      </c>
      <c r="K22" s="301">
        <v>0</v>
      </c>
      <c r="L22" s="301">
        <v>2</v>
      </c>
      <c r="M22" s="301">
        <v>2</v>
      </c>
      <c r="N22" s="301">
        <v>3</v>
      </c>
    </row>
    <row r="23" spans="1:14" ht="17.25" customHeight="1">
      <c r="A23" s="333" t="s">
        <v>487</v>
      </c>
      <c r="B23" s="301">
        <f t="shared" si="2"/>
        <v>360</v>
      </c>
      <c r="C23" s="301">
        <v>40</v>
      </c>
      <c r="D23" s="301">
        <v>46</v>
      </c>
      <c r="E23" s="301">
        <v>21</v>
      </c>
      <c r="F23" s="301">
        <v>14</v>
      </c>
      <c r="G23" s="301">
        <v>46</v>
      </c>
      <c r="H23" s="301">
        <v>46</v>
      </c>
      <c r="I23" s="301">
        <v>30</v>
      </c>
      <c r="J23" s="301">
        <v>38</v>
      </c>
      <c r="K23" s="301">
        <v>11</v>
      </c>
      <c r="L23" s="301">
        <v>31</v>
      </c>
      <c r="M23" s="301">
        <v>19</v>
      </c>
      <c r="N23" s="301">
        <v>18</v>
      </c>
    </row>
    <row r="24" spans="1:14" ht="17.25" customHeight="1">
      <c r="A24" s="333" t="s">
        <v>488</v>
      </c>
      <c r="B24" s="301">
        <f t="shared" si="2"/>
        <v>57</v>
      </c>
      <c r="C24" s="301">
        <v>6</v>
      </c>
      <c r="D24" s="301">
        <v>4</v>
      </c>
      <c r="E24" s="301">
        <v>4</v>
      </c>
      <c r="F24" s="301">
        <v>0</v>
      </c>
      <c r="G24" s="301">
        <v>5</v>
      </c>
      <c r="H24" s="301">
        <v>1</v>
      </c>
      <c r="I24" s="301">
        <v>2</v>
      </c>
      <c r="J24" s="301">
        <v>6</v>
      </c>
      <c r="K24" s="301">
        <v>1</v>
      </c>
      <c r="L24" s="301">
        <v>10</v>
      </c>
      <c r="M24" s="301">
        <v>12</v>
      </c>
      <c r="N24" s="301">
        <v>6</v>
      </c>
    </row>
    <row r="25" spans="1:14" ht="17.25" customHeight="1">
      <c r="A25" s="333" t="s">
        <v>489</v>
      </c>
      <c r="B25" s="301">
        <f t="shared" si="2"/>
        <v>70</v>
      </c>
      <c r="C25" s="301">
        <v>4</v>
      </c>
      <c r="D25" s="301">
        <v>9</v>
      </c>
      <c r="E25" s="301">
        <v>29</v>
      </c>
      <c r="F25" s="301">
        <v>5</v>
      </c>
      <c r="G25" s="301">
        <v>8</v>
      </c>
      <c r="H25" s="301">
        <v>10</v>
      </c>
      <c r="I25" s="301">
        <v>2</v>
      </c>
      <c r="J25" s="301">
        <v>0</v>
      </c>
      <c r="K25" s="301">
        <v>1</v>
      </c>
      <c r="L25" s="301">
        <v>2</v>
      </c>
      <c r="M25" s="301">
        <v>0</v>
      </c>
      <c r="N25" s="301">
        <v>0</v>
      </c>
    </row>
    <row r="26" spans="1:14" ht="17.25" customHeight="1">
      <c r="A26" s="333" t="s">
        <v>490</v>
      </c>
      <c r="B26" s="301">
        <f t="shared" si="2"/>
        <v>9092</v>
      </c>
      <c r="C26" s="301">
        <v>738</v>
      </c>
      <c r="D26" s="301">
        <v>762</v>
      </c>
      <c r="E26" s="301">
        <v>464</v>
      </c>
      <c r="F26" s="301">
        <v>454</v>
      </c>
      <c r="G26" s="301">
        <v>467</v>
      </c>
      <c r="H26" s="301">
        <v>795</v>
      </c>
      <c r="I26" s="301">
        <v>856</v>
      </c>
      <c r="J26" s="301">
        <v>1035</v>
      </c>
      <c r="K26" s="301">
        <v>636</v>
      </c>
      <c r="L26" s="301">
        <v>1600</v>
      </c>
      <c r="M26" s="301">
        <v>792</v>
      </c>
      <c r="N26" s="301">
        <v>493</v>
      </c>
    </row>
    <row r="27" spans="1:14" ht="17.25" customHeight="1">
      <c r="A27" s="333" t="s">
        <v>491</v>
      </c>
      <c r="B27" s="301">
        <f t="shared" si="2"/>
        <v>77</v>
      </c>
      <c r="C27" s="301">
        <v>31</v>
      </c>
      <c r="D27" s="301">
        <v>10</v>
      </c>
      <c r="E27" s="301">
        <v>15</v>
      </c>
      <c r="F27" s="301">
        <v>7</v>
      </c>
      <c r="G27" s="301">
        <v>3</v>
      </c>
      <c r="H27" s="301">
        <v>1</v>
      </c>
      <c r="I27" s="301">
        <v>2</v>
      </c>
      <c r="J27" s="301">
        <v>0</v>
      </c>
      <c r="K27" s="301">
        <v>0</v>
      </c>
      <c r="L27" s="301">
        <v>3</v>
      </c>
      <c r="M27" s="301">
        <v>5</v>
      </c>
      <c r="N27" s="301">
        <v>0</v>
      </c>
    </row>
    <row r="28" spans="1:14" ht="17.25" customHeight="1">
      <c r="A28" s="333" t="s">
        <v>492</v>
      </c>
      <c r="B28" s="301">
        <f t="shared" si="2"/>
        <v>5</v>
      </c>
      <c r="C28" s="301">
        <v>1</v>
      </c>
      <c r="D28" s="301">
        <v>0</v>
      </c>
      <c r="E28" s="301">
        <v>1</v>
      </c>
      <c r="F28" s="301">
        <v>0</v>
      </c>
      <c r="G28" s="301">
        <v>1</v>
      </c>
      <c r="H28" s="301">
        <v>0</v>
      </c>
      <c r="I28" s="301">
        <v>0</v>
      </c>
      <c r="J28" s="301">
        <v>0</v>
      </c>
      <c r="K28" s="301">
        <v>0</v>
      </c>
      <c r="L28" s="301">
        <v>0</v>
      </c>
      <c r="M28" s="301">
        <v>1</v>
      </c>
      <c r="N28" s="301">
        <v>1</v>
      </c>
    </row>
    <row r="29" spans="1:14" ht="17.25" customHeight="1">
      <c r="A29" s="333" t="s">
        <v>493</v>
      </c>
      <c r="B29" s="301">
        <f t="shared" si="2"/>
        <v>18233</v>
      </c>
      <c r="C29" s="301">
        <v>1740</v>
      </c>
      <c r="D29" s="301">
        <v>1762</v>
      </c>
      <c r="E29" s="301">
        <v>1703</v>
      </c>
      <c r="F29" s="301">
        <v>1054</v>
      </c>
      <c r="G29" s="301">
        <v>1839</v>
      </c>
      <c r="H29" s="301">
        <v>1742</v>
      </c>
      <c r="I29" s="301">
        <v>1267</v>
      </c>
      <c r="J29" s="301">
        <v>1740</v>
      </c>
      <c r="K29" s="301">
        <v>1343</v>
      </c>
      <c r="L29" s="301">
        <v>1612</v>
      </c>
      <c r="M29" s="301">
        <v>1438</v>
      </c>
      <c r="N29" s="301">
        <v>993</v>
      </c>
    </row>
    <row r="30" spans="1:14" ht="17.25" customHeight="1">
      <c r="A30" s="333" t="s">
        <v>494</v>
      </c>
      <c r="B30" s="301">
        <f t="shared" si="2"/>
        <v>1</v>
      </c>
      <c r="C30" s="301">
        <v>0</v>
      </c>
      <c r="D30" s="301">
        <v>0</v>
      </c>
      <c r="E30" s="301">
        <v>1</v>
      </c>
      <c r="F30" s="301">
        <v>0</v>
      </c>
      <c r="G30" s="301">
        <v>0</v>
      </c>
      <c r="H30" s="301">
        <v>0</v>
      </c>
      <c r="I30" s="301">
        <v>0</v>
      </c>
      <c r="J30" s="301">
        <v>0</v>
      </c>
      <c r="K30" s="301">
        <v>0</v>
      </c>
      <c r="L30" s="301">
        <v>0</v>
      </c>
      <c r="M30" s="301">
        <v>0</v>
      </c>
      <c r="N30" s="301">
        <v>0</v>
      </c>
    </row>
    <row r="31" spans="1:14" ht="17.25" customHeight="1">
      <c r="A31" s="333" t="s">
        <v>495</v>
      </c>
      <c r="B31" s="301">
        <f t="shared" si="2"/>
        <v>6</v>
      </c>
      <c r="C31" s="301">
        <v>2</v>
      </c>
      <c r="D31" s="301">
        <v>1</v>
      </c>
      <c r="E31" s="301">
        <v>1</v>
      </c>
      <c r="F31" s="301">
        <v>0</v>
      </c>
      <c r="G31" s="301">
        <v>0</v>
      </c>
      <c r="H31" s="301">
        <v>0</v>
      </c>
      <c r="I31" s="301">
        <v>0</v>
      </c>
      <c r="J31" s="301">
        <v>0</v>
      </c>
      <c r="K31" s="301">
        <v>0</v>
      </c>
      <c r="L31" s="301">
        <v>1</v>
      </c>
      <c r="M31" s="301">
        <v>1</v>
      </c>
      <c r="N31" s="301">
        <v>0</v>
      </c>
    </row>
    <row r="32" spans="1:14" ht="17.25" customHeight="1">
      <c r="A32" s="333" t="s">
        <v>496</v>
      </c>
      <c r="B32" s="301">
        <f t="shared" si="2"/>
        <v>190</v>
      </c>
      <c r="C32" s="301">
        <v>22</v>
      </c>
      <c r="D32" s="301">
        <v>22</v>
      </c>
      <c r="E32" s="301">
        <v>19</v>
      </c>
      <c r="F32" s="301">
        <v>32</v>
      </c>
      <c r="G32" s="301">
        <v>8</v>
      </c>
      <c r="H32" s="301">
        <v>21</v>
      </c>
      <c r="I32" s="301">
        <v>6</v>
      </c>
      <c r="J32" s="301">
        <v>16</v>
      </c>
      <c r="K32" s="301">
        <v>12</v>
      </c>
      <c r="L32" s="301">
        <v>13</v>
      </c>
      <c r="M32" s="301">
        <v>11</v>
      </c>
      <c r="N32" s="301">
        <v>8</v>
      </c>
    </row>
    <row r="33" spans="1:14" ht="17.25" customHeight="1">
      <c r="A33" s="333" t="s">
        <v>497</v>
      </c>
      <c r="B33" s="301">
        <f t="shared" si="2"/>
        <v>4846</v>
      </c>
      <c r="C33" s="301">
        <v>71</v>
      </c>
      <c r="D33" s="301">
        <v>898</v>
      </c>
      <c r="E33" s="301">
        <v>424</v>
      </c>
      <c r="F33" s="301">
        <v>220</v>
      </c>
      <c r="G33" s="301">
        <v>473</v>
      </c>
      <c r="H33" s="301">
        <v>454</v>
      </c>
      <c r="I33" s="301">
        <v>333</v>
      </c>
      <c r="J33" s="301">
        <v>490</v>
      </c>
      <c r="K33" s="301">
        <v>408</v>
      </c>
      <c r="L33" s="301">
        <v>473</v>
      </c>
      <c r="M33" s="301">
        <v>423</v>
      </c>
      <c r="N33" s="301">
        <v>179</v>
      </c>
    </row>
    <row r="34" spans="1:14" ht="8.25" customHeight="1">
      <c r="A34" s="28"/>
      <c r="B34" s="217"/>
      <c r="C34" s="217"/>
      <c r="D34" s="217"/>
      <c r="E34" s="217"/>
      <c r="F34" s="217"/>
      <c r="G34" s="217"/>
      <c r="H34" s="217"/>
      <c r="I34" s="28"/>
      <c r="J34" s="28"/>
    </row>
    <row r="35" spans="1:14" ht="8.25" customHeight="1">
      <c r="B35" s="184"/>
      <c r="C35" s="184"/>
      <c r="D35" s="184"/>
      <c r="E35" s="184"/>
      <c r="F35" s="184"/>
      <c r="G35" s="184"/>
      <c r="H35" s="184"/>
      <c r="K35" s="295"/>
      <c r="L35" s="295"/>
      <c r="M35" s="295"/>
      <c r="N35" s="295"/>
    </row>
    <row r="36" spans="1:14" ht="15.75" customHeight="1">
      <c r="A36" s="39" t="s">
        <v>498</v>
      </c>
    </row>
    <row r="37" spans="1:14" ht="15.75" customHeight="1">
      <c r="A37" s="39" t="s">
        <v>499</v>
      </c>
      <c r="B37" s="39"/>
      <c r="C37" s="39"/>
      <c r="D37" s="39"/>
      <c r="E37" s="39"/>
      <c r="F37" s="39"/>
      <c r="G37" s="39"/>
      <c r="H37" s="39"/>
    </row>
    <row r="38" spans="1:14" ht="15.75" customHeight="1">
      <c r="A38" s="335" t="s">
        <v>500</v>
      </c>
    </row>
    <row r="39" spans="1:14" ht="15.75" customHeight="1">
      <c r="A39" s="335" t="s">
        <v>501</v>
      </c>
    </row>
    <row r="40" spans="1:14" ht="12.75" customHeight="1">
      <c r="A40" s="8" t="s">
        <v>502</v>
      </c>
    </row>
    <row r="41" spans="1:14">
      <c r="D41" s="30"/>
    </row>
    <row r="43" spans="1:14">
      <c r="B43" s="30"/>
    </row>
    <row r="44" spans="1:14">
      <c r="B44" s="30"/>
    </row>
    <row r="45" spans="1:14">
      <c r="B45" s="30"/>
    </row>
    <row r="46" spans="1:14">
      <c r="B46" s="30"/>
    </row>
  </sheetData>
  <mergeCells count="3">
    <mergeCell ref="A6:A7"/>
    <mergeCell ref="B6:B7"/>
    <mergeCell ref="C6:N6"/>
  </mergeCells>
  <printOptions horizontalCentered="1" verticalCentered="1"/>
  <pageMargins left="0" right="0" top="0.59055118110236227" bottom="0.59055118110236227" header="0" footer="0.19685039370078741"/>
  <pageSetup scale="72" firstPageNumber="26" orientation="landscape" useFirstPageNumber="1" r:id="rId1"/>
  <headerFooter alignWithMargins="0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BF63CB-CE8E-4BC3-9E27-C88FAB9277A8}">
  <dimension ref="A1:N29"/>
  <sheetViews>
    <sheetView showGridLines="0" zoomScaleNormal="100" zoomScaleSheetLayoutView="90" workbookViewId="0">
      <selection activeCell="G30" sqref="G30"/>
    </sheetView>
  </sheetViews>
  <sheetFormatPr baseColWidth="10" defaultRowHeight="12.75"/>
  <cols>
    <col min="1" max="8" width="11.42578125" style="125"/>
    <col min="9" max="9" width="11.42578125" style="99"/>
    <col min="10" max="14" width="8" style="94" customWidth="1"/>
    <col min="15" max="265" width="11.42578125" style="125"/>
    <col min="266" max="270" width="8" style="125" customWidth="1"/>
    <col min="271" max="521" width="11.42578125" style="125"/>
    <col min="522" max="526" width="8" style="125" customWidth="1"/>
    <col min="527" max="777" width="11.42578125" style="125"/>
    <col min="778" max="782" width="8" style="125" customWidth="1"/>
    <col min="783" max="1033" width="11.42578125" style="125"/>
    <col min="1034" max="1038" width="8" style="125" customWidth="1"/>
    <col min="1039" max="1289" width="11.42578125" style="125"/>
    <col min="1290" max="1294" width="8" style="125" customWidth="1"/>
    <col min="1295" max="1545" width="11.42578125" style="125"/>
    <col min="1546" max="1550" width="8" style="125" customWidth="1"/>
    <col min="1551" max="1801" width="11.42578125" style="125"/>
    <col min="1802" max="1806" width="8" style="125" customWidth="1"/>
    <col min="1807" max="2057" width="11.42578125" style="125"/>
    <col min="2058" max="2062" width="8" style="125" customWidth="1"/>
    <col min="2063" max="2313" width="11.42578125" style="125"/>
    <col min="2314" max="2318" width="8" style="125" customWidth="1"/>
    <col min="2319" max="2569" width="11.42578125" style="125"/>
    <col min="2570" max="2574" width="8" style="125" customWidth="1"/>
    <col min="2575" max="2825" width="11.42578125" style="125"/>
    <col min="2826" max="2830" width="8" style="125" customWidth="1"/>
    <col min="2831" max="3081" width="11.42578125" style="125"/>
    <col min="3082" max="3086" width="8" style="125" customWidth="1"/>
    <col min="3087" max="3337" width="11.42578125" style="125"/>
    <col min="3338" max="3342" width="8" style="125" customWidth="1"/>
    <col min="3343" max="3593" width="11.42578125" style="125"/>
    <col min="3594" max="3598" width="8" style="125" customWidth="1"/>
    <col min="3599" max="3849" width="11.42578125" style="125"/>
    <col min="3850" max="3854" width="8" style="125" customWidth="1"/>
    <col min="3855" max="4105" width="11.42578125" style="125"/>
    <col min="4106" max="4110" width="8" style="125" customWidth="1"/>
    <col min="4111" max="4361" width="11.42578125" style="125"/>
    <col min="4362" max="4366" width="8" style="125" customWidth="1"/>
    <col min="4367" max="4617" width="11.42578125" style="125"/>
    <col min="4618" max="4622" width="8" style="125" customWidth="1"/>
    <col min="4623" max="4873" width="11.42578125" style="125"/>
    <col min="4874" max="4878" width="8" style="125" customWidth="1"/>
    <col min="4879" max="5129" width="11.42578125" style="125"/>
    <col min="5130" max="5134" width="8" style="125" customWidth="1"/>
    <col min="5135" max="5385" width="11.42578125" style="125"/>
    <col min="5386" max="5390" width="8" style="125" customWidth="1"/>
    <col min="5391" max="5641" width="11.42578125" style="125"/>
    <col min="5642" max="5646" width="8" style="125" customWidth="1"/>
    <col min="5647" max="5897" width="11.42578125" style="125"/>
    <col min="5898" max="5902" width="8" style="125" customWidth="1"/>
    <col min="5903" max="6153" width="11.42578125" style="125"/>
    <col min="6154" max="6158" width="8" style="125" customWidth="1"/>
    <col min="6159" max="6409" width="11.42578125" style="125"/>
    <col min="6410" max="6414" width="8" style="125" customWidth="1"/>
    <col min="6415" max="6665" width="11.42578125" style="125"/>
    <col min="6666" max="6670" width="8" style="125" customWidth="1"/>
    <col min="6671" max="6921" width="11.42578125" style="125"/>
    <col min="6922" max="6926" width="8" style="125" customWidth="1"/>
    <col min="6927" max="7177" width="11.42578125" style="125"/>
    <col min="7178" max="7182" width="8" style="125" customWidth="1"/>
    <col min="7183" max="7433" width="11.42578125" style="125"/>
    <col min="7434" max="7438" width="8" style="125" customWidth="1"/>
    <col min="7439" max="7689" width="11.42578125" style="125"/>
    <col min="7690" max="7694" width="8" style="125" customWidth="1"/>
    <col min="7695" max="7945" width="11.42578125" style="125"/>
    <col min="7946" max="7950" width="8" style="125" customWidth="1"/>
    <col min="7951" max="8201" width="11.42578125" style="125"/>
    <col min="8202" max="8206" width="8" style="125" customWidth="1"/>
    <col min="8207" max="8457" width="11.42578125" style="125"/>
    <col min="8458" max="8462" width="8" style="125" customWidth="1"/>
    <col min="8463" max="8713" width="11.42578125" style="125"/>
    <col min="8714" max="8718" width="8" style="125" customWidth="1"/>
    <col min="8719" max="8969" width="11.42578125" style="125"/>
    <col min="8970" max="8974" width="8" style="125" customWidth="1"/>
    <col min="8975" max="9225" width="11.42578125" style="125"/>
    <col min="9226" max="9230" width="8" style="125" customWidth="1"/>
    <col min="9231" max="9481" width="11.42578125" style="125"/>
    <col min="9482" max="9486" width="8" style="125" customWidth="1"/>
    <col min="9487" max="9737" width="11.42578125" style="125"/>
    <col min="9738" max="9742" width="8" style="125" customWidth="1"/>
    <col min="9743" max="9993" width="11.42578125" style="125"/>
    <col min="9994" max="9998" width="8" style="125" customWidth="1"/>
    <col min="9999" max="10249" width="11.42578125" style="125"/>
    <col min="10250" max="10254" width="8" style="125" customWidth="1"/>
    <col min="10255" max="10505" width="11.42578125" style="125"/>
    <col min="10506" max="10510" width="8" style="125" customWidth="1"/>
    <col min="10511" max="10761" width="11.42578125" style="125"/>
    <col min="10762" max="10766" width="8" style="125" customWidth="1"/>
    <col min="10767" max="11017" width="11.42578125" style="125"/>
    <col min="11018" max="11022" width="8" style="125" customWidth="1"/>
    <col min="11023" max="11273" width="11.42578125" style="125"/>
    <col min="11274" max="11278" width="8" style="125" customWidth="1"/>
    <col min="11279" max="11529" width="11.42578125" style="125"/>
    <col min="11530" max="11534" width="8" style="125" customWidth="1"/>
    <col min="11535" max="11785" width="11.42578125" style="125"/>
    <col min="11786" max="11790" width="8" style="125" customWidth="1"/>
    <col min="11791" max="12041" width="11.42578125" style="125"/>
    <col min="12042" max="12046" width="8" style="125" customWidth="1"/>
    <col min="12047" max="12297" width="11.42578125" style="125"/>
    <col min="12298" max="12302" width="8" style="125" customWidth="1"/>
    <col min="12303" max="12553" width="11.42578125" style="125"/>
    <col min="12554" max="12558" width="8" style="125" customWidth="1"/>
    <col min="12559" max="12809" width="11.42578125" style="125"/>
    <col min="12810" max="12814" width="8" style="125" customWidth="1"/>
    <col min="12815" max="13065" width="11.42578125" style="125"/>
    <col min="13066" max="13070" width="8" style="125" customWidth="1"/>
    <col min="13071" max="13321" width="11.42578125" style="125"/>
    <col min="13322" max="13326" width="8" style="125" customWidth="1"/>
    <col min="13327" max="13577" width="11.42578125" style="125"/>
    <col min="13578" max="13582" width="8" style="125" customWidth="1"/>
    <col min="13583" max="13833" width="11.42578125" style="125"/>
    <col min="13834" max="13838" width="8" style="125" customWidth="1"/>
    <col min="13839" max="14089" width="11.42578125" style="125"/>
    <col min="14090" max="14094" width="8" style="125" customWidth="1"/>
    <col min="14095" max="14345" width="11.42578125" style="125"/>
    <col min="14346" max="14350" width="8" style="125" customWidth="1"/>
    <col min="14351" max="14601" width="11.42578125" style="125"/>
    <col min="14602" max="14606" width="8" style="125" customWidth="1"/>
    <col min="14607" max="14857" width="11.42578125" style="125"/>
    <col min="14858" max="14862" width="8" style="125" customWidth="1"/>
    <col min="14863" max="15113" width="11.42578125" style="125"/>
    <col min="15114" max="15118" width="8" style="125" customWidth="1"/>
    <col min="15119" max="15369" width="11.42578125" style="125"/>
    <col min="15370" max="15374" width="8" style="125" customWidth="1"/>
    <col min="15375" max="15625" width="11.42578125" style="125"/>
    <col min="15626" max="15630" width="8" style="125" customWidth="1"/>
    <col min="15631" max="15881" width="11.42578125" style="125"/>
    <col min="15882" max="15886" width="8" style="125" customWidth="1"/>
    <col min="15887" max="16137" width="11.42578125" style="125"/>
    <col min="16138" max="16142" width="8" style="125" customWidth="1"/>
    <col min="16143" max="16384" width="11.42578125" style="125"/>
  </cols>
  <sheetData>
    <row r="1" spans="1:12">
      <c r="A1" s="336"/>
      <c r="J1" s="337"/>
      <c r="K1" s="338"/>
    </row>
    <row r="2" spans="1:12">
      <c r="A2" s="127" t="s">
        <v>503</v>
      </c>
      <c r="B2" s="127"/>
      <c r="C2" s="127"/>
      <c r="D2" s="127"/>
      <c r="E2" s="127"/>
      <c r="F2" s="127"/>
      <c r="G2" s="127"/>
      <c r="H2" s="127"/>
      <c r="J2" s="530" t="s">
        <v>504</v>
      </c>
      <c r="K2" s="530"/>
      <c r="L2" s="530"/>
    </row>
    <row r="3" spans="1:12">
      <c r="A3" s="127" t="s">
        <v>505</v>
      </c>
      <c r="B3" s="127"/>
      <c r="C3" s="127"/>
      <c r="D3" s="127"/>
      <c r="E3" s="127"/>
      <c r="F3" s="127"/>
      <c r="G3" s="127"/>
      <c r="H3" s="127"/>
      <c r="K3" s="94" t="s">
        <v>435</v>
      </c>
      <c r="L3" s="339" t="s">
        <v>506</v>
      </c>
    </row>
    <row r="4" spans="1:12">
      <c r="A4" s="127" t="s">
        <v>458</v>
      </c>
      <c r="B4" s="127"/>
      <c r="C4" s="127"/>
      <c r="D4" s="127"/>
      <c r="E4" s="127"/>
      <c r="F4" s="127"/>
      <c r="G4" s="127"/>
      <c r="H4" s="127"/>
      <c r="J4" s="94" t="s">
        <v>459</v>
      </c>
      <c r="K4" s="340">
        <v>3173</v>
      </c>
      <c r="L4" s="340">
        <v>1156</v>
      </c>
    </row>
    <row r="5" spans="1:12" ht="3" customHeight="1">
      <c r="J5" s="94" t="s">
        <v>460</v>
      </c>
      <c r="K5" s="340">
        <v>1961</v>
      </c>
      <c r="L5" s="340">
        <v>1190</v>
      </c>
    </row>
    <row r="6" spans="1:12">
      <c r="J6" s="94" t="s">
        <v>461</v>
      </c>
      <c r="K6" s="340">
        <v>2414</v>
      </c>
      <c r="L6" s="340">
        <v>1675</v>
      </c>
    </row>
    <row r="7" spans="1:12">
      <c r="J7" s="94" t="s">
        <v>462</v>
      </c>
      <c r="K7" s="340">
        <v>1505</v>
      </c>
      <c r="L7" s="340">
        <v>488</v>
      </c>
    </row>
    <row r="8" spans="1:12">
      <c r="J8" s="94" t="s">
        <v>463</v>
      </c>
      <c r="K8" s="340">
        <v>2087</v>
      </c>
      <c r="L8" s="340">
        <v>1636</v>
      </c>
    </row>
    <row r="9" spans="1:12">
      <c r="J9" s="94" t="s">
        <v>464</v>
      </c>
      <c r="K9" s="340">
        <v>1757</v>
      </c>
      <c r="L9" s="340">
        <v>1190</v>
      </c>
    </row>
    <row r="10" spans="1:12">
      <c r="J10" s="94" t="s">
        <v>465</v>
      </c>
      <c r="K10" s="340">
        <v>1506</v>
      </c>
      <c r="L10" s="340">
        <v>992</v>
      </c>
    </row>
    <row r="11" spans="1:12">
      <c r="J11" s="94" t="s">
        <v>466</v>
      </c>
      <c r="K11" s="340">
        <v>1832</v>
      </c>
      <c r="L11" s="340">
        <v>1178</v>
      </c>
    </row>
    <row r="12" spans="1:12">
      <c r="J12" s="94" t="s">
        <v>467</v>
      </c>
      <c r="K12" s="340">
        <v>1534</v>
      </c>
      <c r="L12" s="340">
        <v>775</v>
      </c>
    </row>
    <row r="13" spans="1:12">
      <c r="J13" s="94" t="s">
        <v>468</v>
      </c>
      <c r="K13" s="340">
        <v>1572</v>
      </c>
      <c r="L13" s="340">
        <v>1421</v>
      </c>
    </row>
    <row r="14" spans="1:12">
      <c r="J14" s="94" t="s">
        <v>469</v>
      </c>
      <c r="K14" s="340">
        <v>1756</v>
      </c>
      <c r="L14" s="340">
        <v>1193</v>
      </c>
    </row>
    <row r="15" spans="1:12">
      <c r="J15" s="94" t="s">
        <v>470</v>
      </c>
      <c r="K15" s="340">
        <v>2175</v>
      </c>
      <c r="L15" s="340">
        <v>531</v>
      </c>
    </row>
    <row r="16" spans="1:12">
      <c r="J16" s="341"/>
      <c r="K16" s="342">
        <f>SUM(K4:K15)</f>
        <v>23272</v>
      </c>
      <c r="L16" s="342">
        <f>SUM(L4:L15)</f>
        <v>13425</v>
      </c>
    </row>
    <row r="29" spans="1:1">
      <c r="A29" s="311" t="s">
        <v>507</v>
      </c>
    </row>
  </sheetData>
  <mergeCells count="1">
    <mergeCell ref="J2:L2"/>
  </mergeCells>
  <printOptions horizontalCentered="1" verticalCentered="1"/>
  <pageMargins left="0.39370078740157483" right="0.39370078740157483" top="0.78740157480314965" bottom="0.78740157480314965" header="0" footer="0.19685039370078741"/>
  <pageSetup firstPageNumber="28" orientation="landscape" useFirstPageNumber="1" r:id="rId1"/>
  <headerFooter alignWithMargins="0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F15C41-2B7D-464A-B7CF-6F4A47617807}">
  <dimension ref="A2:N26"/>
  <sheetViews>
    <sheetView showGridLines="0" zoomScaleNormal="100" zoomScaleSheetLayoutView="90" workbookViewId="0">
      <selection activeCell="Q15" sqref="Q15"/>
    </sheetView>
  </sheetViews>
  <sheetFormatPr baseColWidth="10" defaultRowHeight="12.75"/>
  <cols>
    <col min="1" max="1" width="20.7109375" style="8" customWidth="1"/>
    <col min="2" max="5" width="13.28515625" style="8" customWidth="1"/>
    <col min="6" max="8" width="10.7109375" style="8" customWidth="1"/>
    <col min="9" max="256" width="11.42578125" style="8"/>
    <col min="257" max="257" width="20.7109375" style="8" customWidth="1"/>
    <col min="258" max="261" width="13.28515625" style="8" customWidth="1"/>
    <col min="262" max="264" width="10.7109375" style="8" customWidth="1"/>
    <col min="265" max="512" width="11.42578125" style="8"/>
    <col min="513" max="513" width="20.7109375" style="8" customWidth="1"/>
    <col min="514" max="517" width="13.28515625" style="8" customWidth="1"/>
    <col min="518" max="520" width="10.7109375" style="8" customWidth="1"/>
    <col min="521" max="768" width="11.42578125" style="8"/>
    <col min="769" max="769" width="20.7109375" style="8" customWidth="1"/>
    <col min="770" max="773" width="13.28515625" style="8" customWidth="1"/>
    <col min="774" max="776" width="10.7109375" style="8" customWidth="1"/>
    <col min="777" max="1024" width="11.42578125" style="8"/>
    <col min="1025" max="1025" width="20.7109375" style="8" customWidth="1"/>
    <col min="1026" max="1029" width="13.28515625" style="8" customWidth="1"/>
    <col min="1030" max="1032" width="10.7109375" style="8" customWidth="1"/>
    <col min="1033" max="1280" width="11.42578125" style="8"/>
    <col min="1281" max="1281" width="20.7109375" style="8" customWidth="1"/>
    <col min="1282" max="1285" width="13.28515625" style="8" customWidth="1"/>
    <col min="1286" max="1288" width="10.7109375" style="8" customWidth="1"/>
    <col min="1289" max="1536" width="11.42578125" style="8"/>
    <col min="1537" max="1537" width="20.7109375" style="8" customWidth="1"/>
    <col min="1538" max="1541" width="13.28515625" style="8" customWidth="1"/>
    <col min="1542" max="1544" width="10.7109375" style="8" customWidth="1"/>
    <col min="1545" max="1792" width="11.42578125" style="8"/>
    <col min="1793" max="1793" width="20.7109375" style="8" customWidth="1"/>
    <col min="1794" max="1797" width="13.28515625" style="8" customWidth="1"/>
    <col min="1798" max="1800" width="10.7109375" style="8" customWidth="1"/>
    <col min="1801" max="2048" width="11.42578125" style="8"/>
    <col min="2049" max="2049" width="20.7109375" style="8" customWidth="1"/>
    <col min="2050" max="2053" width="13.28515625" style="8" customWidth="1"/>
    <col min="2054" max="2056" width="10.7109375" style="8" customWidth="1"/>
    <col min="2057" max="2304" width="11.42578125" style="8"/>
    <col min="2305" max="2305" width="20.7109375" style="8" customWidth="1"/>
    <col min="2306" max="2309" width="13.28515625" style="8" customWidth="1"/>
    <col min="2310" max="2312" width="10.7109375" style="8" customWidth="1"/>
    <col min="2313" max="2560" width="11.42578125" style="8"/>
    <col min="2561" max="2561" width="20.7109375" style="8" customWidth="1"/>
    <col min="2562" max="2565" width="13.28515625" style="8" customWidth="1"/>
    <col min="2566" max="2568" width="10.7109375" style="8" customWidth="1"/>
    <col min="2569" max="2816" width="11.42578125" style="8"/>
    <col min="2817" max="2817" width="20.7109375" style="8" customWidth="1"/>
    <col min="2818" max="2821" width="13.28515625" style="8" customWidth="1"/>
    <col min="2822" max="2824" width="10.7109375" style="8" customWidth="1"/>
    <col min="2825" max="3072" width="11.42578125" style="8"/>
    <col min="3073" max="3073" width="20.7109375" style="8" customWidth="1"/>
    <col min="3074" max="3077" width="13.28515625" style="8" customWidth="1"/>
    <col min="3078" max="3080" width="10.7109375" style="8" customWidth="1"/>
    <col min="3081" max="3328" width="11.42578125" style="8"/>
    <col min="3329" max="3329" width="20.7109375" style="8" customWidth="1"/>
    <col min="3330" max="3333" width="13.28515625" style="8" customWidth="1"/>
    <col min="3334" max="3336" width="10.7109375" style="8" customWidth="1"/>
    <col min="3337" max="3584" width="11.42578125" style="8"/>
    <col min="3585" max="3585" width="20.7109375" style="8" customWidth="1"/>
    <col min="3586" max="3589" width="13.28515625" style="8" customWidth="1"/>
    <col min="3590" max="3592" width="10.7109375" style="8" customWidth="1"/>
    <col min="3593" max="3840" width="11.42578125" style="8"/>
    <col min="3841" max="3841" width="20.7109375" style="8" customWidth="1"/>
    <col min="3842" max="3845" width="13.28515625" style="8" customWidth="1"/>
    <col min="3846" max="3848" width="10.7109375" style="8" customWidth="1"/>
    <col min="3849" max="4096" width="11.42578125" style="8"/>
    <col min="4097" max="4097" width="20.7109375" style="8" customWidth="1"/>
    <col min="4098" max="4101" width="13.28515625" style="8" customWidth="1"/>
    <col min="4102" max="4104" width="10.7109375" style="8" customWidth="1"/>
    <col min="4105" max="4352" width="11.42578125" style="8"/>
    <col min="4353" max="4353" width="20.7109375" style="8" customWidth="1"/>
    <col min="4354" max="4357" width="13.28515625" style="8" customWidth="1"/>
    <col min="4358" max="4360" width="10.7109375" style="8" customWidth="1"/>
    <col min="4361" max="4608" width="11.42578125" style="8"/>
    <col min="4609" max="4609" width="20.7109375" style="8" customWidth="1"/>
    <col min="4610" max="4613" width="13.28515625" style="8" customWidth="1"/>
    <col min="4614" max="4616" width="10.7109375" style="8" customWidth="1"/>
    <col min="4617" max="4864" width="11.42578125" style="8"/>
    <col min="4865" max="4865" width="20.7109375" style="8" customWidth="1"/>
    <col min="4866" max="4869" width="13.28515625" style="8" customWidth="1"/>
    <col min="4870" max="4872" width="10.7109375" style="8" customWidth="1"/>
    <col min="4873" max="5120" width="11.42578125" style="8"/>
    <col min="5121" max="5121" width="20.7109375" style="8" customWidth="1"/>
    <col min="5122" max="5125" width="13.28515625" style="8" customWidth="1"/>
    <col min="5126" max="5128" width="10.7109375" style="8" customWidth="1"/>
    <col min="5129" max="5376" width="11.42578125" style="8"/>
    <col min="5377" max="5377" width="20.7109375" style="8" customWidth="1"/>
    <col min="5378" max="5381" width="13.28515625" style="8" customWidth="1"/>
    <col min="5382" max="5384" width="10.7109375" style="8" customWidth="1"/>
    <col min="5385" max="5632" width="11.42578125" style="8"/>
    <col min="5633" max="5633" width="20.7109375" style="8" customWidth="1"/>
    <col min="5634" max="5637" width="13.28515625" style="8" customWidth="1"/>
    <col min="5638" max="5640" width="10.7109375" style="8" customWidth="1"/>
    <col min="5641" max="5888" width="11.42578125" style="8"/>
    <col min="5889" max="5889" width="20.7109375" style="8" customWidth="1"/>
    <col min="5890" max="5893" width="13.28515625" style="8" customWidth="1"/>
    <col min="5894" max="5896" width="10.7109375" style="8" customWidth="1"/>
    <col min="5897" max="6144" width="11.42578125" style="8"/>
    <col min="6145" max="6145" width="20.7109375" style="8" customWidth="1"/>
    <col min="6146" max="6149" width="13.28515625" style="8" customWidth="1"/>
    <col min="6150" max="6152" width="10.7109375" style="8" customWidth="1"/>
    <col min="6153" max="6400" width="11.42578125" style="8"/>
    <col min="6401" max="6401" width="20.7109375" style="8" customWidth="1"/>
    <col min="6402" max="6405" width="13.28515625" style="8" customWidth="1"/>
    <col min="6406" max="6408" width="10.7109375" style="8" customWidth="1"/>
    <col min="6409" max="6656" width="11.42578125" style="8"/>
    <col min="6657" max="6657" width="20.7109375" style="8" customWidth="1"/>
    <col min="6658" max="6661" width="13.28515625" style="8" customWidth="1"/>
    <col min="6662" max="6664" width="10.7109375" style="8" customWidth="1"/>
    <col min="6665" max="6912" width="11.42578125" style="8"/>
    <col min="6913" max="6913" width="20.7109375" style="8" customWidth="1"/>
    <col min="6914" max="6917" width="13.28515625" style="8" customWidth="1"/>
    <col min="6918" max="6920" width="10.7109375" style="8" customWidth="1"/>
    <col min="6921" max="7168" width="11.42578125" style="8"/>
    <col min="7169" max="7169" width="20.7109375" style="8" customWidth="1"/>
    <col min="7170" max="7173" width="13.28515625" style="8" customWidth="1"/>
    <col min="7174" max="7176" width="10.7109375" style="8" customWidth="1"/>
    <col min="7177" max="7424" width="11.42578125" style="8"/>
    <col min="7425" max="7425" width="20.7109375" style="8" customWidth="1"/>
    <col min="7426" max="7429" width="13.28515625" style="8" customWidth="1"/>
    <col min="7430" max="7432" width="10.7109375" style="8" customWidth="1"/>
    <col min="7433" max="7680" width="11.42578125" style="8"/>
    <col min="7681" max="7681" width="20.7109375" style="8" customWidth="1"/>
    <col min="7682" max="7685" width="13.28515625" style="8" customWidth="1"/>
    <col min="7686" max="7688" width="10.7109375" style="8" customWidth="1"/>
    <col min="7689" max="7936" width="11.42578125" style="8"/>
    <col min="7937" max="7937" width="20.7109375" style="8" customWidth="1"/>
    <col min="7938" max="7941" width="13.28515625" style="8" customWidth="1"/>
    <col min="7942" max="7944" width="10.7109375" style="8" customWidth="1"/>
    <col min="7945" max="8192" width="11.42578125" style="8"/>
    <col min="8193" max="8193" width="20.7109375" style="8" customWidth="1"/>
    <col min="8194" max="8197" width="13.28515625" style="8" customWidth="1"/>
    <col min="8198" max="8200" width="10.7109375" style="8" customWidth="1"/>
    <col min="8201" max="8448" width="11.42578125" style="8"/>
    <col min="8449" max="8449" width="20.7109375" style="8" customWidth="1"/>
    <col min="8450" max="8453" width="13.28515625" style="8" customWidth="1"/>
    <col min="8454" max="8456" width="10.7109375" style="8" customWidth="1"/>
    <col min="8457" max="8704" width="11.42578125" style="8"/>
    <col min="8705" max="8705" width="20.7109375" style="8" customWidth="1"/>
    <col min="8706" max="8709" width="13.28515625" style="8" customWidth="1"/>
    <col min="8710" max="8712" width="10.7109375" style="8" customWidth="1"/>
    <col min="8713" max="8960" width="11.42578125" style="8"/>
    <col min="8961" max="8961" width="20.7109375" style="8" customWidth="1"/>
    <col min="8962" max="8965" width="13.28515625" style="8" customWidth="1"/>
    <col min="8966" max="8968" width="10.7109375" style="8" customWidth="1"/>
    <col min="8969" max="9216" width="11.42578125" style="8"/>
    <col min="9217" max="9217" width="20.7109375" style="8" customWidth="1"/>
    <col min="9218" max="9221" width="13.28515625" style="8" customWidth="1"/>
    <col min="9222" max="9224" width="10.7109375" style="8" customWidth="1"/>
    <col min="9225" max="9472" width="11.42578125" style="8"/>
    <col min="9473" max="9473" width="20.7109375" style="8" customWidth="1"/>
    <col min="9474" max="9477" width="13.28515625" style="8" customWidth="1"/>
    <col min="9478" max="9480" width="10.7109375" style="8" customWidth="1"/>
    <col min="9481" max="9728" width="11.42578125" style="8"/>
    <col min="9729" max="9729" width="20.7109375" style="8" customWidth="1"/>
    <col min="9730" max="9733" width="13.28515625" style="8" customWidth="1"/>
    <col min="9734" max="9736" width="10.7109375" style="8" customWidth="1"/>
    <col min="9737" max="9984" width="11.42578125" style="8"/>
    <col min="9985" max="9985" width="20.7109375" style="8" customWidth="1"/>
    <col min="9986" max="9989" width="13.28515625" style="8" customWidth="1"/>
    <col min="9990" max="9992" width="10.7109375" style="8" customWidth="1"/>
    <col min="9993" max="10240" width="11.42578125" style="8"/>
    <col min="10241" max="10241" width="20.7109375" style="8" customWidth="1"/>
    <col min="10242" max="10245" width="13.28515625" style="8" customWidth="1"/>
    <col min="10246" max="10248" width="10.7109375" style="8" customWidth="1"/>
    <col min="10249" max="10496" width="11.42578125" style="8"/>
    <col min="10497" max="10497" width="20.7109375" style="8" customWidth="1"/>
    <col min="10498" max="10501" width="13.28515625" style="8" customWidth="1"/>
    <col min="10502" max="10504" width="10.7109375" style="8" customWidth="1"/>
    <col min="10505" max="10752" width="11.42578125" style="8"/>
    <col min="10753" max="10753" width="20.7109375" style="8" customWidth="1"/>
    <col min="10754" max="10757" width="13.28515625" style="8" customWidth="1"/>
    <col min="10758" max="10760" width="10.7109375" style="8" customWidth="1"/>
    <col min="10761" max="11008" width="11.42578125" style="8"/>
    <col min="11009" max="11009" width="20.7109375" style="8" customWidth="1"/>
    <col min="11010" max="11013" width="13.28515625" style="8" customWidth="1"/>
    <col min="11014" max="11016" width="10.7109375" style="8" customWidth="1"/>
    <col min="11017" max="11264" width="11.42578125" style="8"/>
    <col min="11265" max="11265" width="20.7109375" style="8" customWidth="1"/>
    <col min="11266" max="11269" width="13.28515625" style="8" customWidth="1"/>
    <col min="11270" max="11272" width="10.7109375" style="8" customWidth="1"/>
    <col min="11273" max="11520" width="11.42578125" style="8"/>
    <col min="11521" max="11521" width="20.7109375" style="8" customWidth="1"/>
    <col min="11522" max="11525" width="13.28515625" style="8" customWidth="1"/>
    <col min="11526" max="11528" width="10.7109375" style="8" customWidth="1"/>
    <col min="11529" max="11776" width="11.42578125" style="8"/>
    <col min="11777" max="11777" width="20.7109375" style="8" customWidth="1"/>
    <col min="11778" max="11781" width="13.28515625" style="8" customWidth="1"/>
    <col min="11782" max="11784" width="10.7109375" style="8" customWidth="1"/>
    <col min="11785" max="12032" width="11.42578125" style="8"/>
    <col min="12033" max="12033" width="20.7109375" style="8" customWidth="1"/>
    <col min="12034" max="12037" width="13.28515625" style="8" customWidth="1"/>
    <col min="12038" max="12040" width="10.7109375" style="8" customWidth="1"/>
    <col min="12041" max="12288" width="11.42578125" style="8"/>
    <col min="12289" max="12289" width="20.7109375" style="8" customWidth="1"/>
    <col min="12290" max="12293" width="13.28515625" style="8" customWidth="1"/>
    <col min="12294" max="12296" width="10.7109375" style="8" customWidth="1"/>
    <col min="12297" max="12544" width="11.42578125" style="8"/>
    <col min="12545" max="12545" width="20.7109375" style="8" customWidth="1"/>
    <col min="12546" max="12549" width="13.28515625" style="8" customWidth="1"/>
    <col min="12550" max="12552" width="10.7109375" style="8" customWidth="1"/>
    <col min="12553" max="12800" width="11.42578125" style="8"/>
    <col min="12801" max="12801" width="20.7109375" style="8" customWidth="1"/>
    <col min="12802" max="12805" width="13.28515625" style="8" customWidth="1"/>
    <col min="12806" max="12808" width="10.7109375" style="8" customWidth="1"/>
    <col min="12809" max="13056" width="11.42578125" style="8"/>
    <col min="13057" max="13057" width="20.7109375" style="8" customWidth="1"/>
    <col min="13058" max="13061" width="13.28515625" style="8" customWidth="1"/>
    <col min="13062" max="13064" width="10.7109375" style="8" customWidth="1"/>
    <col min="13065" max="13312" width="11.42578125" style="8"/>
    <col min="13313" max="13313" width="20.7109375" style="8" customWidth="1"/>
    <col min="13314" max="13317" width="13.28515625" style="8" customWidth="1"/>
    <col min="13318" max="13320" width="10.7109375" style="8" customWidth="1"/>
    <col min="13321" max="13568" width="11.42578125" style="8"/>
    <col min="13569" max="13569" width="20.7109375" style="8" customWidth="1"/>
    <col min="13570" max="13573" width="13.28515625" style="8" customWidth="1"/>
    <col min="13574" max="13576" width="10.7109375" style="8" customWidth="1"/>
    <col min="13577" max="13824" width="11.42578125" style="8"/>
    <col min="13825" max="13825" width="20.7109375" style="8" customWidth="1"/>
    <col min="13826" max="13829" width="13.28515625" style="8" customWidth="1"/>
    <col min="13830" max="13832" width="10.7109375" style="8" customWidth="1"/>
    <col min="13833" max="14080" width="11.42578125" style="8"/>
    <col min="14081" max="14081" width="20.7109375" style="8" customWidth="1"/>
    <col min="14082" max="14085" width="13.28515625" style="8" customWidth="1"/>
    <col min="14086" max="14088" width="10.7109375" style="8" customWidth="1"/>
    <col min="14089" max="14336" width="11.42578125" style="8"/>
    <col min="14337" max="14337" width="20.7109375" style="8" customWidth="1"/>
    <col min="14338" max="14341" width="13.28515625" style="8" customWidth="1"/>
    <col min="14342" max="14344" width="10.7109375" style="8" customWidth="1"/>
    <col min="14345" max="14592" width="11.42578125" style="8"/>
    <col min="14593" max="14593" width="20.7109375" style="8" customWidth="1"/>
    <col min="14594" max="14597" width="13.28515625" style="8" customWidth="1"/>
    <col min="14598" max="14600" width="10.7109375" style="8" customWidth="1"/>
    <col min="14601" max="14848" width="11.42578125" style="8"/>
    <col min="14849" max="14849" width="20.7109375" style="8" customWidth="1"/>
    <col min="14850" max="14853" width="13.28515625" style="8" customWidth="1"/>
    <col min="14854" max="14856" width="10.7109375" style="8" customWidth="1"/>
    <col min="14857" max="15104" width="11.42578125" style="8"/>
    <col min="15105" max="15105" width="20.7109375" style="8" customWidth="1"/>
    <col min="15106" max="15109" width="13.28515625" style="8" customWidth="1"/>
    <col min="15110" max="15112" width="10.7109375" style="8" customWidth="1"/>
    <col min="15113" max="15360" width="11.42578125" style="8"/>
    <col min="15361" max="15361" width="20.7109375" style="8" customWidth="1"/>
    <col min="15362" max="15365" width="13.28515625" style="8" customWidth="1"/>
    <col min="15366" max="15368" width="10.7109375" style="8" customWidth="1"/>
    <col min="15369" max="15616" width="11.42578125" style="8"/>
    <col min="15617" max="15617" width="20.7109375" style="8" customWidth="1"/>
    <col min="15618" max="15621" width="13.28515625" style="8" customWidth="1"/>
    <col min="15622" max="15624" width="10.7109375" style="8" customWidth="1"/>
    <col min="15625" max="15872" width="11.42578125" style="8"/>
    <col min="15873" max="15873" width="20.7109375" style="8" customWidth="1"/>
    <col min="15874" max="15877" width="13.28515625" style="8" customWidth="1"/>
    <col min="15878" max="15880" width="10.7109375" style="8" customWidth="1"/>
    <col min="15881" max="16128" width="11.42578125" style="8"/>
    <col min="16129" max="16129" width="20.7109375" style="8" customWidth="1"/>
    <col min="16130" max="16133" width="13.28515625" style="8" customWidth="1"/>
    <col min="16134" max="16136" width="10.7109375" style="8" customWidth="1"/>
    <col min="16137" max="16384" width="11.42578125" style="8"/>
  </cols>
  <sheetData>
    <row r="2" spans="1:14" ht="18" customHeight="1">
      <c r="A2" s="7" t="s">
        <v>508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3" spans="1:14" ht="18" customHeight="1">
      <c r="A3" s="33" t="s">
        <v>509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4" ht="18" customHeight="1">
      <c r="A4" s="33" t="s">
        <v>510</v>
      </c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5" spans="1:14" ht="4.5" customHeight="1">
      <c r="A5" s="117"/>
      <c r="B5" s="117"/>
      <c r="C5" s="117"/>
      <c r="D5" s="117"/>
      <c r="E5" s="117"/>
      <c r="G5" s="166"/>
    </row>
    <row r="6" spans="1:14" s="11" customFormat="1" ht="16.5" customHeight="1">
      <c r="A6" s="525" t="s">
        <v>511</v>
      </c>
      <c r="B6" s="527" t="s">
        <v>34</v>
      </c>
      <c r="C6" s="516" t="s">
        <v>333</v>
      </c>
      <c r="D6" s="516"/>
      <c r="E6" s="516"/>
      <c r="F6" s="516"/>
      <c r="G6" s="516"/>
      <c r="H6" s="516"/>
      <c r="I6" s="516"/>
      <c r="J6" s="516"/>
      <c r="K6" s="516"/>
      <c r="L6" s="516"/>
      <c r="M6" s="516"/>
      <c r="N6" s="516"/>
    </row>
    <row r="7" spans="1:14" s="11" customFormat="1" ht="21.75" customHeight="1">
      <c r="A7" s="526"/>
      <c r="B7" s="528"/>
      <c r="C7" s="297" t="s">
        <v>344</v>
      </c>
      <c r="D7" s="297" t="s">
        <v>345</v>
      </c>
      <c r="E7" s="297" t="s">
        <v>346</v>
      </c>
      <c r="F7" s="297" t="s">
        <v>347</v>
      </c>
      <c r="G7" s="297" t="s">
        <v>348</v>
      </c>
      <c r="H7" s="297" t="s">
        <v>349</v>
      </c>
      <c r="I7" s="297" t="s">
        <v>350</v>
      </c>
      <c r="J7" s="297" t="s">
        <v>351</v>
      </c>
      <c r="K7" s="297" t="s">
        <v>352</v>
      </c>
      <c r="L7" s="297" t="s">
        <v>353</v>
      </c>
      <c r="M7" s="297" t="s">
        <v>354</v>
      </c>
      <c r="N7" s="297" t="s">
        <v>355</v>
      </c>
    </row>
    <row r="8" spans="1:14" ht="8.25" customHeight="1">
      <c r="A8" s="298"/>
      <c r="B8" s="298"/>
      <c r="C8" s="298"/>
      <c r="D8" s="298"/>
      <c r="E8" s="299"/>
      <c r="F8" s="298"/>
      <c r="G8" s="298"/>
      <c r="H8" s="298"/>
    </row>
    <row r="9" spans="1:14" ht="17.25" customHeight="1">
      <c r="A9" s="343" t="s">
        <v>512</v>
      </c>
      <c r="B9" s="313">
        <f>SUM(C9:N9)</f>
        <v>6277</v>
      </c>
      <c r="C9" s="313">
        <f t="shared" ref="C9:K9" si="0">SUM(C10:C11)</f>
        <v>457</v>
      </c>
      <c r="D9" s="313">
        <f t="shared" si="0"/>
        <v>371</v>
      </c>
      <c r="E9" s="313">
        <f t="shared" si="0"/>
        <v>419</v>
      </c>
      <c r="F9" s="313">
        <f t="shared" si="0"/>
        <v>326</v>
      </c>
      <c r="G9" s="313">
        <f t="shared" si="0"/>
        <v>706</v>
      </c>
      <c r="H9" s="313">
        <f t="shared" si="0"/>
        <v>717</v>
      </c>
      <c r="I9" s="313">
        <f t="shared" si="0"/>
        <v>804</v>
      </c>
      <c r="J9" s="313">
        <f t="shared" si="0"/>
        <v>615</v>
      </c>
      <c r="K9" s="313">
        <f t="shared" si="0"/>
        <v>412</v>
      </c>
      <c r="L9" s="313">
        <f>SUM(L10:L11)</f>
        <v>536</v>
      </c>
      <c r="M9" s="313">
        <f>SUM(M10:M11)</f>
        <v>415</v>
      </c>
      <c r="N9" s="313">
        <f>SUM(N10:N11)</f>
        <v>499</v>
      </c>
    </row>
    <row r="10" spans="1:14" ht="17.25" customHeight="1">
      <c r="A10" s="344" t="s">
        <v>17</v>
      </c>
      <c r="B10" s="305">
        <f>SUM(C10:N10)</f>
        <v>2681</v>
      </c>
      <c r="C10" s="305">
        <v>192</v>
      </c>
      <c r="D10" s="305">
        <v>167</v>
      </c>
      <c r="E10" s="305">
        <v>185</v>
      </c>
      <c r="F10" s="305">
        <v>136</v>
      </c>
      <c r="G10" s="305">
        <v>311</v>
      </c>
      <c r="H10" s="305">
        <v>326</v>
      </c>
      <c r="I10" s="305">
        <v>308</v>
      </c>
      <c r="J10" s="305">
        <v>254</v>
      </c>
      <c r="K10" s="305">
        <v>183</v>
      </c>
      <c r="L10" s="305">
        <v>228</v>
      </c>
      <c r="M10" s="305">
        <v>171</v>
      </c>
      <c r="N10" s="305">
        <v>220</v>
      </c>
    </row>
    <row r="11" spans="1:14" ht="17.25" customHeight="1">
      <c r="A11" s="344" t="s">
        <v>18</v>
      </c>
      <c r="B11" s="305">
        <f>SUM(C11:N11)</f>
        <v>3596</v>
      </c>
      <c r="C11" s="305">
        <v>265</v>
      </c>
      <c r="D11" s="305">
        <v>204</v>
      </c>
      <c r="E11" s="305">
        <v>234</v>
      </c>
      <c r="F11" s="305">
        <v>190</v>
      </c>
      <c r="G11" s="305">
        <v>395</v>
      </c>
      <c r="H11" s="305">
        <v>391</v>
      </c>
      <c r="I11" s="305">
        <v>496</v>
      </c>
      <c r="J11" s="305">
        <v>361</v>
      </c>
      <c r="K11" s="305">
        <v>229</v>
      </c>
      <c r="L11" s="305">
        <v>308</v>
      </c>
      <c r="M11" s="305">
        <v>244</v>
      </c>
      <c r="N11" s="305">
        <v>279</v>
      </c>
    </row>
    <row r="12" spans="1:14" ht="17.25" customHeight="1">
      <c r="A12" s="345"/>
      <c r="B12" s="305"/>
      <c r="C12" s="305"/>
      <c r="D12" s="305"/>
      <c r="E12" s="305"/>
      <c r="F12" s="305"/>
      <c r="G12" s="305"/>
      <c r="H12" s="305"/>
    </row>
    <row r="13" spans="1:14" ht="17.25" customHeight="1">
      <c r="A13" s="343" t="s">
        <v>513</v>
      </c>
      <c r="B13" s="313">
        <f>SUM(C13:N13)</f>
        <v>6277</v>
      </c>
      <c r="C13" s="313">
        <f t="shared" ref="C13:H13" si="1">SUM(C14:C17)</f>
        <v>457</v>
      </c>
      <c r="D13" s="313">
        <f t="shared" si="1"/>
        <v>371</v>
      </c>
      <c r="E13" s="313">
        <f t="shared" si="1"/>
        <v>419</v>
      </c>
      <c r="F13" s="313">
        <f t="shared" si="1"/>
        <v>326</v>
      </c>
      <c r="G13" s="313">
        <f t="shared" si="1"/>
        <v>706</v>
      </c>
      <c r="H13" s="313">
        <f t="shared" si="1"/>
        <v>717</v>
      </c>
      <c r="I13" s="313">
        <f t="shared" ref="I13:N13" si="2">SUM(I14:I17)</f>
        <v>804</v>
      </c>
      <c r="J13" s="313">
        <f t="shared" si="2"/>
        <v>615</v>
      </c>
      <c r="K13" s="313">
        <f t="shared" si="2"/>
        <v>412</v>
      </c>
      <c r="L13" s="313">
        <f t="shared" si="2"/>
        <v>536</v>
      </c>
      <c r="M13" s="313">
        <f t="shared" si="2"/>
        <v>415</v>
      </c>
      <c r="N13" s="313">
        <f t="shared" si="2"/>
        <v>499</v>
      </c>
    </row>
    <row r="14" spans="1:14" ht="17.25" customHeight="1">
      <c r="A14" s="344" t="s">
        <v>514</v>
      </c>
      <c r="B14" s="305">
        <f>SUM(C14:N14)</f>
        <v>2756</v>
      </c>
      <c r="C14" s="305">
        <v>271</v>
      </c>
      <c r="D14" s="305">
        <v>236</v>
      </c>
      <c r="E14" s="305">
        <v>189</v>
      </c>
      <c r="F14" s="305">
        <v>179</v>
      </c>
      <c r="G14" s="305">
        <v>333</v>
      </c>
      <c r="H14" s="305">
        <v>183</v>
      </c>
      <c r="I14" s="305">
        <v>470</v>
      </c>
      <c r="J14" s="305">
        <v>236</v>
      </c>
      <c r="K14" s="305">
        <v>112</v>
      </c>
      <c r="L14" s="305">
        <v>198</v>
      </c>
      <c r="M14" s="305">
        <v>142</v>
      </c>
      <c r="N14" s="305">
        <v>207</v>
      </c>
    </row>
    <row r="15" spans="1:14" ht="17.25" customHeight="1">
      <c r="A15" s="346">
        <v>1155</v>
      </c>
      <c r="B15" s="305">
        <f>SUM(C15:N15)</f>
        <v>2846</v>
      </c>
      <c r="C15" s="305">
        <v>134</v>
      </c>
      <c r="D15" s="305">
        <v>94</v>
      </c>
      <c r="E15" s="305">
        <v>189</v>
      </c>
      <c r="F15" s="305">
        <v>112</v>
      </c>
      <c r="G15" s="305">
        <v>305</v>
      </c>
      <c r="H15" s="305">
        <v>464</v>
      </c>
      <c r="I15" s="305">
        <v>242</v>
      </c>
      <c r="J15" s="305">
        <v>324</v>
      </c>
      <c r="K15" s="305">
        <v>237</v>
      </c>
      <c r="L15" s="305">
        <v>279</v>
      </c>
      <c r="M15" s="305">
        <v>224</v>
      </c>
      <c r="N15" s="305">
        <v>242</v>
      </c>
    </row>
    <row r="16" spans="1:14" ht="17.25" customHeight="1">
      <c r="A16" s="344" t="s">
        <v>515</v>
      </c>
      <c r="B16" s="305">
        <f>SUM(C16:N16)</f>
        <v>335</v>
      </c>
      <c r="C16" s="305">
        <v>16</v>
      </c>
      <c r="D16" s="305">
        <v>22</v>
      </c>
      <c r="E16" s="305">
        <v>15</v>
      </c>
      <c r="F16" s="305">
        <v>15</v>
      </c>
      <c r="G16" s="305">
        <v>37</v>
      </c>
      <c r="H16" s="305">
        <v>33</v>
      </c>
      <c r="I16" s="305">
        <v>47</v>
      </c>
      <c r="J16" s="305">
        <v>36</v>
      </c>
      <c r="K16" s="305">
        <v>34</v>
      </c>
      <c r="L16" s="305">
        <v>33</v>
      </c>
      <c r="M16" s="305">
        <v>25</v>
      </c>
      <c r="N16" s="305">
        <v>22</v>
      </c>
    </row>
    <row r="17" spans="1:14" ht="17.25" customHeight="1">
      <c r="A17" s="344" t="s">
        <v>343</v>
      </c>
      <c r="B17" s="305">
        <f>SUM(C17:N17)</f>
        <v>340</v>
      </c>
      <c r="C17" s="305">
        <v>36</v>
      </c>
      <c r="D17" s="305">
        <v>19</v>
      </c>
      <c r="E17" s="305">
        <v>26</v>
      </c>
      <c r="F17" s="305">
        <v>20</v>
      </c>
      <c r="G17" s="305">
        <v>31</v>
      </c>
      <c r="H17" s="305">
        <v>37</v>
      </c>
      <c r="I17" s="305">
        <v>45</v>
      </c>
      <c r="J17" s="305">
        <v>19</v>
      </c>
      <c r="K17" s="305">
        <v>29</v>
      </c>
      <c r="L17" s="305">
        <v>26</v>
      </c>
      <c r="M17" s="305">
        <v>24</v>
      </c>
      <c r="N17" s="305">
        <v>28</v>
      </c>
    </row>
    <row r="18" spans="1:14" ht="8.25" customHeight="1">
      <c r="A18" s="28"/>
      <c r="B18" s="217"/>
      <c r="C18" s="217"/>
      <c r="D18" s="217"/>
      <c r="E18" s="217"/>
      <c r="F18" s="217"/>
      <c r="G18" s="217"/>
      <c r="H18" s="217"/>
      <c r="I18" s="28"/>
      <c r="J18" s="28"/>
      <c r="K18" s="28"/>
      <c r="L18" s="28"/>
      <c r="M18" s="28"/>
      <c r="N18" s="28"/>
    </row>
    <row r="19" spans="1:14" ht="9" customHeight="1">
      <c r="B19" s="184"/>
      <c r="C19" s="184"/>
      <c r="D19" s="184"/>
      <c r="E19" s="184"/>
      <c r="F19" s="184"/>
      <c r="G19" s="184"/>
      <c r="H19" s="184"/>
    </row>
    <row r="20" spans="1:14" ht="12.75" customHeight="1">
      <c r="A20" s="32" t="s">
        <v>516</v>
      </c>
    </row>
    <row r="21" spans="1:14">
      <c r="D21" s="30"/>
    </row>
    <row r="23" spans="1:14">
      <c r="B23" s="30"/>
    </row>
    <row r="24" spans="1:14">
      <c r="B24" s="30"/>
    </row>
    <row r="25" spans="1:14">
      <c r="B25" s="30"/>
    </row>
    <row r="26" spans="1:14">
      <c r="B26" s="30"/>
    </row>
  </sheetData>
  <mergeCells count="3">
    <mergeCell ref="A6:A7"/>
    <mergeCell ref="B6:B7"/>
    <mergeCell ref="C6:N6"/>
  </mergeCells>
  <printOptions horizontalCentered="1" verticalCentered="1"/>
  <pageMargins left="0.19685039370078741" right="0.19685039370078741" top="0.59055118110236227" bottom="0.59055118110236227" header="0" footer="0.19685039370078741"/>
  <pageSetup scale="79" firstPageNumber="26" orientation="landscape" useFirstPageNumber="1" horizontalDpi="120" verticalDpi="144" r:id="rId1"/>
  <headerFooter alignWithMargins="0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582CE-74F3-4E4D-8F6B-F79F30367E5B}">
  <dimension ref="A1:N79"/>
  <sheetViews>
    <sheetView showGridLines="0" zoomScaleNormal="100" zoomScaleSheetLayoutView="90" workbookViewId="0">
      <selection activeCell="Q55" sqref="Q55"/>
    </sheetView>
  </sheetViews>
  <sheetFormatPr baseColWidth="10" defaultRowHeight="12" customHeight="1"/>
  <cols>
    <col min="1" max="1" width="17" style="349" customWidth="1"/>
    <col min="2" max="2" width="9.85546875" style="349" customWidth="1"/>
    <col min="3" max="10" width="9" style="349" customWidth="1"/>
    <col min="11" max="11" width="11.140625" style="349" customWidth="1"/>
    <col min="12" max="12" width="10.7109375" style="349" customWidth="1"/>
    <col min="13" max="256" width="11.42578125" style="349"/>
    <col min="257" max="257" width="17" style="349" customWidth="1"/>
    <col min="258" max="258" width="9.85546875" style="349" customWidth="1"/>
    <col min="259" max="266" width="9" style="349" customWidth="1"/>
    <col min="267" max="267" width="11.140625" style="349" customWidth="1"/>
    <col min="268" max="268" width="10.7109375" style="349" customWidth="1"/>
    <col min="269" max="512" width="11.42578125" style="349"/>
    <col min="513" max="513" width="17" style="349" customWidth="1"/>
    <col min="514" max="514" width="9.85546875" style="349" customWidth="1"/>
    <col min="515" max="522" width="9" style="349" customWidth="1"/>
    <col min="523" max="523" width="11.140625" style="349" customWidth="1"/>
    <col min="524" max="524" width="10.7109375" style="349" customWidth="1"/>
    <col min="525" max="768" width="11.42578125" style="349"/>
    <col min="769" max="769" width="17" style="349" customWidth="1"/>
    <col min="770" max="770" width="9.85546875" style="349" customWidth="1"/>
    <col min="771" max="778" width="9" style="349" customWidth="1"/>
    <col min="779" max="779" width="11.140625" style="349" customWidth="1"/>
    <col min="780" max="780" width="10.7109375" style="349" customWidth="1"/>
    <col min="781" max="1024" width="11.42578125" style="349"/>
    <col min="1025" max="1025" width="17" style="349" customWidth="1"/>
    <col min="1026" max="1026" width="9.85546875" style="349" customWidth="1"/>
    <col min="1027" max="1034" width="9" style="349" customWidth="1"/>
    <col min="1035" max="1035" width="11.140625" style="349" customWidth="1"/>
    <col min="1036" max="1036" width="10.7109375" style="349" customWidth="1"/>
    <col min="1037" max="1280" width="11.42578125" style="349"/>
    <col min="1281" max="1281" width="17" style="349" customWidth="1"/>
    <col min="1282" max="1282" width="9.85546875" style="349" customWidth="1"/>
    <col min="1283" max="1290" width="9" style="349" customWidth="1"/>
    <col min="1291" max="1291" width="11.140625" style="349" customWidth="1"/>
    <col min="1292" max="1292" width="10.7109375" style="349" customWidth="1"/>
    <col min="1293" max="1536" width="11.42578125" style="349"/>
    <col min="1537" max="1537" width="17" style="349" customWidth="1"/>
    <col min="1538" max="1538" width="9.85546875" style="349" customWidth="1"/>
    <col min="1539" max="1546" width="9" style="349" customWidth="1"/>
    <col min="1547" max="1547" width="11.140625" style="349" customWidth="1"/>
    <col min="1548" max="1548" width="10.7109375" style="349" customWidth="1"/>
    <col min="1549" max="1792" width="11.42578125" style="349"/>
    <col min="1793" max="1793" width="17" style="349" customWidth="1"/>
    <col min="1794" max="1794" width="9.85546875" style="349" customWidth="1"/>
    <col min="1795" max="1802" width="9" style="349" customWidth="1"/>
    <col min="1803" max="1803" width="11.140625" style="349" customWidth="1"/>
    <col min="1804" max="1804" width="10.7109375" style="349" customWidth="1"/>
    <col min="1805" max="2048" width="11.42578125" style="349"/>
    <col min="2049" max="2049" width="17" style="349" customWidth="1"/>
    <col min="2050" max="2050" width="9.85546875" style="349" customWidth="1"/>
    <col min="2051" max="2058" width="9" style="349" customWidth="1"/>
    <col min="2059" max="2059" width="11.140625" style="349" customWidth="1"/>
    <col min="2060" max="2060" width="10.7109375" style="349" customWidth="1"/>
    <col min="2061" max="2304" width="11.42578125" style="349"/>
    <col min="2305" max="2305" width="17" style="349" customWidth="1"/>
    <col min="2306" max="2306" width="9.85546875" style="349" customWidth="1"/>
    <col min="2307" max="2314" width="9" style="349" customWidth="1"/>
    <col min="2315" max="2315" width="11.140625" style="349" customWidth="1"/>
    <col min="2316" max="2316" width="10.7109375" style="349" customWidth="1"/>
    <col min="2317" max="2560" width="11.42578125" style="349"/>
    <col min="2561" max="2561" width="17" style="349" customWidth="1"/>
    <col min="2562" max="2562" width="9.85546875" style="349" customWidth="1"/>
    <col min="2563" max="2570" width="9" style="349" customWidth="1"/>
    <col min="2571" max="2571" width="11.140625" style="349" customWidth="1"/>
    <col min="2572" max="2572" width="10.7109375" style="349" customWidth="1"/>
    <col min="2573" max="2816" width="11.42578125" style="349"/>
    <col min="2817" max="2817" width="17" style="349" customWidth="1"/>
    <col min="2818" max="2818" width="9.85546875" style="349" customWidth="1"/>
    <col min="2819" max="2826" width="9" style="349" customWidth="1"/>
    <col min="2827" max="2827" width="11.140625" style="349" customWidth="1"/>
    <col min="2828" max="2828" width="10.7109375" style="349" customWidth="1"/>
    <col min="2829" max="3072" width="11.42578125" style="349"/>
    <col min="3073" max="3073" width="17" style="349" customWidth="1"/>
    <col min="3074" max="3074" width="9.85546875" style="349" customWidth="1"/>
    <col min="3075" max="3082" width="9" style="349" customWidth="1"/>
    <col min="3083" max="3083" width="11.140625" style="349" customWidth="1"/>
    <col min="3084" max="3084" width="10.7109375" style="349" customWidth="1"/>
    <col min="3085" max="3328" width="11.42578125" style="349"/>
    <col min="3329" max="3329" width="17" style="349" customWidth="1"/>
    <col min="3330" max="3330" width="9.85546875" style="349" customWidth="1"/>
    <col min="3331" max="3338" width="9" style="349" customWidth="1"/>
    <col min="3339" max="3339" width="11.140625" style="349" customWidth="1"/>
    <col min="3340" max="3340" width="10.7109375" style="349" customWidth="1"/>
    <col min="3341" max="3584" width="11.42578125" style="349"/>
    <col min="3585" max="3585" width="17" style="349" customWidth="1"/>
    <col min="3586" max="3586" width="9.85546875" style="349" customWidth="1"/>
    <col min="3587" max="3594" width="9" style="349" customWidth="1"/>
    <col min="3595" max="3595" width="11.140625" style="349" customWidth="1"/>
    <col min="3596" max="3596" width="10.7109375" style="349" customWidth="1"/>
    <col min="3597" max="3840" width="11.42578125" style="349"/>
    <col min="3841" max="3841" width="17" style="349" customWidth="1"/>
    <col min="3842" max="3842" width="9.85546875" style="349" customWidth="1"/>
    <col min="3843" max="3850" width="9" style="349" customWidth="1"/>
    <col min="3851" max="3851" width="11.140625" style="349" customWidth="1"/>
    <col min="3852" max="3852" width="10.7109375" style="349" customWidth="1"/>
    <col min="3853" max="4096" width="11.42578125" style="349"/>
    <col min="4097" max="4097" width="17" style="349" customWidth="1"/>
    <col min="4098" max="4098" width="9.85546875" style="349" customWidth="1"/>
    <col min="4099" max="4106" width="9" style="349" customWidth="1"/>
    <col min="4107" max="4107" width="11.140625" style="349" customWidth="1"/>
    <col min="4108" max="4108" width="10.7109375" style="349" customWidth="1"/>
    <col min="4109" max="4352" width="11.42578125" style="349"/>
    <col min="4353" max="4353" width="17" style="349" customWidth="1"/>
    <col min="4354" max="4354" width="9.85546875" style="349" customWidth="1"/>
    <col min="4355" max="4362" width="9" style="349" customWidth="1"/>
    <col min="4363" max="4363" width="11.140625" style="349" customWidth="1"/>
    <col min="4364" max="4364" width="10.7109375" style="349" customWidth="1"/>
    <col min="4365" max="4608" width="11.42578125" style="349"/>
    <col min="4609" max="4609" width="17" style="349" customWidth="1"/>
    <col min="4610" max="4610" width="9.85546875" style="349" customWidth="1"/>
    <col min="4611" max="4618" width="9" style="349" customWidth="1"/>
    <col min="4619" max="4619" width="11.140625" style="349" customWidth="1"/>
    <col min="4620" max="4620" width="10.7109375" style="349" customWidth="1"/>
    <col min="4621" max="4864" width="11.42578125" style="349"/>
    <col min="4865" max="4865" width="17" style="349" customWidth="1"/>
    <col min="4866" max="4866" width="9.85546875" style="349" customWidth="1"/>
    <col min="4867" max="4874" width="9" style="349" customWidth="1"/>
    <col min="4875" max="4875" width="11.140625" style="349" customWidth="1"/>
    <col min="4876" max="4876" width="10.7109375" style="349" customWidth="1"/>
    <col min="4877" max="5120" width="11.42578125" style="349"/>
    <col min="5121" max="5121" width="17" style="349" customWidth="1"/>
    <col min="5122" max="5122" width="9.85546875" style="349" customWidth="1"/>
    <col min="5123" max="5130" width="9" style="349" customWidth="1"/>
    <col min="5131" max="5131" width="11.140625" style="349" customWidth="1"/>
    <col min="5132" max="5132" width="10.7109375" style="349" customWidth="1"/>
    <col min="5133" max="5376" width="11.42578125" style="349"/>
    <col min="5377" max="5377" width="17" style="349" customWidth="1"/>
    <col min="5378" max="5378" width="9.85546875" style="349" customWidth="1"/>
    <col min="5379" max="5386" width="9" style="349" customWidth="1"/>
    <col min="5387" max="5387" width="11.140625" style="349" customWidth="1"/>
    <col min="5388" max="5388" width="10.7109375" style="349" customWidth="1"/>
    <col min="5389" max="5632" width="11.42578125" style="349"/>
    <col min="5633" max="5633" width="17" style="349" customWidth="1"/>
    <col min="5634" max="5634" width="9.85546875" style="349" customWidth="1"/>
    <col min="5635" max="5642" width="9" style="349" customWidth="1"/>
    <col min="5643" max="5643" width="11.140625" style="349" customWidth="1"/>
    <col min="5644" max="5644" width="10.7109375" style="349" customWidth="1"/>
    <col min="5645" max="5888" width="11.42578125" style="349"/>
    <col min="5889" max="5889" width="17" style="349" customWidth="1"/>
    <col min="5890" max="5890" width="9.85546875" style="349" customWidth="1"/>
    <col min="5891" max="5898" width="9" style="349" customWidth="1"/>
    <col min="5899" max="5899" width="11.140625" style="349" customWidth="1"/>
    <col min="5900" max="5900" width="10.7109375" style="349" customWidth="1"/>
    <col min="5901" max="6144" width="11.42578125" style="349"/>
    <col min="6145" max="6145" width="17" style="349" customWidth="1"/>
    <col min="6146" max="6146" width="9.85546875" style="349" customWidth="1"/>
    <col min="6147" max="6154" width="9" style="349" customWidth="1"/>
    <col min="6155" max="6155" width="11.140625" style="349" customWidth="1"/>
    <col min="6156" max="6156" width="10.7109375" style="349" customWidth="1"/>
    <col min="6157" max="6400" width="11.42578125" style="349"/>
    <col min="6401" max="6401" width="17" style="349" customWidth="1"/>
    <col min="6402" max="6402" width="9.85546875" style="349" customWidth="1"/>
    <col min="6403" max="6410" width="9" style="349" customWidth="1"/>
    <col min="6411" max="6411" width="11.140625" style="349" customWidth="1"/>
    <col min="6412" max="6412" width="10.7109375" style="349" customWidth="1"/>
    <col min="6413" max="6656" width="11.42578125" style="349"/>
    <col min="6657" max="6657" width="17" style="349" customWidth="1"/>
    <col min="6658" max="6658" width="9.85546875" style="349" customWidth="1"/>
    <col min="6659" max="6666" width="9" style="349" customWidth="1"/>
    <col min="6667" max="6667" width="11.140625" style="349" customWidth="1"/>
    <col min="6668" max="6668" width="10.7109375" style="349" customWidth="1"/>
    <col min="6669" max="6912" width="11.42578125" style="349"/>
    <col min="6913" max="6913" width="17" style="349" customWidth="1"/>
    <col min="6914" max="6914" width="9.85546875" style="349" customWidth="1"/>
    <col min="6915" max="6922" width="9" style="349" customWidth="1"/>
    <col min="6923" max="6923" width="11.140625" style="349" customWidth="1"/>
    <col min="6924" max="6924" width="10.7109375" style="349" customWidth="1"/>
    <col min="6925" max="7168" width="11.42578125" style="349"/>
    <col min="7169" max="7169" width="17" style="349" customWidth="1"/>
    <col min="7170" max="7170" width="9.85546875" style="349" customWidth="1"/>
    <col min="7171" max="7178" width="9" style="349" customWidth="1"/>
    <col min="7179" max="7179" width="11.140625" style="349" customWidth="1"/>
    <col min="7180" max="7180" width="10.7109375" style="349" customWidth="1"/>
    <col min="7181" max="7424" width="11.42578125" style="349"/>
    <col min="7425" max="7425" width="17" style="349" customWidth="1"/>
    <col min="7426" max="7426" width="9.85546875" style="349" customWidth="1"/>
    <col min="7427" max="7434" width="9" style="349" customWidth="1"/>
    <col min="7435" max="7435" width="11.140625" style="349" customWidth="1"/>
    <col min="7436" max="7436" width="10.7109375" style="349" customWidth="1"/>
    <col min="7437" max="7680" width="11.42578125" style="349"/>
    <col min="7681" max="7681" width="17" style="349" customWidth="1"/>
    <col min="7682" max="7682" width="9.85546875" style="349" customWidth="1"/>
    <col min="7683" max="7690" width="9" style="349" customWidth="1"/>
    <col min="7691" max="7691" width="11.140625" style="349" customWidth="1"/>
    <col min="7692" max="7692" width="10.7109375" style="349" customWidth="1"/>
    <col min="7693" max="7936" width="11.42578125" style="349"/>
    <col min="7937" max="7937" width="17" style="349" customWidth="1"/>
    <col min="7938" max="7938" width="9.85546875" style="349" customWidth="1"/>
    <col min="7939" max="7946" width="9" style="349" customWidth="1"/>
    <col min="7947" max="7947" width="11.140625" style="349" customWidth="1"/>
    <col min="7948" max="7948" width="10.7109375" style="349" customWidth="1"/>
    <col min="7949" max="8192" width="11.42578125" style="349"/>
    <col min="8193" max="8193" width="17" style="349" customWidth="1"/>
    <col min="8194" max="8194" width="9.85546875" style="349" customWidth="1"/>
    <col min="8195" max="8202" width="9" style="349" customWidth="1"/>
    <col min="8203" max="8203" width="11.140625" style="349" customWidth="1"/>
    <col min="8204" max="8204" width="10.7109375" style="349" customWidth="1"/>
    <col min="8205" max="8448" width="11.42578125" style="349"/>
    <col min="8449" max="8449" width="17" style="349" customWidth="1"/>
    <col min="8450" max="8450" width="9.85546875" style="349" customWidth="1"/>
    <col min="8451" max="8458" width="9" style="349" customWidth="1"/>
    <col min="8459" max="8459" width="11.140625" style="349" customWidth="1"/>
    <col min="8460" max="8460" width="10.7109375" style="349" customWidth="1"/>
    <col min="8461" max="8704" width="11.42578125" style="349"/>
    <col min="8705" max="8705" width="17" style="349" customWidth="1"/>
    <col min="8706" max="8706" width="9.85546875" style="349" customWidth="1"/>
    <col min="8707" max="8714" width="9" style="349" customWidth="1"/>
    <col min="8715" max="8715" width="11.140625" style="349" customWidth="1"/>
    <col min="8716" max="8716" width="10.7109375" style="349" customWidth="1"/>
    <col min="8717" max="8960" width="11.42578125" style="349"/>
    <col min="8961" max="8961" width="17" style="349" customWidth="1"/>
    <col min="8962" max="8962" width="9.85546875" style="349" customWidth="1"/>
    <col min="8963" max="8970" width="9" style="349" customWidth="1"/>
    <col min="8971" max="8971" width="11.140625" style="349" customWidth="1"/>
    <col min="8972" max="8972" width="10.7109375" style="349" customWidth="1"/>
    <col min="8973" max="9216" width="11.42578125" style="349"/>
    <col min="9217" max="9217" width="17" style="349" customWidth="1"/>
    <col min="9218" max="9218" width="9.85546875" style="349" customWidth="1"/>
    <col min="9219" max="9226" width="9" style="349" customWidth="1"/>
    <col min="9227" max="9227" width="11.140625" style="349" customWidth="1"/>
    <col min="9228" max="9228" width="10.7109375" style="349" customWidth="1"/>
    <col min="9229" max="9472" width="11.42578125" style="349"/>
    <col min="9473" max="9473" width="17" style="349" customWidth="1"/>
    <col min="9474" max="9474" width="9.85546875" style="349" customWidth="1"/>
    <col min="9475" max="9482" width="9" style="349" customWidth="1"/>
    <col min="9483" max="9483" width="11.140625" style="349" customWidth="1"/>
    <col min="9484" max="9484" width="10.7109375" style="349" customWidth="1"/>
    <col min="9485" max="9728" width="11.42578125" style="349"/>
    <col min="9729" max="9729" width="17" style="349" customWidth="1"/>
    <col min="9730" max="9730" width="9.85546875" style="349" customWidth="1"/>
    <col min="9731" max="9738" width="9" style="349" customWidth="1"/>
    <col min="9739" max="9739" width="11.140625" style="349" customWidth="1"/>
    <col min="9740" max="9740" width="10.7109375" style="349" customWidth="1"/>
    <col min="9741" max="9984" width="11.42578125" style="349"/>
    <col min="9985" max="9985" width="17" style="349" customWidth="1"/>
    <col min="9986" max="9986" width="9.85546875" style="349" customWidth="1"/>
    <col min="9987" max="9994" width="9" style="349" customWidth="1"/>
    <col min="9995" max="9995" width="11.140625" style="349" customWidth="1"/>
    <col min="9996" max="9996" width="10.7109375" style="349" customWidth="1"/>
    <col min="9997" max="10240" width="11.42578125" style="349"/>
    <col min="10241" max="10241" width="17" style="349" customWidth="1"/>
    <col min="10242" max="10242" width="9.85546875" style="349" customWidth="1"/>
    <col min="10243" max="10250" width="9" style="349" customWidth="1"/>
    <col min="10251" max="10251" width="11.140625" style="349" customWidth="1"/>
    <col min="10252" max="10252" width="10.7109375" style="349" customWidth="1"/>
    <col min="10253" max="10496" width="11.42578125" style="349"/>
    <col min="10497" max="10497" width="17" style="349" customWidth="1"/>
    <col min="10498" max="10498" width="9.85546875" style="349" customWidth="1"/>
    <col min="10499" max="10506" width="9" style="349" customWidth="1"/>
    <col min="10507" max="10507" width="11.140625" style="349" customWidth="1"/>
    <col min="10508" max="10508" width="10.7109375" style="349" customWidth="1"/>
    <col min="10509" max="10752" width="11.42578125" style="349"/>
    <col min="10753" max="10753" width="17" style="349" customWidth="1"/>
    <col min="10754" max="10754" width="9.85546875" style="349" customWidth="1"/>
    <col min="10755" max="10762" width="9" style="349" customWidth="1"/>
    <col min="10763" max="10763" width="11.140625" style="349" customWidth="1"/>
    <col min="10764" max="10764" width="10.7109375" style="349" customWidth="1"/>
    <col min="10765" max="11008" width="11.42578125" style="349"/>
    <col min="11009" max="11009" width="17" style="349" customWidth="1"/>
    <col min="11010" max="11010" width="9.85546875" style="349" customWidth="1"/>
    <col min="11011" max="11018" width="9" style="349" customWidth="1"/>
    <col min="11019" max="11019" width="11.140625" style="349" customWidth="1"/>
    <col min="11020" max="11020" width="10.7109375" style="349" customWidth="1"/>
    <col min="11021" max="11264" width="11.42578125" style="349"/>
    <col min="11265" max="11265" width="17" style="349" customWidth="1"/>
    <col min="11266" max="11266" width="9.85546875" style="349" customWidth="1"/>
    <col min="11267" max="11274" width="9" style="349" customWidth="1"/>
    <col min="11275" max="11275" width="11.140625" style="349" customWidth="1"/>
    <col min="11276" max="11276" width="10.7109375" style="349" customWidth="1"/>
    <col min="11277" max="11520" width="11.42578125" style="349"/>
    <col min="11521" max="11521" width="17" style="349" customWidth="1"/>
    <col min="11522" max="11522" width="9.85546875" style="349" customWidth="1"/>
    <col min="11523" max="11530" width="9" style="349" customWidth="1"/>
    <col min="11531" max="11531" width="11.140625" style="349" customWidth="1"/>
    <col min="11532" max="11532" width="10.7109375" style="349" customWidth="1"/>
    <col min="11533" max="11776" width="11.42578125" style="349"/>
    <col min="11777" max="11777" width="17" style="349" customWidth="1"/>
    <col min="11778" max="11778" width="9.85546875" style="349" customWidth="1"/>
    <col min="11779" max="11786" width="9" style="349" customWidth="1"/>
    <col min="11787" max="11787" width="11.140625" style="349" customWidth="1"/>
    <col min="11788" max="11788" width="10.7109375" style="349" customWidth="1"/>
    <col min="11789" max="12032" width="11.42578125" style="349"/>
    <col min="12033" max="12033" width="17" style="349" customWidth="1"/>
    <col min="12034" max="12034" width="9.85546875" style="349" customWidth="1"/>
    <col min="12035" max="12042" width="9" style="349" customWidth="1"/>
    <col min="12043" max="12043" width="11.140625" style="349" customWidth="1"/>
    <col min="12044" max="12044" width="10.7109375" style="349" customWidth="1"/>
    <col min="12045" max="12288" width="11.42578125" style="349"/>
    <col min="12289" max="12289" width="17" style="349" customWidth="1"/>
    <col min="12290" max="12290" width="9.85546875" style="349" customWidth="1"/>
    <col min="12291" max="12298" width="9" style="349" customWidth="1"/>
    <col min="12299" max="12299" width="11.140625" style="349" customWidth="1"/>
    <col min="12300" max="12300" width="10.7109375" style="349" customWidth="1"/>
    <col min="12301" max="12544" width="11.42578125" style="349"/>
    <col min="12545" max="12545" width="17" style="349" customWidth="1"/>
    <col min="12546" max="12546" width="9.85546875" style="349" customWidth="1"/>
    <col min="12547" max="12554" width="9" style="349" customWidth="1"/>
    <col min="12555" max="12555" width="11.140625" style="349" customWidth="1"/>
    <col min="12556" max="12556" width="10.7109375" style="349" customWidth="1"/>
    <col min="12557" max="12800" width="11.42578125" style="349"/>
    <col min="12801" max="12801" width="17" style="349" customWidth="1"/>
    <col min="12802" max="12802" width="9.85546875" style="349" customWidth="1"/>
    <col min="12803" max="12810" width="9" style="349" customWidth="1"/>
    <col min="12811" max="12811" width="11.140625" style="349" customWidth="1"/>
    <col min="12812" max="12812" width="10.7109375" style="349" customWidth="1"/>
    <col min="12813" max="13056" width="11.42578125" style="349"/>
    <col min="13057" max="13057" width="17" style="349" customWidth="1"/>
    <col min="13058" max="13058" width="9.85546875" style="349" customWidth="1"/>
    <col min="13059" max="13066" width="9" style="349" customWidth="1"/>
    <col min="13067" max="13067" width="11.140625" style="349" customWidth="1"/>
    <col min="13068" max="13068" width="10.7109375" style="349" customWidth="1"/>
    <col min="13069" max="13312" width="11.42578125" style="349"/>
    <col min="13313" max="13313" width="17" style="349" customWidth="1"/>
    <col min="13314" max="13314" width="9.85546875" style="349" customWidth="1"/>
    <col min="13315" max="13322" width="9" style="349" customWidth="1"/>
    <col min="13323" max="13323" width="11.140625" style="349" customWidth="1"/>
    <col min="13324" max="13324" width="10.7109375" style="349" customWidth="1"/>
    <col min="13325" max="13568" width="11.42578125" style="349"/>
    <col min="13569" max="13569" width="17" style="349" customWidth="1"/>
    <col min="13570" max="13570" width="9.85546875" style="349" customWidth="1"/>
    <col min="13571" max="13578" width="9" style="349" customWidth="1"/>
    <col min="13579" max="13579" width="11.140625" style="349" customWidth="1"/>
    <col min="13580" max="13580" width="10.7109375" style="349" customWidth="1"/>
    <col min="13581" max="13824" width="11.42578125" style="349"/>
    <col min="13825" max="13825" width="17" style="349" customWidth="1"/>
    <col min="13826" max="13826" width="9.85546875" style="349" customWidth="1"/>
    <col min="13827" max="13834" width="9" style="349" customWidth="1"/>
    <col min="13835" max="13835" width="11.140625" style="349" customWidth="1"/>
    <col min="13836" max="13836" width="10.7109375" style="349" customWidth="1"/>
    <col min="13837" max="14080" width="11.42578125" style="349"/>
    <col min="14081" max="14081" width="17" style="349" customWidth="1"/>
    <col min="14082" max="14082" width="9.85546875" style="349" customWidth="1"/>
    <col min="14083" max="14090" width="9" style="349" customWidth="1"/>
    <col min="14091" max="14091" width="11.140625" style="349" customWidth="1"/>
    <col min="14092" max="14092" width="10.7109375" style="349" customWidth="1"/>
    <col min="14093" max="14336" width="11.42578125" style="349"/>
    <col min="14337" max="14337" width="17" style="349" customWidth="1"/>
    <col min="14338" max="14338" width="9.85546875" style="349" customWidth="1"/>
    <col min="14339" max="14346" width="9" style="349" customWidth="1"/>
    <col min="14347" max="14347" width="11.140625" style="349" customWidth="1"/>
    <col min="14348" max="14348" width="10.7109375" style="349" customWidth="1"/>
    <col min="14349" max="14592" width="11.42578125" style="349"/>
    <col min="14593" max="14593" width="17" style="349" customWidth="1"/>
    <col min="14594" max="14594" width="9.85546875" style="349" customWidth="1"/>
    <col min="14595" max="14602" width="9" style="349" customWidth="1"/>
    <col min="14603" max="14603" width="11.140625" style="349" customWidth="1"/>
    <col min="14604" max="14604" width="10.7109375" style="349" customWidth="1"/>
    <col min="14605" max="14848" width="11.42578125" style="349"/>
    <col min="14849" max="14849" width="17" style="349" customWidth="1"/>
    <col min="14850" max="14850" width="9.85546875" style="349" customWidth="1"/>
    <col min="14851" max="14858" width="9" style="349" customWidth="1"/>
    <col min="14859" max="14859" width="11.140625" style="349" customWidth="1"/>
    <col min="14860" max="14860" width="10.7109375" style="349" customWidth="1"/>
    <col min="14861" max="15104" width="11.42578125" style="349"/>
    <col min="15105" max="15105" width="17" style="349" customWidth="1"/>
    <col min="15106" max="15106" width="9.85546875" style="349" customWidth="1"/>
    <col min="15107" max="15114" width="9" style="349" customWidth="1"/>
    <col min="15115" max="15115" width="11.140625" style="349" customWidth="1"/>
    <col min="15116" max="15116" width="10.7109375" style="349" customWidth="1"/>
    <col min="15117" max="15360" width="11.42578125" style="349"/>
    <col min="15361" max="15361" width="17" style="349" customWidth="1"/>
    <col min="15362" max="15362" width="9.85546875" style="349" customWidth="1"/>
    <col min="15363" max="15370" width="9" style="349" customWidth="1"/>
    <col min="15371" max="15371" width="11.140625" style="349" customWidth="1"/>
    <col min="15372" max="15372" width="10.7109375" style="349" customWidth="1"/>
    <col min="15373" max="15616" width="11.42578125" style="349"/>
    <col min="15617" max="15617" width="17" style="349" customWidth="1"/>
    <col min="15618" max="15618" width="9.85546875" style="349" customWidth="1"/>
    <col min="15619" max="15626" width="9" style="349" customWidth="1"/>
    <col min="15627" max="15627" width="11.140625" style="349" customWidth="1"/>
    <col min="15628" max="15628" width="10.7109375" style="349" customWidth="1"/>
    <col min="15629" max="15872" width="11.42578125" style="349"/>
    <col min="15873" max="15873" width="17" style="349" customWidth="1"/>
    <col min="15874" max="15874" width="9.85546875" style="349" customWidth="1"/>
    <col min="15875" max="15882" width="9" style="349" customWidth="1"/>
    <col min="15883" max="15883" width="11.140625" style="349" customWidth="1"/>
    <col min="15884" max="15884" width="10.7109375" style="349" customWidth="1"/>
    <col min="15885" max="16128" width="11.42578125" style="349"/>
    <col min="16129" max="16129" width="17" style="349" customWidth="1"/>
    <col min="16130" max="16130" width="9.85546875" style="349" customWidth="1"/>
    <col min="16131" max="16138" width="9" style="349" customWidth="1"/>
    <col min="16139" max="16139" width="11.140625" style="349" customWidth="1"/>
    <col min="16140" max="16140" width="10.7109375" style="349" customWidth="1"/>
    <col min="16141" max="16384" width="11.42578125" style="349"/>
  </cols>
  <sheetData>
    <row r="1" spans="1:14" ht="12" customHeight="1">
      <c r="A1" s="347"/>
      <c r="B1" s="347"/>
      <c r="C1" s="348"/>
      <c r="D1" s="348"/>
      <c r="E1" s="348"/>
      <c r="F1" s="348"/>
      <c r="G1" s="348"/>
      <c r="H1" s="348"/>
      <c r="I1" s="348"/>
      <c r="J1" s="348"/>
      <c r="K1" s="348"/>
      <c r="L1" s="348"/>
    </row>
    <row r="2" spans="1:14" ht="15" customHeight="1">
      <c r="A2" s="350" t="s">
        <v>517</v>
      </c>
      <c r="B2" s="350"/>
      <c r="C2" s="350"/>
      <c r="D2" s="350"/>
      <c r="E2" s="350"/>
      <c r="F2" s="350"/>
      <c r="G2" s="350"/>
      <c r="H2" s="350"/>
      <c r="I2" s="350"/>
      <c r="J2" s="350"/>
      <c r="K2" s="350"/>
      <c r="L2" s="350"/>
      <c r="M2" s="350"/>
      <c r="N2" s="350"/>
    </row>
    <row r="3" spans="1:14" ht="15" customHeight="1">
      <c r="A3" s="350" t="s">
        <v>518</v>
      </c>
      <c r="B3" s="350"/>
      <c r="C3" s="350"/>
      <c r="D3" s="350"/>
      <c r="E3" s="350"/>
      <c r="F3" s="350"/>
      <c r="G3" s="350"/>
      <c r="H3" s="350"/>
      <c r="I3" s="350"/>
      <c r="J3" s="350"/>
      <c r="K3" s="350"/>
      <c r="L3" s="351"/>
      <c r="M3" s="352"/>
      <c r="N3" s="352"/>
    </row>
    <row r="4" spans="1:14" ht="14.25" customHeight="1">
      <c r="A4" s="353" t="s">
        <v>519</v>
      </c>
      <c r="B4" s="353"/>
      <c r="C4" s="353"/>
      <c r="D4" s="353"/>
      <c r="E4" s="353"/>
      <c r="F4" s="353"/>
      <c r="G4" s="353"/>
      <c r="H4" s="353"/>
      <c r="I4" s="353"/>
      <c r="J4" s="353"/>
      <c r="K4" s="353"/>
      <c r="L4" s="351"/>
      <c r="M4" s="352"/>
      <c r="N4" s="352"/>
    </row>
    <row r="5" spans="1:14" ht="7.5" customHeight="1">
      <c r="A5" s="354"/>
      <c r="B5" s="354"/>
      <c r="C5" s="354"/>
      <c r="D5" s="354"/>
      <c r="E5" s="354"/>
      <c r="F5" s="354"/>
      <c r="G5" s="354"/>
      <c r="H5" s="354"/>
      <c r="I5" s="354"/>
      <c r="J5" s="354"/>
      <c r="K5" s="354"/>
      <c r="L5" s="355"/>
    </row>
    <row r="6" spans="1:14" ht="20.100000000000001" customHeight="1">
      <c r="A6" s="356" t="s">
        <v>520</v>
      </c>
      <c r="B6" s="357" t="s">
        <v>34</v>
      </c>
      <c r="C6" s="269" t="s">
        <v>344</v>
      </c>
      <c r="D6" s="269" t="s">
        <v>345</v>
      </c>
      <c r="E6" s="269" t="s">
        <v>346</v>
      </c>
      <c r="F6" s="269" t="s">
        <v>347</v>
      </c>
      <c r="G6" s="269" t="s">
        <v>348</v>
      </c>
      <c r="H6" s="269" t="s">
        <v>349</v>
      </c>
      <c r="I6" s="269" t="s">
        <v>350</v>
      </c>
      <c r="J6" s="269" t="s">
        <v>351</v>
      </c>
      <c r="K6" s="269" t="s">
        <v>352</v>
      </c>
      <c r="L6" s="269" t="s">
        <v>353</v>
      </c>
      <c r="M6" s="269" t="s">
        <v>354</v>
      </c>
      <c r="N6" s="269" t="s">
        <v>355</v>
      </c>
    </row>
    <row r="7" spans="1:14" ht="12" customHeight="1">
      <c r="C7" s="358"/>
    </row>
    <row r="8" spans="1:14" ht="12" customHeight="1">
      <c r="A8" s="347" t="s">
        <v>34</v>
      </c>
      <c r="B8" s="359">
        <f>SUM(C8:N8)</f>
        <v>6277</v>
      </c>
      <c r="C8" s="359">
        <f>SUM(C10:C77)</f>
        <v>457</v>
      </c>
      <c r="D8" s="359">
        <f t="shared" ref="D8:N8" si="0">SUM(D10:D77)</f>
        <v>371</v>
      </c>
      <c r="E8" s="359">
        <f t="shared" si="0"/>
        <v>419</v>
      </c>
      <c r="F8" s="359">
        <f t="shared" si="0"/>
        <v>326</v>
      </c>
      <c r="G8" s="359">
        <f t="shared" si="0"/>
        <v>706</v>
      </c>
      <c r="H8" s="359">
        <f t="shared" si="0"/>
        <v>717</v>
      </c>
      <c r="I8" s="359">
        <f t="shared" si="0"/>
        <v>804</v>
      </c>
      <c r="J8" s="359">
        <f t="shared" si="0"/>
        <v>615</v>
      </c>
      <c r="K8" s="359">
        <f t="shared" si="0"/>
        <v>412</v>
      </c>
      <c r="L8" s="359">
        <f t="shared" si="0"/>
        <v>536</v>
      </c>
      <c r="M8" s="359">
        <f t="shared" si="0"/>
        <v>415</v>
      </c>
      <c r="N8" s="359">
        <f t="shared" si="0"/>
        <v>499</v>
      </c>
    </row>
    <row r="9" spans="1:14" ht="11.25" customHeight="1"/>
    <row r="10" spans="1:14" ht="12" customHeight="1">
      <c r="A10" s="360" t="s">
        <v>190</v>
      </c>
      <c r="B10" s="361">
        <f t="shared" ref="B10:B73" si="1">SUM(C10:N10)</f>
        <v>2</v>
      </c>
      <c r="C10" s="361" t="s">
        <v>521</v>
      </c>
      <c r="D10" s="361" t="s">
        <v>521</v>
      </c>
      <c r="E10" s="361" t="s">
        <v>521</v>
      </c>
      <c r="F10" s="361" t="s">
        <v>521</v>
      </c>
      <c r="G10" s="361">
        <v>0</v>
      </c>
      <c r="H10" s="361">
        <v>0</v>
      </c>
      <c r="I10" s="361">
        <v>0</v>
      </c>
      <c r="J10" s="361">
        <v>1</v>
      </c>
      <c r="K10" s="361">
        <v>0</v>
      </c>
      <c r="L10" s="361">
        <v>1</v>
      </c>
      <c r="M10" s="361">
        <v>0</v>
      </c>
      <c r="N10" s="362">
        <v>0</v>
      </c>
    </row>
    <row r="11" spans="1:14" ht="12" customHeight="1">
      <c r="A11" s="360" t="s">
        <v>307</v>
      </c>
      <c r="B11" s="361">
        <f t="shared" si="1"/>
        <v>1</v>
      </c>
      <c r="C11" s="361">
        <v>0</v>
      </c>
      <c r="D11" s="361">
        <v>0</v>
      </c>
      <c r="E11" s="361">
        <v>0</v>
      </c>
      <c r="F11" s="361">
        <v>1</v>
      </c>
      <c r="G11" s="361">
        <v>0</v>
      </c>
      <c r="H11" s="361">
        <v>0</v>
      </c>
      <c r="I11" s="361">
        <v>0</v>
      </c>
      <c r="J11" s="361">
        <v>0</v>
      </c>
      <c r="K11" s="361">
        <v>0</v>
      </c>
      <c r="L11" s="361">
        <v>0</v>
      </c>
      <c r="M11" s="361">
        <v>0</v>
      </c>
      <c r="N11" s="362">
        <v>0</v>
      </c>
    </row>
    <row r="12" spans="1:14" ht="12" customHeight="1">
      <c r="A12" s="360" t="s">
        <v>297</v>
      </c>
      <c r="B12" s="361">
        <f t="shared" si="1"/>
        <v>1</v>
      </c>
      <c r="C12" s="361" t="s">
        <v>521</v>
      </c>
      <c r="D12" s="361" t="s">
        <v>521</v>
      </c>
      <c r="E12" s="361" t="s">
        <v>521</v>
      </c>
      <c r="F12" s="361">
        <v>1</v>
      </c>
      <c r="G12" s="361">
        <v>0</v>
      </c>
      <c r="H12" s="361">
        <v>0</v>
      </c>
      <c r="I12" s="361">
        <v>0</v>
      </c>
      <c r="J12" s="361">
        <v>0</v>
      </c>
      <c r="K12" s="361">
        <v>0</v>
      </c>
      <c r="L12" s="361">
        <v>0</v>
      </c>
      <c r="M12" s="361">
        <v>0</v>
      </c>
      <c r="N12" s="362">
        <v>0</v>
      </c>
    </row>
    <row r="13" spans="1:14" ht="12" customHeight="1">
      <c r="A13" s="360" t="s">
        <v>178</v>
      </c>
      <c r="B13" s="361">
        <f t="shared" si="1"/>
        <v>38</v>
      </c>
      <c r="C13" s="361">
        <v>4</v>
      </c>
      <c r="D13" s="361">
        <v>1</v>
      </c>
      <c r="E13" s="361">
        <v>2</v>
      </c>
      <c r="F13" s="361">
        <v>2</v>
      </c>
      <c r="G13" s="361">
        <v>7</v>
      </c>
      <c r="H13" s="361">
        <v>4</v>
      </c>
      <c r="I13" s="361">
        <v>6</v>
      </c>
      <c r="J13" s="361">
        <v>1</v>
      </c>
      <c r="K13" s="361">
        <v>3</v>
      </c>
      <c r="L13" s="361">
        <v>3</v>
      </c>
      <c r="M13" s="361">
        <v>2</v>
      </c>
      <c r="N13" s="362">
        <v>3</v>
      </c>
    </row>
    <row r="14" spans="1:14" ht="12" customHeight="1">
      <c r="A14" s="360" t="s">
        <v>314</v>
      </c>
      <c r="B14" s="361">
        <f>SUM(C14:N14)</f>
        <v>13</v>
      </c>
      <c r="C14" s="361">
        <v>3</v>
      </c>
      <c r="D14" s="361" t="s">
        <v>521</v>
      </c>
      <c r="E14" s="361">
        <v>2</v>
      </c>
      <c r="F14" s="361" t="s">
        <v>521</v>
      </c>
      <c r="G14" s="361">
        <v>0</v>
      </c>
      <c r="H14" s="361">
        <v>2</v>
      </c>
      <c r="I14" s="361">
        <v>1</v>
      </c>
      <c r="J14" s="361">
        <v>1</v>
      </c>
      <c r="K14" s="361">
        <v>3</v>
      </c>
      <c r="L14" s="361">
        <v>1</v>
      </c>
      <c r="M14" s="361">
        <v>0</v>
      </c>
      <c r="N14" s="362">
        <v>0</v>
      </c>
    </row>
    <row r="15" spans="1:14" ht="12" customHeight="1">
      <c r="A15" s="360" t="s">
        <v>211</v>
      </c>
      <c r="B15" s="361">
        <f t="shared" si="1"/>
        <v>1</v>
      </c>
      <c r="C15" s="361" t="s">
        <v>521</v>
      </c>
      <c r="D15" s="361" t="s">
        <v>521</v>
      </c>
      <c r="E15" s="361">
        <v>1</v>
      </c>
      <c r="F15" s="361" t="s">
        <v>521</v>
      </c>
      <c r="G15" s="361">
        <v>0</v>
      </c>
      <c r="H15" s="361">
        <v>0</v>
      </c>
      <c r="I15" s="361">
        <v>0</v>
      </c>
      <c r="J15" s="361">
        <v>0</v>
      </c>
      <c r="K15" s="361">
        <v>0</v>
      </c>
      <c r="L15" s="361">
        <v>0</v>
      </c>
      <c r="M15" s="361">
        <v>0</v>
      </c>
      <c r="N15" s="362">
        <v>0</v>
      </c>
    </row>
    <row r="16" spans="1:14" ht="12" customHeight="1">
      <c r="A16" s="360" t="s">
        <v>267</v>
      </c>
      <c r="B16" s="361">
        <f t="shared" si="1"/>
        <v>2</v>
      </c>
      <c r="C16" s="361" t="s">
        <v>521</v>
      </c>
      <c r="D16" s="361" t="s">
        <v>521</v>
      </c>
      <c r="E16" s="361">
        <v>1</v>
      </c>
      <c r="F16" s="361" t="s">
        <v>521</v>
      </c>
      <c r="G16" s="361">
        <v>0</v>
      </c>
      <c r="H16" s="361">
        <v>0</v>
      </c>
      <c r="I16" s="361">
        <v>0</v>
      </c>
      <c r="J16" s="361">
        <v>0</v>
      </c>
      <c r="K16" s="361">
        <v>1</v>
      </c>
      <c r="L16" s="361">
        <v>0</v>
      </c>
      <c r="M16" s="361">
        <v>0</v>
      </c>
      <c r="N16" s="362">
        <v>0</v>
      </c>
    </row>
    <row r="17" spans="1:14" ht="12" customHeight="1">
      <c r="A17" s="360" t="s">
        <v>221</v>
      </c>
      <c r="B17" s="361">
        <f t="shared" si="1"/>
        <v>1</v>
      </c>
      <c r="C17" s="361" t="s">
        <v>521</v>
      </c>
      <c r="D17" s="361" t="s">
        <v>521</v>
      </c>
      <c r="E17" s="361" t="s">
        <v>521</v>
      </c>
      <c r="F17" s="361" t="s">
        <v>521</v>
      </c>
      <c r="G17" s="361">
        <v>0</v>
      </c>
      <c r="H17" s="361">
        <v>0</v>
      </c>
      <c r="I17" s="361">
        <v>0</v>
      </c>
      <c r="J17" s="361">
        <v>0</v>
      </c>
      <c r="K17" s="361">
        <v>0</v>
      </c>
      <c r="L17" s="361">
        <v>0</v>
      </c>
      <c r="M17" s="361">
        <v>1</v>
      </c>
      <c r="N17" s="362">
        <v>0</v>
      </c>
    </row>
    <row r="18" spans="1:14" ht="12" customHeight="1">
      <c r="A18" s="360" t="s">
        <v>183</v>
      </c>
      <c r="B18" s="361">
        <f t="shared" si="1"/>
        <v>14</v>
      </c>
      <c r="C18" s="361" t="s">
        <v>521</v>
      </c>
      <c r="D18" s="361">
        <v>1</v>
      </c>
      <c r="E18" s="361">
        <v>3</v>
      </c>
      <c r="F18" s="361" t="s">
        <v>521</v>
      </c>
      <c r="G18" s="361">
        <v>2</v>
      </c>
      <c r="H18" s="361">
        <v>2</v>
      </c>
      <c r="I18" s="361">
        <v>2</v>
      </c>
      <c r="J18" s="361">
        <v>2</v>
      </c>
      <c r="K18" s="361">
        <v>0</v>
      </c>
      <c r="L18" s="361">
        <v>1</v>
      </c>
      <c r="M18" s="361">
        <v>0</v>
      </c>
      <c r="N18" s="362">
        <v>1</v>
      </c>
    </row>
    <row r="19" spans="1:14" ht="12" customHeight="1">
      <c r="A19" s="360" t="s">
        <v>182</v>
      </c>
      <c r="B19" s="361">
        <f t="shared" si="1"/>
        <v>21</v>
      </c>
      <c r="C19" s="361">
        <v>4</v>
      </c>
      <c r="D19" s="361">
        <v>1</v>
      </c>
      <c r="E19" s="361" t="s">
        <v>521</v>
      </c>
      <c r="F19" s="361" t="s">
        <v>521</v>
      </c>
      <c r="G19" s="361">
        <v>1</v>
      </c>
      <c r="H19" s="361">
        <v>2</v>
      </c>
      <c r="I19" s="361">
        <v>3</v>
      </c>
      <c r="J19" s="361">
        <v>3</v>
      </c>
      <c r="K19" s="361">
        <v>1</v>
      </c>
      <c r="L19" s="361">
        <v>1</v>
      </c>
      <c r="M19" s="361">
        <v>2</v>
      </c>
      <c r="N19" s="362">
        <v>3</v>
      </c>
    </row>
    <row r="20" spans="1:14" ht="12" customHeight="1">
      <c r="A20" s="360" t="s">
        <v>169</v>
      </c>
      <c r="B20" s="361">
        <f t="shared" si="1"/>
        <v>18</v>
      </c>
      <c r="C20" s="361">
        <v>2</v>
      </c>
      <c r="D20" s="361">
        <v>2</v>
      </c>
      <c r="E20" s="361" t="s">
        <v>521</v>
      </c>
      <c r="F20" s="361" t="s">
        <v>521</v>
      </c>
      <c r="G20" s="361">
        <v>1</v>
      </c>
      <c r="H20" s="361">
        <v>1</v>
      </c>
      <c r="I20" s="361">
        <v>2</v>
      </c>
      <c r="J20" s="361">
        <v>4</v>
      </c>
      <c r="K20" s="361">
        <v>0</v>
      </c>
      <c r="L20" s="361">
        <v>2</v>
      </c>
      <c r="M20" s="361">
        <v>1</v>
      </c>
      <c r="N20" s="362">
        <v>3</v>
      </c>
    </row>
    <row r="21" spans="1:14" ht="12" customHeight="1">
      <c r="A21" s="360" t="s">
        <v>522</v>
      </c>
      <c r="B21" s="361">
        <f t="shared" si="1"/>
        <v>2</v>
      </c>
      <c r="C21" s="361" t="s">
        <v>521</v>
      </c>
      <c r="D21" s="361" t="s">
        <v>521</v>
      </c>
      <c r="E21" s="361" t="s">
        <v>521</v>
      </c>
      <c r="F21" s="361" t="s">
        <v>521</v>
      </c>
      <c r="G21" s="361">
        <v>0</v>
      </c>
      <c r="H21" s="361">
        <v>0</v>
      </c>
      <c r="I21" s="361">
        <v>1</v>
      </c>
      <c r="J21" s="361">
        <v>0</v>
      </c>
      <c r="K21" s="361">
        <v>0</v>
      </c>
      <c r="L21" s="361">
        <v>0</v>
      </c>
      <c r="M21" s="361">
        <v>0</v>
      </c>
      <c r="N21" s="362">
        <v>1</v>
      </c>
    </row>
    <row r="22" spans="1:14" ht="12" customHeight="1">
      <c r="A22" s="360" t="s">
        <v>177</v>
      </c>
      <c r="B22" s="361">
        <f t="shared" si="1"/>
        <v>14</v>
      </c>
      <c r="C22" s="361" t="s">
        <v>521</v>
      </c>
      <c r="D22" s="361">
        <v>1</v>
      </c>
      <c r="E22" s="361" t="s">
        <v>521</v>
      </c>
      <c r="F22" s="361">
        <v>1</v>
      </c>
      <c r="G22" s="361">
        <v>1</v>
      </c>
      <c r="H22" s="361">
        <v>3</v>
      </c>
      <c r="I22" s="361">
        <v>2</v>
      </c>
      <c r="J22" s="361">
        <v>1</v>
      </c>
      <c r="K22" s="361">
        <v>1</v>
      </c>
      <c r="L22" s="361">
        <v>2</v>
      </c>
      <c r="M22" s="361">
        <v>0</v>
      </c>
      <c r="N22" s="362">
        <v>2</v>
      </c>
    </row>
    <row r="23" spans="1:14" ht="12" customHeight="1">
      <c r="A23" s="360" t="s">
        <v>202</v>
      </c>
      <c r="B23" s="361">
        <f t="shared" si="1"/>
        <v>8</v>
      </c>
      <c r="C23" s="361" t="s">
        <v>521</v>
      </c>
      <c r="D23" s="361" t="s">
        <v>521</v>
      </c>
      <c r="E23" s="361" t="s">
        <v>521</v>
      </c>
      <c r="F23" s="361" t="s">
        <v>521</v>
      </c>
      <c r="G23" s="361">
        <v>1</v>
      </c>
      <c r="H23" s="361">
        <v>3</v>
      </c>
      <c r="I23" s="361">
        <v>1</v>
      </c>
      <c r="J23" s="361">
        <v>3</v>
      </c>
      <c r="K23" s="361">
        <v>0</v>
      </c>
      <c r="L23" s="361">
        <v>0</v>
      </c>
      <c r="M23" s="361">
        <v>0</v>
      </c>
      <c r="N23" s="362">
        <v>0</v>
      </c>
    </row>
    <row r="24" spans="1:14" ht="12" customHeight="1">
      <c r="A24" s="360" t="s">
        <v>173</v>
      </c>
      <c r="B24" s="361">
        <f t="shared" si="1"/>
        <v>422</v>
      </c>
      <c r="C24" s="361">
        <v>32</v>
      </c>
      <c r="D24" s="361">
        <v>30</v>
      </c>
      <c r="E24" s="361">
        <v>29</v>
      </c>
      <c r="F24" s="361">
        <v>24</v>
      </c>
      <c r="G24" s="361">
        <v>57</v>
      </c>
      <c r="H24" s="361">
        <v>40</v>
      </c>
      <c r="I24" s="361">
        <v>48</v>
      </c>
      <c r="J24" s="361">
        <v>39</v>
      </c>
      <c r="K24" s="361">
        <v>28</v>
      </c>
      <c r="L24" s="361">
        <v>42</v>
      </c>
      <c r="M24" s="361">
        <v>26</v>
      </c>
      <c r="N24" s="362">
        <v>27</v>
      </c>
    </row>
    <row r="25" spans="1:14" ht="12" customHeight="1">
      <c r="A25" s="360" t="s">
        <v>16</v>
      </c>
      <c r="B25" s="361">
        <f t="shared" si="1"/>
        <v>3</v>
      </c>
      <c r="C25" s="361" t="s">
        <v>521</v>
      </c>
      <c r="D25" s="361" t="s">
        <v>521</v>
      </c>
      <c r="E25" s="361" t="s">
        <v>521</v>
      </c>
      <c r="F25" s="361" t="s">
        <v>521</v>
      </c>
      <c r="G25" s="361">
        <v>1</v>
      </c>
      <c r="H25" s="361">
        <v>0</v>
      </c>
      <c r="I25" s="361">
        <v>0</v>
      </c>
      <c r="J25" s="361">
        <v>0</v>
      </c>
      <c r="K25" s="361">
        <v>0</v>
      </c>
      <c r="L25" s="361">
        <v>0</v>
      </c>
      <c r="M25" s="361">
        <v>2</v>
      </c>
      <c r="N25" s="362">
        <v>0</v>
      </c>
    </row>
    <row r="26" spans="1:14" ht="12" customHeight="1">
      <c r="A26" s="360" t="s">
        <v>277</v>
      </c>
      <c r="B26" s="361">
        <f t="shared" si="1"/>
        <v>1</v>
      </c>
      <c r="C26" s="361" t="s">
        <v>521</v>
      </c>
      <c r="D26" s="361" t="s">
        <v>521</v>
      </c>
      <c r="E26" s="361" t="s">
        <v>521</v>
      </c>
      <c r="F26" s="361" t="s">
        <v>521</v>
      </c>
      <c r="G26" s="361">
        <v>0</v>
      </c>
      <c r="H26" s="361">
        <v>0</v>
      </c>
      <c r="I26" s="361">
        <v>0</v>
      </c>
      <c r="J26" s="361">
        <v>0</v>
      </c>
      <c r="K26" s="361">
        <v>0</v>
      </c>
      <c r="L26" s="361">
        <v>0</v>
      </c>
      <c r="M26" s="361">
        <v>0</v>
      </c>
      <c r="N26" s="362">
        <v>1</v>
      </c>
    </row>
    <row r="27" spans="1:14" ht="12" customHeight="1">
      <c r="A27" s="360" t="s">
        <v>185</v>
      </c>
      <c r="B27" s="361">
        <f t="shared" si="1"/>
        <v>76</v>
      </c>
      <c r="C27" s="361">
        <v>9</v>
      </c>
      <c r="D27" s="361">
        <v>3</v>
      </c>
      <c r="E27" s="361">
        <v>8</v>
      </c>
      <c r="F27" s="361">
        <v>3</v>
      </c>
      <c r="G27" s="361">
        <v>7</v>
      </c>
      <c r="H27" s="361">
        <v>6</v>
      </c>
      <c r="I27" s="361">
        <v>15</v>
      </c>
      <c r="J27" s="361">
        <v>4</v>
      </c>
      <c r="K27" s="361">
        <v>5</v>
      </c>
      <c r="L27" s="361">
        <v>7</v>
      </c>
      <c r="M27" s="361">
        <v>5</v>
      </c>
      <c r="N27" s="362">
        <v>4</v>
      </c>
    </row>
    <row r="28" spans="1:14" ht="12" customHeight="1">
      <c r="A28" s="360" t="s">
        <v>180</v>
      </c>
      <c r="B28" s="361">
        <f t="shared" si="1"/>
        <v>18</v>
      </c>
      <c r="C28" s="361">
        <v>2</v>
      </c>
      <c r="D28" s="361" t="s">
        <v>521</v>
      </c>
      <c r="E28" s="361" t="s">
        <v>521</v>
      </c>
      <c r="F28" s="361" t="s">
        <v>521</v>
      </c>
      <c r="G28" s="361">
        <v>3</v>
      </c>
      <c r="H28" s="361">
        <v>0</v>
      </c>
      <c r="I28" s="361">
        <v>1</v>
      </c>
      <c r="J28" s="361">
        <v>4</v>
      </c>
      <c r="K28" s="361">
        <v>3</v>
      </c>
      <c r="L28" s="361">
        <v>2</v>
      </c>
      <c r="M28" s="361">
        <v>2</v>
      </c>
      <c r="N28" s="362">
        <v>1</v>
      </c>
    </row>
    <row r="29" spans="1:14" ht="12" customHeight="1">
      <c r="A29" s="360" t="s">
        <v>295</v>
      </c>
      <c r="B29" s="361">
        <f t="shared" si="1"/>
        <v>4</v>
      </c>
      <c r="C29" s="361" t="s">
        <v>521</v>
      </c>
      <c r="D29" s="361" t="s">
        <v>521</v>
      </c>
      <c r="E29" s="361">
        <v>1</v>
      </c>
      <c r="F29" s="361" t="s">
        <v>521</v>
      </c>
      <c r="G29" s="361">
        <v>1</v>
      </c>
      <c r="H29" s="361">
        <v>0</v>
      </c>
      <c r="I29" s="361">
        <v>0</v>
      </c>
      <c r="J29" s="361">
        <v>0</v>
      </c>
      <c r="K29" s="361">
        <v>1</v>
      </c>
      <c r="L29" s="361">
        <v>0</v>
      </c>
      <c r="M29" s="361">
        <v>1</v>
      </c>
      <c r="N29" s="362">
        <v>0</v>
      </c>
    </row>
    <row r="30" spans="1:14" ht="12" customHeight="1">
      <c r="A30" s="360" t="s">
        <v>175</v>
      </c>
      <c r="B30" s="361">
        <f t="shared" si="1"/>
        <v>231</v>
      </c>
      <c r="C30" s="361">
        <v>13</v>
      </c>
      <c r="D30" s="361">
        <v>16</v>
      </c>
      <c r="E30" s="361">
        <v>16</v>
      </c>
      <c r="F30" s="361">
        <v>8</v>
      </c>
      <c r="G30" s="361">
        <v>27</v>
      </c>
      <c r="H30" s="361">
        <v>25</v>
      </c>
      <c r="I30" s="361">
        <v>22</v>
      </c>
      <c r="J30" s="361">
        <v>24</v>
      </c>
      <c r="K30" s="361">
        <v>15</v>
      </c>
      <c r="L30" s="361">
        <v>21</v>
      </c>
      <c r="M30" s="361">
        <v>24</v>
      </c>
      <c r="N30" s="362">
        <v>20</v>
      </c>
    </row>
    <row r="31" spans="1:14" ht="12" customHeight="1">
      <c r="A31" s="360" t="s">
        <v>283</v>
      </c>
      <c r="B31" s="361">
        <f t="shared" si="1"/>
        <v>1</v>
      </c>
      <c r="C31" s="361" t="s">
        <v>521</v>
      </c>
      <c r="D31" s="361" t="s">
        <v>521</v>
      </c>
      <c r="E31" s="361" t="s">
        <v>521</v>
      </c>
      <c r="F31" s="361" t="s">
        <v>521</v>
      </c>
      <c r="G31" s="361">
        <v>0</v>
      </c>
      <c r="H31" s="361">
        <v>0</v>
      </c>
      <c r="I31" s="361">
        <v>1</v>
      </c>
      <c r="J31" s="361">
        <v>0</v>
      </c>
      <c r="K31" s="361">
        <v>0</v>
      </c>
      <c r="L31" s="361">
        <v>0</v>
      </c>
      <c r="M31" s="361">
        <v>0</v>
      </c>
      <c r="N31" s="362">
        <v>0</v>
      </c>
    </row>
    <row r="32" spans="1:14" ht="12" customHeight="1">
      <c r="A32" s="360" t="s">
        <v>189</v>
      </c>
      <c r="B32" s="361">
        <f t="shared" si="1"/>
        <v>42</v>
      </c>
      <c r="C32" s="361">
        <v>3</v>
      </c>
      <c r="D32" s="361" t="s">
        <v>521</v>
      </c>
      <c r="E32" s="361">
        <v>4</v>
      </c>
      <c r="F32" s="361">
        <v>1</v>
      </c>
      <c r="G32" s="361">
        <v>10</v>
      </c>
      <c r="H32" s="361">
        <v>1</v>
      </c>
      <c r="I32" s="361">
        <v>4</v>
      </c>
      <c r="J32" s="361">
        <v>2</v>
      </c>
      <c r="K32" s="361">
        <v>4</v>
      </c>
      <c r="L32" s="361">
        <v>4</v>
      </c>
      <c r="M32" s="361">
        <v>4</v>
      </c>
      <c r="N32" s="362">
        <v>5</v>
      </c>
    </row>
    <row r="33" spans="1:14" ht="12" customHeight="1">
      <c r="A33" s="360" t="s">
        <v>168</v>
      </c>
      <c r="B33" s="361">
        <f t="shared" si="1"/>
        <v>159</v>
      </c>
      <c r="C33" s="361">
        <v>10</v>
      </c>
      <c r="D33" s="361">
        <v>10</v>
      </c>
      <c r="E33" s="361">
        <v>12</v>
      </c>
      <c r="F33" s="361">
        <v>6</v>
      </c>
      <c r="G33" s="361">
        <v>18</v>
      </c>
      <c r="H33" s="361">
        <v>18</v>
      </c>
      <c r="I33" s="361">
        <v>15</v>
      </c>
      <c r="J33" s="361">
        <v>15</v>
      </c>
      <c r="K33" s="361">
        <v>10</v>
      </c>
      <c r="L33" s="361">
        <v>18</v>
      </c>
      <c r="M33" s="361">
        <v>13</v>
      </c>
      <c r="N33" s="362">
        <v>14</v>
      </c>
    </row>
    <row r="34" spans="1:14" ht="12" customHeight="1">
      <c r="A34" s="360" t="s">
        <v>237</v>
      </c>
      <c r="B34" s="361">
        <f t="shared" si="1"/>
        <v>6</v>
      </c>
      <c r="C34" s="361" t="s">
        <v>521</v>
      </c>
      <c r="D34" s="361">
        <v>1</v>
      </c>
      <c r="E34" s="361" t="s">
        <v>521</v>
      </c>
      <c r="F34" s="361" t="s">
        <v>521</v>
      </c>
      <c r="G34" s="361">
        <v>0</v>
      </c>
      <c r="H34" s="361">
        <v>2</v>
      </c>
      <c r="I34" s="361">
        <v>0</v>
      </c>
      <c r="J34" s="361">
        <v>2</v>
      </c>
      <c r="K34" s="361">
        <v>1</v>
      </c>
      <c r="L34" s="361">
        <v>0</v>
      </c>
      <c r="M34" s="361">
        <v>0</v>
      </c>
      <c r="N34" s="362">
        <v>0</v>
      </c>
    </row>
    <row r="35" spans="1:14" ht="12" customHeight="1">
      <c r="A35" s="360" t="s">
        <v>284</v>
      </c>
      <c r="B35" s="361">
        <f t="shared" si="1"/>
        <v>1</v>
      </c>
      <c r="C35" s="361" t="s">
        <v>521</v>
      </c>
      <c r="D35" s="361" t="s">
        <v>521</v>
      </c>
      <c r="E35" s="361" t="s">
        <v>521</v>
      </c>
      <c r="F35" s="361" t="s">
        <v>521</v>
      </c>
      <c r="G35" s="361">
        <v>0</v>
      </c>
      <c r="H35" s="361">
        <v>1</v>
      </c>
      <c r="I35" s="361">
        <v>0</v>
      </c>
      <c r="J35" s="361">
        <v>0</v>
      </c>
      <c r="K35" s="361">
        <v>0</v>
      </c>
      <c r="L35" s="361">
        <v>0</v>
      </c>
      <c r="M35" s="361">
        <v>0</v>
      </c>
      <c r="N35" s="362">
        <v>0</v>
      </c>
    </row>
    <row r="36" spans="1:14" ht="12" customHeight="1">
      <c r="A36" s="360" t="s">
        <v>192</v>
      </c>
      <c r="B36" s="361">
        <f t="shared" si="1"/>
        <v>18</v>
      </c>
      <c r="C36" s="361">
        <v>1</v>
      </c>
      <c r="D36" s="361">
        <v>1</v>
      </c>
      <c r="E36" s="361">
        <v>1</v>
      </c>
      <c r="F36" s="361" t="s">
        <v>521</v>
      </c>
      <c r="G36" s="361">
        <v>3</v>
      </c>
      <c r="H36" s="361">
        <v>1</v>
      </c>
      <c r="I36" s="361">
        <v>4</v>
      </c>
      <c r="J36" s="361">
        <v>4</v>
      </c>
      <c r="K36" s="361">
        <v>0</v>
      </c>
      <c r="L36" s="361">
        <v>1</v>
      </c>
      <c r="M36" s="361">
        <v>2</v>
      </c>
      <c r="N36" s="362">
        <v>0</v>
      </c>
    </row>
    <row r="37" spans="1:14" ht="12" customHeight="1">
      <c r="A37" s="360" t="s">
        <v>523</v>
      </c>
      <c r="B37" s="361">
        <f t="shared" si="1"/>
        <v>2</v>
      </c>
      <c r="C37" s="361" t="s">
        <v>521</v>
      </c>
      <c r="D37" s="361">
        <v>1</v>
      </c>
      <c r="E37" s="361" t="s">
        <v>521</v>
      </c>
      <c r="F37" s="361" t="s">
        <v>521</v>
      </c>
      <c r="G37" s="361">
        <v>0</v>
      </c>
      <c r="H37" s="361">
        <v>1</v>
      </c>
      <c r="I37" s="361">
        <v>0</v>
      </c>
      <c r="J37" s="361">
        <v>0</v>
      </c>
      <c r="K37" s="361">
        <v>0</v>
      </c>
      <c r="L37" s="361">
        <v>0</v>
      </c>
      <c r="M37" s="361">
        <v>0</v>
      </c>
      <c r="N37" s="362">
        <v>0</v>
      </c>
    </row>
    <row r="38" spans="1:14" ht="12" customHeight="1">
      <c r="A38" s="360" t="s">
        <v>174</v>
      </c>
      <c r="B38" s="361">
        <f t="shared" si="1"/>
        <v>54</v>
      </c>
      <c r="C38" s="361">
        <v>1</v>
      </c>
      <c r="D38" s="361">
        <v>3</v>
      </c>
      <c r="E38" s="361">
        <v>1</v>
      </c>
      <c r="F38" s="361">
        <v>2</v>
      </c>
      <c r="G38" s="361">
        <v>5</v>
      </c>
      <c r="H38" s="361">
        <v>7</v>
      </c>
      <c r="I38" s="361">
        <v>7</v>
      </c>
      <c r="J38" s="361">
        <v>5</v>
      </c>
      <c r="K38" s="361">
        <v>7</v>
      </c>
      <c r="L38" s="361">
        <v>5</v>
      </c>
      <c r="M38" s="361">
        <v>3</v>
      </c>
      <c r="N38" s="362">
        <v>8</v>
      </c>
    </row>
    <row r="39" spans="1:14" ht="12" customHeight="1">
      <c r="A39" s="360" t="s">
        <v>310</v>
      </c>
      <c r="B39" s="361">
        <f t="shared" si="1"/>
        <v>1</v>
      </c>
      <c r="C39" s="361" t="s">
        <v>521</v>
      </c>
      <c r="D39" s="361" t="s">
        <v>521</v>
      </c>
      <c r="E39" s="361" t="s">
        <v>521</v>
      </c>
      <c r="F39" s="361" t="s">
        <v>521</v>
      </c>
      <c r="G39" s="361">
        <v>0</v>
      </c>
      <c r="H39" s="361">
        <v>0</v>
      </c>
      <c r="I39" s="361">
        <v>0</v>
      </c>
      <c r="J39" s="361">
        <v>1</v>
      </c>
      <c r="K39" s="361">
        <v>0</v>
      </c>
      <c r="L39" s="361">
        <v>0</v>
      </c>
      <c r="M39" s="361">
        <v>0</v>
      </c>
      <c r="N39" s="362">
        <v>0</v>
      </c>
    </row>
    <row r="40" spans="1:14" ht="12" customHeight="1">
      <c r="A40" s="360" t="s">
        <v>195</v>
      </c>
      <c r="B40" s="361">
        <f t="shared" si="1"/>
        <v>3</v>
      </c>
      <c r="C40" s="361" t="s">
        <v>521</v>
      </c>
      <c r="D40" s="361" t="s">
        <v>521</v>
      </c>
      <c r="E40" s="361" t="s">
        <v>521</v>
      </c>
      <c r="F40" s="361" t="s">
        <v>521</v>
      </c>
      <c r="G40" s="361">
        <v>2</v>
      </c>
      <c r="H40" s="361">
        <v>0</v>
      </c>
      <c r="I40" s="361">
        <v>0</v>
      </c>
      <c r="J40" s="361">
        <v>1</v>
      </c>
      <c r="K40" s="361">
        <v>0</v>
      </c>
      <c r="L40" s="361">
        <v>0</v>
      </c>
      <c r="M40" s="361">
        <v>0</v>
      </c>
      <c r="N40" s="362">
        <v>0</v>
      </c>
    </row>
    <row r="41" spans="1:14" ht="12" customHeight="1">
      <c r="A41" s="360" t="s">
        <v>176</v>
      </c>
      <c r="B41" s="361">
        <f t="shared" si="1"/>
        <v>123</v>
      </c>
      <c r="C41" s="361">
        <v>4</v>
      </c>
      <c r="D41" s="361">
        <v>8</v>
      </c>
      <c r="E41" s="361">
        <v>4</v>
      </c>
      <c r="F41" s="361">
        <v>6</v>
      </c>
      <c r="G41" s="361">
        <v>14</v>
      </c>
      <c r="H41" s="361">
        <v>15</v>
      </c>
      <c r="I41" s="361">
        <v>17</v>
      </c>
      <c r="J41" s="361">
        <v>14</v>
      </c>
      <c r="K41" s="361">
        <v>8</v>
      </c>
      <c r="L41" s="361">
        <v>12</v>
      </c>
      <c r="M41" s="361">
        <v>12</v>
      </c>
      <c r="N41" s="362">
        <v>9</v>
      </c>
    </row>
    <row r="42" spans="1:14" ht="12" customHeight="1">
      <c r="A42" s="360" t="s">
        <v>208</v>
      </c>
      <c r="B42" s="361">
        <f t="shared" si="1"/>
        <v>6</v>
      </c>
      <c r="C42" s="361" t="s">
        <v>521</v>
      </c>
      <c r="D42" s="361" t="s">
        <v>521</v>
      </c>
      <c r="E42" s="361" t="s">
        <v>521</v>
      </c>
      <c r="F42" s="361" t="s">
        <v>521</v>
      </c>
      <c r="G42" s="361">
        <v>2</v>
      </c>
      <c r="H42" s="361">
        <v>1</v>
      </c>
      <c r="I42" s="361">
        <v>1</v>
      </c>
      <c r="J42" s="361">
        <v>2</v>
      </c>
      <c r="K42" s="361">
        <v>0</v>
      </c>
      <c r="L42" s="361">
        <v>0</v>
      </c>
      <c r="M42" s="361">
        <v>0</v>
      </c>
      <c r="N42" s="362">
        <v>0</v>
      </c>
    </row>
    <row r="43" spans="1:14" ht="12" customHeight="1">
      <c r="A43" s="360" t="s">
        <v>191</v>
      </c>
      <c r="B43" s="361">
        <f t="shared" si="1"/>
        <v>6</v>
      </c>
      <c r="C43" s="361" t="s">
        <v>521</v>
      </c>
      <c r="D43" s="361">
        <v>1</v>
      </c>
      <c r="E43" s="361" t="s">
        <v>521</v>
      </c>
      <c r="F43" s="361" t="s">
        <v>521</v>
      </c>
      <c r="G43" s="361">
        <v>1</v>
      </c>
      <c r="H43" s="361">
        <v>1</v>
      </c>
      <c r="I43" s="361">
        <v>2</v>
      </c>
      <c r="J43" s="361">
        <v>0</v>
      </c>
      <c r="K43" s="361">
        <v>0</v>
      </c>
      <c r="L43" s="361">
        <v>0</v>
      </c>
      <c r="M43" s="361">
        <v>0</v>
      </c>
      <c r="N43" s="362">
        <v>1</v>
      </c>
    </row>
    <row r="44" spans="1:14" ht="12" customHeight="1">
      <c r="A44" s="360" t="s">
        <v>236</v>
      </c>
      <c r="B44" s="361">
        <f t="shared" si="1"/>
        <v>7</v>
      </c>
      <c r="C44" s="361" t="s">
        <v>521</v>
      </c>
      <c r="D44" s="361">
        <v>1</v>
      </c>
      <c r="E44" s="361">
        <v>1</v>
      </c>
      <c r="F44" s="361" t="s">
        <v>521</v>
      </c>
      <c r="G44" s="361">
        <v>0</v>
      </c>
      <c r="H44" s="361">
        <v>0</v>
      </c>
      <c r="I44" s="361">
        <v>0</v>
      </c>
      <c r="J44" s="361">
        <v>0</v>
      </c>
      <c r="K44" s="361">
        <v>0</v>
      </c>
      <c r="L44" s="361">
        <v>3</v>
      </c>
      <c r="M44" s="361">
        <v>2</v>
      </c>
      <c r="N44" s="362">
        <v>0</v>
      </c>
    </row>
    <row r="45" spans="1:14" ht="12" customHeight="1">
      <c r="A45" s="360" t="s">
        <v>524</v>
      </c>
      <c r="B45" s="361">
        <f t="shared" si="1"/>
        <v>1</v>
      </c>
      <c r="C45" s="361" t="s">
        <v>521</v>
      </c>
      <c r="D45" s="361" t="s">
        <v>521</v>
      </c>
      <c r="E45" s="361">
        <v>1</v>
      </c>
      <c r="F45" s="361" t="s">
        <v>521</v>
      </c>
      <c r="G45" s="361">
        <v>0</v>
      </c>
      <c r="H45" s="361">
        <v>0</v>
      </c>
      <c r="I45" s="361">
        <v>0</v>
      </c>
      <c r="J45" s="361">
        <v>0</v>
      </c>
      <c r="K45" s="361">
        <v>0</v>
      </c>
      <c r="L45" s="361">
        <v>0</v>
      </c>
      <c r="M45" s="361">
        <v>0</v>
      </c>
      <c r="N45" s="362">
        <v>0</v>
      </c>
    </row>
    <row r="46" spans="1:14" ht="12" customHeight="1">
      <c r="A46" s="360" t="s">
        <v>201</v>
      </c>
      <c r="B46" s="361">
        <f t="shared" si="1"/>
        <v>4</v>
      </c>
      <c r="C46" s="361" t="s">
        <v>521</v>
      </c>
      <c r="D46" s="361">
        <v>1</v>
      </c>
      <c r="E46" s="361">
        <v>1</v>
      </c>
      <c r="F46" s="361" t="s">
        <v>521</v>
      </c>
      <c r="G46" s="361">
        <v>0</v>
      </c>
      <c r="H46" s="361">
        <v>0</v>
      </c>
      <c r="I46" s="361">
        <v>1</v>
      </c>
      <c r="J46" s="361">
        <v>0</v>
      </c>
      <c r="K46" s="361">
        <v>1</v>
      </c>
      <c r="L46" s="361">
        <v>0</v>
      </c>
      <c r="M46" s="361">
        <v>0</v>
      </c>
      <c r="N46" s="362">
        <v>0</v>
      </c>
    </row>
    <row r="47" spans="1:14" ht="12" customHeight="1">
      <c r="A47" s="360" t="s">
        <v>194</v>
      </c>
      <c r="B47" s="361">
        <f t="shared" si="1"/>
        <v>30</v>
      </c>
      <c r="C47" s="361">
        <v>5</v>
      </c>
      <c r="D47" s="361">
        <v>2</v>
      </c>
      <c r="E47" s="361">
        <v>2</v>
      </c>
      <c r="F47" s="361">
        <v>1</v>
      </c>
      <c r="G47" s="361">
        <v>2</v>
      </c>
      <c r="H47" s="361">
        <v>0</v>
      </c>
      <c r="I47" s="361">
        <v>5</v>
      </c>
      <c r="J47" s="361">
        <v>1</v>
      </c>
      <c r="K47" s="361">
        <v>4</v>
      </c>
      <c r="L47" s="361">
        <v>2</v>
      </c>
      <c r="M47" s="361">
        <v>4</v>
      </c>
      <c r="N47" s="362">
        <v>2</v>
      </c>
    </row>
    <row r="48" spans="1:14" ht="12" customHeight="1">
      <c r="A48" s="360" t="s">
        <v>187</v>
      </c>
      <c r="B48" s="361">
        <f t="shared" si="1"/>
        <v>2</v>
      </c>
      <c r="C48" s="361">
        <v>1</v>
      </c>
      <c r="D48" s="361" t="s">
        <v>521</v>
      </c>
      <c r="E48" s="361" t="s">
        <v>521</v>
      </c>
      <c r="F48" s="361" t="s">
        <v>521</v>
      </c>
      <c r="G48" s="361">
        <v>0</v>
      </c>
      <c r="H48" s="361">
        <v>0</v>
      </c>
      <c r="I48" s="361">
        <v>0</v>
      </c>
      <c r="J48" s="361">
        <v>0</v>
      </c>
      <c r="K48" s="361">
        <v>0</v>
      </c>
      <c r="L48" s="361">
        <v>1</v>
      </c>
      <c r="M48" s="361">
        <v>0</v>
      </c>
      <c r="N48" s="362">
        <v>0</v>
      </c>
    </row>
    <row r="49" spans="1:14" ht="12" customHeight="1">
      <c r="A49" s="360" t="s">
        <v>240</v>
      </c>
      <c r="B49" s="361">
        <f t="shared" si="1"/>
        <v>1</v>
      </c>
      <c r="C49" s="361" t="s">
        <v>521</v>
      </c>
      <c r="D49" s="361" t="s">
        <v>521</v>
      </c>
      <c r="E49" s="361" t="s">
        <v>521</v>
      </c>
      <c r="F49" s="361" t="s">
        <v>521</v>
      </c>
      <c r="G49" s="361">
        <v>0</v>
      </c>
      <c r="H49" s="361">
        <v>0</v>
      </c>
      <c r="I49" s="361">
        <v>0</v>
      </c>
      <c r="J49" s="361">
        <v>0</v>
      </c>
      <c r="K49" s="361">
        <v>1</v>
      </c>
      <c r="L49" s="361">
        <v>0</v>
      </c>
      <c r="M49" s="361">
        <v>0</v>
      </c>
      <c r="N49" s="362">
        <v>0</v>
      </c>
    </row>
    <row r="50" spans="1:14" ht="12" customHeight="1">
      <c r="A50" s="360" t="s">
        <v>213</v>
      </c>
      <c r="B50" s="361">
        <f t="shared" si="1"/>
        <v>1</v>
      </c>
      <c r="C50" s="361" t="s">
        <v>521</v>
      </c>
      <c r="D50" s="361" t="s">
        <v>521</v>
      </c>
      <c r="E50" s="361" t="s">
        <v>521</v>
      </c>
      <c r="F50" s="361" t="s">
        <v>521</v>
      </c>
      <c r="G50" s="361">
        <v>1</v>
      </c>
      <c r="H50" s="361">
        <v>0</v>
      </c>
      <c r="I50" s="361">
        <v>0</v>
      </c>
      <c r="J50" s="361">
        <v>0</v>
      </c>
      <c r="K50" s="361">
        <v>0</v>
      </c>
      <c r="L50" s="361">
        <v>0</v>
      </c>
      <c r="M50" s="361">
        <v>0</v>
      </c>
      <c r="N50" s="362">
        <v>0</v>
      </c>
    </row>
    <row r="51" spans="1:14" ht="12" customHeight="1">
      <c r="A51" s="360" t="s">
        <v>245</v>
      </c>
      <c r="B51" s="361">
        <f t="shared" si="1"/>
        <v>1</v>
      </c>
      <c r="C51" s="361">
        <v>0</v>
      </c>
      <c r="D51" s="361">
        <v>0</v>
      </c>
      <c r="E51" s="361">
        <v>0</v>
      </c>
      <c r="F51" s="361">
        <v>0</v>
      </c>
      <c r="G51" s="361">
        <v>0</v>
      </c>
      <c r="H51" s="361">
        <v>0</v>
      </c>
      <c r="I51" s="361">
        <v>0</v>
      </c>
      <c r="J51" s="361">
        <v>0</v>
      </c>
      <c r="K51" s="361">
        <v>0</v>
      </c>
      <c r="L51" s="361">
        <v>0</v>
      </c>
      <c r="M51" s="361">
        <v>1</v>
      </c>
      <c r="N51" s="362">
        <v>0</v>
      </c>
    </row>
    <row r="52" spans="1:14" ht="12" customHeight="1">
      <c r="A52" s="360" t="s">
        <v>235</v>
      </c>
      <c r="B52" s="361">
        <f t="shared" si="1"/>
        <v>2</v>
      </c>
      <c r="C52" s="361" t="s">
        <v>521</v>
      </c>
      <c r="D52" s="361" t="s">
        <v>521</v>
      </c>
      <c r="E52" s="361" t="s">
        <v>521</v>
      </c>
      <c r="F52" s="361" t="s">
        <v>521</v>
      </c>
      <c r="G52" s="361">
        <v>0</v>
      </c>
      <c r="H52" s="361">
        <v>0</v>
      </c>
      <c r="I52" s="361">
        <v>0</v>
      </c>
      <c r="J52" s="361">
        <v>0</v>
      </c>
      <c r="K52" s="361">
        <v>0</v>
      </c>
      <c r="L52" s="361">
        <v>0</v>
      </c>
      <c r="M52" s="361">
        <v>2</v>
      </c>
      <c r="N52" s="362">
        <v>0</v>
      </c>
    </row>
    <row r="53" spans="1:14" ht="12" customHeight="1">
      <c r="A53" s="360" t="s">
        <v>525</v>
      </c>
      <c r="B53" s="361">
        <f t="shared" si="1"/>
        <v>1</v>
      </c>
      <c r="C53" s="361" t="s">
        <v>521</v>
      </c>
      <c r="D53" s="361" t="s">
        <v>521</v>
      </c>
      <c r="E53" s="361">
        <v>1</v>
      </c>
      <c r="F53" s="361" t="s">
        <v>521</v>
      </c>
      <c r="G53" s="361">
        <v>0</v>
      </c>
      <c r="H53" s="361">
        <v>0</v>
      </c>
      <c r="I53" s="361">
        <v>0</v>
      </c>
      <c r="J53" s="361">
        <v>0</v>
      </c>
      <c r="K53" s="361">
        <v>0</v>
      </c>
      <c r="L53" s="361">
        <v>0</v>
      </c>
      <c r="M53" s="361">
        <v>0</v>
      </c>
      <c r="N53" s="362">
        <v>0</v>
      </c>
    </row>
    <row r="54" spans="1:14" ht="12" customHeight="1">
      <c r="A54" s="360" t="s">
        <v>526</v>
      </c>
      <c r="B54" s="361">
        <f t="shared" si="1"/>
        <v>1</v>
      </c>
      <c r="C54" s="361" t="s">
        <v>521</v>
      </c>
      <c r="D54" s="361" t="s">
        <v>521</v>
      </c>
      <c r="E54" s="361" t="s">
        <v>521</v>
      </c>
      <c r="F54" s="361" t="s">
        <v>521</v>
      </c>
      <c r="G54" s="361">
        <v>0</v>
      </c>
      <c r="H54" s="361">
        <v>0</v>
      </c>
      <c r="I54" s="361">
        <v>0</v>
      </c>
      <c r="J54" s="361">
        <v>0</v>
      </c>
      <c r="K54" s="361">
        <v>0</v>
      </c>
      <c r="L54" s="361">
        <v>1</v>
      </c>
      <c r="M54" s="361">
        <v>0</v>
      </c>
      <c r="N54" s="362">
        <v>0</v>
      </c>
    </row>
    <row r="55" spans="1:14" ht="12" customHeight="1">
      <c r="A55" s="360" t="s">
        <v>243</v>
      </c>
      <c r="B55" s="361">
        <f t="shared" si="1"/>
        <v>1</v>
      </c>
      <c r="C55" s="361" t="s">
        <v>521</v>
      </c>
      <c r="D55" s="361" t="s">
        <v>521</v>
      </c>
      <c r="E55" s="361" t="s">
        <v>521</v>
      </c>
      <c r="F55" s="361" t="s">
        <v>521</v>
      </c>
      <c r="G55" s="361">
        <v>1</v>
      </c>
      <c r="H55" s="361">
        <v>0</v>
      </c>
      <c r="I55" s="361">
        <v>0</v>
      </c>
      <c r="J55" s="361">
        <v>0</v>
      </c>
      <c r="K55" s="361">
        <v>0</v>
      </c>
      <c r="L55" s="361">
        <v>0</v>
      </c>
      <c r="M55" s="361">
        <v>0</v>
      </c>
      <c r="N55" s="362">
        <v>0</v>
      </c>
    </row>
    <row r="56" spans="1:14" ht="12" customHeight="1">
      <c r="A56" s="360" t="s">
        <v>172</v>
      </c>
      <c r="B56" s="361">
        <f t="shared" si="1"/>
        <v>46</v>
      </c>
      <c r="C56" s="361">
        <v>2</v>
      </c>
      <c r="D56" s="361">
        <v>2</v>
      </c>
      <c r="E56" s="361">
        <v>1</v>
      </c>
      <c r="F56" s="361" t="s">
        <v>521</v>
      </c>
      <c r="G56" s="361">
        <v>9</v>
      </c>
      <c r="H56" s="361">
        <v>5</v>
      </c>
      <c r="I56" s="361">
        <v>8</v>
      </c>
      <c r="J56" s="361">
        <v>5</v>
      </c>
      <c r="K56" s="361">
        <v>1</v>
      </c>
      <c r="L56" s="361">
        <v>4</v>
      </c>
      <c r="M56" s="361">
        <v>3</v>
      </c>
      <c r="N56" s="362">
        <v>6</v>
      </c>
    </row>
    <row r="57" spans="1:14" ht="12" customHeight="1">
      <c r="A57" s="360" t="s">
        <v>170</v>
      </c>
      <c r="B57" s="361">
        <f t="shared" si="1"/>
        <v>3900</v>
      </c>
      <c r="C57" s="361">
        <v>302</v>
      </c>
      <c r="D57" s="361">
        <v>225</v>
      </c>
      <c r="E57" s="361">
        <v>253</v>
      </c>
      <c r="F57" s="361">
        <v>221</v>
      </c>
      <c r="G57" s="361">
        <v>436</v>
      </c>
      <c r="H57" s="361">
        <v>483</v>
      </c>
      <c r="I57" s="361">
        <v>517</v>
      </c>
      <c r="J57" s="361">
        <v>357</v>
      </c>
      <c r="K57" s="361">
        <v>247</v>
      </c>
      <c r="L57" s="361">
        <v>313</v>
      </c>
      <c r="M57" s="361">
        <v>241</v>
      </c>
      <c r="N57" s="362">
        <v>305</v>
      </c>
    </row>
    <row r="58" spans="1:14" ht="12" customHeight="1">
      <c r="A58" s="360" t="s">
        <v>296</v>
      </c>
      <c r="B58" s="361">
        <f t="shared" si="1"/>
        <v>1</v>
      </c>
      <c r="C58" s="361" t="s">
        <v>521</v>
      </c>
      <c r="D58" s="361" t="s">
        <v>521</v>
      </c>
      <c r="E58" s="361" t="s">
        <v>521</v>
      </c>
      <c r="F58" s="361" t="s">
        <v>521</v>
      </c>
      <c r="G58" s="361">
        <v>0</v>
      </c>
      <c r="H58" s="361">
        <v>1</v>
      </c>
      <c r="I58" s="361">
        <v>0</v>
      </c>
      <c r="J58" s="361">
        <v>0</v>
      </c>
      <c r="K58" s="361">
        <v>0</v>
      </c>
      <c r="L58" s="361">
        <v>0</v>
      </c>
      <c r="M58" s="361">
        <v>0</v>
      </c>
      <c r="N58" s="362">
        <v>0</v>
      </c>
    </row>
    <row r="59" spans="1:14" ht="12" customHeight="1">
      <c r="A59" s="360" t="s">
        <v>291</v>
      </c>
      <c r="B59" s="361">
        <f t="shared" si="1"/>
        <v>1</v>
      </c>
      <c r="C59" s="361" t="s">
        <v>521</v>
      </c>
      <c r="D59" s="361" t="s">
        <v>521</v>
      </c>
      <c r="E59" s="361">
        <v>1</v>
      </c>
      <c r="F59" s="361" t="s">
        <v>521</v>
      </c>
      <c r="G59" s="361">
        <v>0</v>
      </c>
      <c r="H59" s="361">
        <v>0</v>
      </c>
      <c r="I59" s="361">
        <v>0</v>
      </c>
      <c r="J59" s="361">
        <v>0</v>
      </c>
      <c r="K59" s="361">
        <v>0</v>
      </c>
      <c r="L59" s="361">
        <v>0</v>
      </c>
      <c r="M59" s="361">
        <v>0</v>
      </c>
      <c r="N59" s="362">
        <v>0</v>
      </c>
    </row>
    <row r="60" spans="1:14" ht="12" customHeight="1">
      <c r="A60" s="360" t="s">
        <v>242</v>
      </c>
      <c r="B60" s="361">
        <f t="shared" si="1"/>
        <v>1</v>
      </c>
      <c r="C60" s="361" t="s">
        <v>521</v>
      </c>
      <c r="D60" s="361" t="s">
        <v>521</v>
      </c>
      <c r="E60" s="361" t="s">
        <v>521</v>
      </c>
      <c r="F60" s="361" t="s">
        <v>521</v>
      </c>
      <c r="G60" s="361">
        <v>0</v>
      </c>
      <c r="H60" s="361">
        <v>1</v>
      </c>
      <c r="I60" s="361">
        <v>0</v>
      </c>
      <c r="J60" s="361">
        <v>0</v>
      </c>
      <c r="K60" s="361">
        <v>0</v>
      </c>
      <c r="L60" s="361">
        <v>0</v>
      </c>
      <c r="M60" s="361">
        <v>0</v>
      </c>
      <c r="N60" s="362">
        <v>0</v>
      </c>
    </row>
    <row r="61" spans="1:14" ht="12" customHeight="1">
      <c r="A61" s="360" t="s">
        <v>171</v>
      </c>
      <c r="B61" s="361">
        <f t="shared" si="1"/>
        <v>104</v>
      </c>
      <c r="C61" s="361">
        <v>9</v>
      </c>
      <c r="D61" s="361">
        <v>10</v>
      </c>
      <c r="E61" s="361">
        <v>13</v>
      </c>
      <c r="F61" s="361">
        <v>7</v>
      </c>
      <c r="G61" s="361">
        <v>8</v>
      </c>
      <c r="H61" s="361">
        <v>5</v>
      </c>
      <c r="I61" s="361">
        <v>12</v>
      </c>
      <c r="J61" s="361">
        <v>7</v>
      </c>
      <c r="K61" s="361">
        <v>4</v>
      </c>
      <c r="L61" s="361">
        <v>8</v>
      </c>
      <c r="M61" s="361">
        <v>9</v>
      </c>
      <c r="N61" s="362">
        <v>12</v>
      </c>
    </row>
    <row r="62" spans="1:14" ht="12" customHeight="1">
      <c r="A62" s="360" t="s">
        <v>179</v>
      </c>
      <c r="B62" s="361">
        <f t="shared" si="1"/>
        <v>78</v>
      </c>
      <c r="C62" s="361">
        <v>4</v>
      </c>
      <c r="D62" s="361">
        <v>5</v>
      </c>
      <c r="E62" s="361">
        <v>4</v>
      </c>
      <c r="F62" s="361">
        <v>4</v>
      </c>
      <c r="G62" s="361">
        <v>4</v>
      </c>
      <c r="H62" s="361">
        <v>10</v>
      </c>
      <c r="I62" s="361">
        <v>15</v>
      </c>
      <c r="J62" s="361">
        <v>12</v>
      </c>
      <c r="K62" s="361">
        <v>2</v>
      </c>
      <c r="L62" s="361">
        <v>7</v>
      </c>
      <c r="M62" s="361">
        <v>8</v>
      </c>
      <c r="N62" s="362">
        <v>3</v>
      </c>
    </row>
    <row r="63" spans="1:14" ht="12" customHeight="1">
      <c r="A63" s="360" t="s">
        <v>266</v>
      </c>
      <c r="B63" s="361">
        <f t="shared" si="1"/>
        <v>1</v>
      </c>
      <c r="C63" s="361" t="s">
        <v>521</v>
      </c>
      <c r="D63" s="361" t="s">
        <v>521</v>
      </c>
      <c r="E63" s="361" t="s">
        <v>521</v>
      </c>
      <c r="F63" s="361" t="s">
        <v>521</v>
      </c>
      <c r="G63" s="361">
        <v>0</v>
      </c>
      <c r="H63" s="361">
        <v>0</v>
      </c>
      <c r="I63" s="361">
        <v>0</v>
      </c>
      <c r="J63" s="361">
        <v>1</v>
      </c>
      <c r="K63" s="361">
        <v>0</v>
      </c>
      <c r="L63" s="361">
        <v>0</v>
      </c>
      <c r="M63" s="361">
        <v>0</v>
      </c>
      <c r="N63" s="362">
        <v>0</v>
      </c>
    </row>
    <row r="64" spans="1:14" ht="12" customHeight="1">
      <c r="A64" s="360" t="s">
        <v>527</v>
      </c>
      <c r="B64" s="361">
        <f t="shared" si="1"/>
        <v>62</v>
      </c>
      <c r="C64" s="361">
        <v>9</v>
      </c>
      <c r="D64" s="361">
        <v>6</v>
      </c>
      <c r="E64" s="361">
        <v>2</v>
      </c>
      <c r="F64" s="361">
        <v>4</v>
      </c>
      <c r="G64" s="361">
        <v>8</v>
      </c>
      <c r="H64" s="361">
        <v>8</v>
      </c>
      <c r="I64" s="361">
        <v>9</v>
      </c>
      <c r="J64" s="361">
        <v>2</v>
      </c>
      <c r="K64" s="361">
        <v>3</v>
      </c>
      <c r="L64" s="361">
        <v>5</v>
      </c>
      <c r="M64" s="361">
        <v>2</v>
      </c>
      <c r="N64" s="362">
        <v>4</v>
      </c>
    </row>
    <row r="65" spans="1:14" ht="12" customHeight="1">
      <c r="A65" s="360" t="s">
        <v>528</v>
      </c>
      <c r="B65" s="361">
        <f t="shared" si="1"/>
        <v>1</v>
      </c>
      <c r="C65" s="361" t="s">
        <v>521</v>
      </c>
      <c r="D65" s="361" t="s">
        <v>521</v>
      </c>
      <c r="E65" s="361" t="s">
        <v>521</v>
      </c>
      <c r="F65" s="361" t="s">
        <v>521</v>
      </c>
      <c r="G65" s="361">
        <v>1</v>
      </c>
      <c r="H65" s="361">
        <v>0</v>
      </c>
      <c r="I65" s="361">
        <v>0</v>
      </c>
      <c r="J65" s="361">
        <v>0</v>
      </c>
      <c r="K65" s="361">
        <v>0</v>
      </c>
      <c r="L65" s="361">
        <v>0</v>
      </c>
      <c r="M65" s="361">
        <v>0</v>
      </c>
      <c r="N65" s="362">
        <v>0</v>
      </c>
    </row>
    <row r="66" spans="1:14" ht="12" customHeight="1">
      <c r="A66" s="360" t="s">
        <v>198</v>
      </c>
      <c r="B66" s="361">
        <f t="shared" si="1"/>
        <v>16</v>
      </c>
      <c r="C66" s="361" t="s">
        <v>521</v>
      </c>
      <c r="D66" s="361">
        <v>1</v>
      </c>
      <c r="E66" s="361">
        <v>1</v>
      </c>
      <c r="F66" s="361" t="s">
        <v>521</v>
      </c>
      <c r="G66" s="361">
        <v>1</v>
      </c>
      <c r="H66" s="361">
        <v>2</v>
      </c>
      <c r="I66" s="361">
        <v>2</v>
      </c>
      <c r="J66" s="361">
        <v>2</v>
      </c>
      <c r="K66" s="361">
        <v>1</v>
      </c>
      <c r="L66" s="361">
        <v>4</v>
      </c>
      <c r="M66" s="361">
        <v>1</v>
      </c>
      <c r="N66" s="362">
        <v>1</v>
      </c>
    </row>
    <row r="67" spans="1:14" ht="12" customHeight="1">
      <c r="A67" s="360" t="s">
        <v>238</v>
      </c>
      <c r="B67" s="361">
        <f t="shared" si="1"/>
        <v>2</v>
      </c>
      <c r="C67" s="361" t="s">
        <v>521</v>
      </c>
      <c r="D67" s="361" t="s">
        <v>521</v>
      </c>
      <c r="E67" s="361" t="s">
        <v>521</v>
      </c>
      <c r="F67" s="361" t="s">
        <v>521</v>
      </c>
      <c r="G67" s="361">
        <v>0</v>
      </c>
      <c r="H67" s="361">
        <v>0</v>
      </c>
      <c r="I67" s="361">
        <v>1</v>
      </c>
      <c r="J67" s="361">
        <v>0</v>
      </c>
      <c r="K67" s="361">
        <v>0</v>
      </c>
      <c r="L67" s="361">
        <v>1</v>
      </c>
      <c r="M67" s="361">
        <v>0</v>
      </c>
      <c r="N67" s="362">
        <v>0</v>
      </c>
    </row>
    <row r="68" spans="1:14" ht="12" customHeight="1">
      <c r="A68" s="360" t="s">
        <v>298</v>
      </c>
      <c r="B68" s="361">
        <f t="shared" si="1"/>
        <v>1</v>
      </c>
      <c r="C68" s="361" t="s">
        <v>521</v>
      </c>
      <c r="D68" s="361" t="s">
        <v>521</v>
      </c>
      <c r="E68" s="361" t="s">
        <v>521</v>
      </c>
      <c r="F68" s="361" t="s">
        <v>521</v>
      </c>
      <c r="G68" s="361">
        <v>0</v>
      </c>
      <c r="H68" s="361">
        <v>0</v>
      </c>
      <c r="I68" s="361">
        <v>0</v>
      </c>
      <c r="J68" s="361">
        <v>0</v>
      </c>
      <c r="K68" s="361">
        <v>1</v>
      </c>
      <c r="L68" s="361">
        <v>0</v>
      </c>
      <c r="M68" s="361">
        <v>0</v>
      </c>
      <c r="N68" s="362">
        <v>0</v>
      </c>
    </row>
    <row r="69" spans="1:14" ht="12" customHeight="1">
      <c r="A69" s="360" t="s">
        <v>272</v>
      </c>
      <c r="B69" s="361">
        <f t="shared" si="1"/>
        <v>1</v>
      </c>
      <c r="C69" s="361" t="s">
        <v>521</v>
      </c>
      <c r="D69" s="361">
        <v>1</v>
      </c>
      <c r="E69" s="361" t="s">
        <v>521</v>
      </c>
      <c r="F69" s="361" t="s">
        <v>521</v>
      </c>
      <c r="G69" s="361">
        <v>0</v>
      </c>
      <c r="H69" s="361">
        <v>0</v>
      </c>
      <c r="I69" s="361">
        <v>0</v>
      </c>
      <c r="J69" s="361">
        <v>0</v>
      </c>
      <c r="K69" s="361">
        <v>0</v>
      </c>
      <c r="L69" s="361">
        <v>0</v>
      </c>
      <c r="M69" s="361">
        <v>0</v>
      </c>
      <c r="N69" s="362">
        <v>0</v>
      </c>
    </row>
    <row r="70" spans="1:14" ht="12" customHeight="1">
      <c r="A70" s="360" t="s">
        <v>193</v>
      </c>
      <c r="B70" s="361">
        <f t="shared" si="1"/>
        <v>14</v>
      </c>
      <c r="C70" s="361">
        <v>1</v>
      </c>
      <c r="D70" s="361" t="s">
        <v>521</v>
      </c>
      <c r="E70" s="361">
        <v>1</v>
      </c>
      <c r="F70" s="361" t="s">
        <v>521</v>
      </c>
      <c r="G70" s="361">
        <v>3</v>
      </c>
      <c r="H70" s="361">
        <v>0</v>
      </c>
      <c r="I70" s="361">
        <v>2</v>
      </c>
      <c r="J70" s="361">
        <v>4</v>
      </c>
      <c r="K70" s="361">
        <v>0</v>
      </c>
      <c r="L70" s="361">
        <v>1</v>
      </c>
      <c r="M70" s="361">
        <v>2</v>
      </c>
      <c r="N70" s="362">
        <v>0</v>
      </c>
    </row>
    <row r="71" spans="1:14" ht="12" customHeight="1">
      <c r="A71" s="360" t="s">
        <v>233</v>
      </c>
      <c r="B71" s="361">
        <f t="shared" si="1"/>
        <v>13</v>
      </c>
      <c r="C71" s="361">
        <v>1</v>
      </c>
      <c r="D71" s="361">
        <v>1</v>
      </c>
      <c r="E71" s="361">
        <v>1</v>
      </c>
      <c r="F71" s="361" t="s">
        <v>521</v>
      </c>
      <c r="G71" s="361">
        <v>2</v>
      </c>
      <c r="H71" s="361">
        <v>0</v>
      </c>
      <c r="I71" s="361">
        <v>2</v>
      </c>
      <c r="J71" s="361">
        <v>2</v>
      </c>
      <c r="K71" s="361">
        <v>2</v>
      </c>
      <c r="L71" s="361">
        <v>1</v>
      </c>
      <c r="M71" s="361">
        <v>1</v>
      </c>
      <c r="N71" s="362">
        <v>0</v>
      </c>
    </row>
    <row r="72" spans="1:14" ht="12" customHeight="1">
      <c r="A72" s="360" t="s">
        <v>222</v>
      </c>
      <c r="B72" s="361">
        <f t="shared" si="1"/>
        <v>1</v>
      </c>
      <c r="C72" s="361" t="s">
        <v>521</v>
      </c>
      <c r="D72" s="361" t="s">
        <v>521</v>
      </c>
      <c r="E72" s="361" t="s">
        <v>521</v>
      </c>
      <c r="F72" s="361" t="s">
        <v>521</v>
      </c>
      <c r="G72" s="361">
        <v>1</v>
      </c>
      <c r="H72" s="361">
        <v>0</v>
      </c>
      <c r="I72" s="361">
        <v>0</v>
      </c>
      <c r="J72" s="361">
        <v>0</v>
      </c>
      <c r="K72" s="361">
        <v>0</v>
      </c>
      <c r="L72" s="361">
        <v>0</v>
      </c>
      <c r="M72" s="361">
        <v>0</v>
      </c>
      <c r="N72" s="362">
        <v>0</v>
      </c>
    </row>
    <row r="73" spans="1:14" ht="12" customHeight="1">
      <c r="A73" s="360" t="s">
        <v>529</v>
      </c>
      <c r="B73" s="361">
        <f t="shared" si="1"/>
        <v>1</v>
      </c>
      <c r="C73" s="361">
        <v>1</v>
      </c>
      <c r="D73" s="361" t="s">
        <v>521</v>
      </c>
      <c r="E73" s="361" t="s">
        <v>521</v>
      </c>
      <c r="F73" s="361" t="s">
        <v>521</v>
      </c>
      <c r="G73" s="361">
        <v>0</v>
      </c>
      <c r="H73" s="361">
        <v>0</v>
      </c>
      <c r="I73" s="361">
        <v>0</v>
      </c>
      <c r="J73" s="361">
        <v>0</v>
      </c>
      <c r="K73" s="361">
        <v>0</v>
      </c>
      <c r="L73" s="361">
        <v>0</v>
      </c>
      <c r="M73" s="361">
        <v>0</v>
      </c>
      <c r="N73" s="362">
        <v>0</v>
      </c>
    </row>
    <row r="74" spans="1:14" ht="12" customHeight="1">
      <c r="A74" s="360" t="s">
        <v>199</v>
      </c>
      <c r="B74" s="361">
        <f t="shared" ref="B74:B77" si="2">SUM(C74:N74)</f>
        <v>1</v>
      </c>
      <c r="C74" s="361" t="s">
        <v>521</v>
      </c>
      <c r="D74" s="361" t="s">
        <v>521</v>
      </c>
      <c r="E74" s="361" t="s">
        <v>521</v>
      </c>
      <c r="F74" s="361" t="s">
        <v>521</v>
      </c>
      <c r="G74" s="361">
        <v>0</v>
      </c>
      <c r="H74" s="361">
        <v>0</v>
      </c>
      <c r="I74" s="361">
        <v>0</v>
      </c>
      <c r="J74" s="361">
        <v>0</v>
      </c>
      <c r="K74" s="361">
        <v>0</v>
      </c>
      <c r="L74" s="361">
        <v>0</v>
      </c>
      <c r="M74" s="361">
        <v>0</v>
      </c>
      <c r="N74" s="362">
        <v>1</v>
      </c>
    </row>
    <row r="75" spans="1:14" ht="12" customHeight="1">
      <c r="A75" s="360" t="s">
        <v>264</v>
      </c>
      <c r="B75" s="361">
        <f t="shared" si="2"/>
        <v>3</v>
      </c>
      <c r="C75" s="361" t="s">
        <v>521</v>
      </c>
      <c r="D75" s="361">
        <v>1</v>
      </c>
      <c r="E75" s="361">
        <v>2</v>
      </c>
      <c r="F75" s="361" t="s">
        <v>521</v>
      </c>
      <c r="G75" s="361">
        <v>0</v>
      </c>
      <c r="H75" s="361">
        <v>0</v>
      </c>
      <c r="I75" s="361">
        <v>0</v>
      </c>
      <c r="J75" s="361">
        <v>0</v>
      </c>
      <c r="K75" s="361">
        <v>0</v>
      </c>
      <c r="L75" s="361">
        <v>0</v>
      </c>
      <c r="M75" s="361">
        <v>0</v>
      </c>
      <c r="N75" s="362">
        <v>0</v>
      </c>
    </row>
    <row r="76" spans="1:14" ht="12" customHeight="1">
      <c r="A76" s="360" t="s">
        <v>186</v>
      </c>
      <c r="B76" s="361">
        <f t="shared" si="2"/>
        <v>6</v>
      </c>
      <c r="C76" s="361">
        <v>1</v>
      </c>
      <c r="D76" s="361" t="s">
        <v>521</v>
      </c>
      <c r="E76" s="361">
        <v>1</v>
      </c>
      <c r="F76" s="361" t="s">
        <v>521</v>
      </c>
      <c r="G76" s="361">
        <v>1</v>
      </c>
      <c r="H76" s="361">
        <v>1</v>
      </c>
      <c r="I76" s="361">
        <v>2</v>
      </c>
      <c r="J76" s="361">
        <v>0</v>
      </c>
      <c r="K76" s="361">
        <v>0</v>
      </c>
      <c r="L76" s="361">
        <v>0</v>
      </c>
      <c r="M76" s="361">
        <v>0</v>
      </c>
      <c r="N76" s="362">
        <v>0</v>
      </c>
    </row>
    <row r="77" spans="1:14" ht="12" customHeight="1">
      <c r="A77" s="363" t="s">
        <v>217</v>
      </c>
      <c r="B77" s="364">
        <f t="shared" si="2"/>
        <v>658</v>
      </c>
      <c r="C77" s="364">
        <v>33</v>
      </c>
      <c r="D77" s="364">
        <v>35</v>
      </c>
      <c r="E77" s="364">
        <v>48</v>
      </c>
      <c r="F77" s="364">
        <v>34</v>
      </c>
      <c r="G77" s="364">
        <v>64</v>
      </c>
      <c r="H77" s="364">
        <v>65</v>
      </c>
      <c r="I77" s="364">
        <v>73</v>
      </c>
      <c r="J77" s="364">
        <v>89</v>
      </c>
      <c r="K77" s="364">
        <v>54</v>
      </c>
      <c r="L77" s="364">
        <v>62</v>
      </c>
      <c r="M77" s="364">
        <v>39</v>
      </c>
      <c r="N77" s="365">
        <v>62</v>
      </c>
    </row>
    <row r="78" spans="1:14" ht="6" customHeight="1"/>
    <row r="79" spans="1:14" ht="12" customHeight="1">
      <c r="A79" s="349" t="s">
        <v>516</v>
      </c>
    </row>
  </sheetData>
  <printOptions horizontalCentered="1" verticalCentered="1"/>
  <pageMargins left="0" right="0.19685039370078741" top="0.39370078740157483" bottom="0.39370078740157483" header="0" footer="0.19685039370078741"/>
  <pageSetup scale="70" firstPageNumber="34" orientation="portrait" useFirstPageNumber="1" r:id="rId1"/>
  <headerFooter alignWithMargins="0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FB157-17EB-4B81-8AB5-250629222E98}">
  <dimension ref="A2:Q26"/>
  <sheetViews>
    <sheetView showGridLines="0" zoomScaleNormal="100" zoomScaleSheetLayoutView="90" workbookViewId="0">
      <selection activeCell="L17" sqref="L17"/>
    </sheetView>
  </sheetViews>
  <sheetFormatPr baseColWidth="10" defaultRowHeight="12.75"/>
  <cols>
    <col min="1" max="1" width="10.85546875" style="8" customWidth="1"/>
    <col min="2" max="2" width="12.7109375" style="8" customWidth="1"/>
    <col min="3" max="3" width="13.5703125" style="8" bestFit="1" customWidth="1"/>
    <col min="4" max="9" width="12.7109375" style="8" customWidth="1"/>
    <col min="10" max="256" width="11.42578125" style="8"/>
    <col min="257" max="257" width="10.85546875" style="8" customWidth="1"/>
    <col min="258" max="258" width="12.7109375" style="8" customWidth="1"/>
    <col min="259" max="259" width="13.5703125" style="8" bestFit="1" customWidth="1"/>
    <col min="260" max="265" width="12.7109375" style="8" customWidth="1"/>
    <col min="266" max="512" width="11.42578125" style="8"/>
    <col min="513" max="513" width="10.85546875" style="8" customWidth="1"/>
    <col min="514" max="514" width="12.7109375" style="8" customWidth="1"/>
    <col min="515" max="515" width="13.5703125" style="8" bestFit="1" customWidth="1"/>
    <col min="516" max="521" width="12.7109375" style="8" customWidth="1"/>
    <col min="522" max="768" width="11.42578125" style="8"/>
    <col min="769" max="769" width="10.85546875" style="8" customWidth="1"/>
    <col min="770" max="770" width="12.7109375" style="8" customWidth="1"/>
    <col min="771" max="771" width="13.5703125" style="8" bestFit="1" customWidth="1"/>
    <col min="772" max="777" width="12.7109375" style="8" customWidth="1"/>
    <col min="778" max="1024" width="11.42578125" style="8"/>
    <col min="1025" max="1025" width="10.85546875" style="8" customWidth="1"/>
    <col min="1026" max="1026" width="12.7109375" style="8" customWidth="1"/>
    <col min="1027" max="1027" width="13.5703125" style="8" bestFit="1" customWidth="1"/>
    <col min="1028" max="1033" width="12.7109375" style="8" customWidth="1"/>
    <col min="1034" max="1280" width="11.42578125" style="8"/>
    <col min="1281" max="1281" width="10.85546875" style="8" customWidth="1"/>
    <col min="1282" max="1282" width="12.7109375" style="8" customWidth="1"/>
    <col min="1283" max="1283" width="13.5703125" style="8" bestFit="1" customWidth="1"/>
    <col min="1284" max="1289" width="12.7109375" style="8" customWidth="1"/>
    <col min="1290" max="1536" width="11.42578125" style="8"/>
    <col min="1537" max="1537" width="10.85546875" style="8" customWidth="1"/>
    <col min="1538" max="1538" width="12.7109375" style="8" customWidth="1"/>
    <col min="1539" max="1539" width="13.5703125" style="8" bestFit="1" customWidth="1"/>
    <col min="1540" max="1545" width="12.7109375" style="8" customWidth="1"/>
    <col min="1546" max="1792" width="11.42578125" style="8"/>
    <col min="1793" max="1793" width="10.85546875" style="8" customWidth="1"/>
    <col min="1794" max="1794" width="12.7109375" style="8" customWidth="1"/>
    <col min="1795" max="1795" width="13.5703125" style="8" bestFit="1" customWidth="1"/>
    <col min="1796" max="1801" width="12.7109375" style="8" customWidth="1"/>
    <col min="1802" max="2048" width="11.42578125" style="8"/>
    <col min="2049" max="2049" width="10.85546875" style="8" customWidth="1"/>
    <col min="2050" max="2050" width="12.7109375" style="8" customWidth="1"/>
    <col min="2051" max="2051" width="13.5703125" style="8" bestFit="1" customWidth="1"/>
    <col min="2052" max="2057" width="12.7109375" style="8" customWidth="1"/>
    <col min="2058" max="2304" width="11.42578125" style="8"/>
    <col min="2305" max="2305" width="10.85546875" style="8" customWidth="1"/>
    <col min="2306" max="2306" width="12.7109375" style="8" customWidth="1"/>
    <col min="2307" max="2307" width="13.5703125" style="8" bestFit="1" customWidth="1"/>
    <col min="2308" max="2313" width="12.7109375" style="8" customWidth="1"/>
    <col min="2314" max="2560" width="11.42578125" style="8"/>
    <col min="2561" max="2561" width="10.85546875" style="8" customWidth="1"/>
    <col min="2562" max="2562" width="12.7109375" style="8" customWidth="1"/>
    <col min="2563" max="2563" width="13.5703125" style="8" bestFit="1" customWidth="1"/>
    <col min="2564" max="2569" width="12.7109375" style="8" customWidth="1"/>
    <col min="2570" max="2816" width="11.42578125" style="8"/>
    <col min="2817" max="2817" width="10.85546875" style="8" customWidth="1"/>
    <col min="2818" max="2818" width="12.7109375" style="8" customWidth="1"/>
    <col min="2819" max="2819" width="13.5703125" style="8" bestFit="1" customWidth="1"/>
    <col min="2820" max="2825" width="12.7109375" style="8" customWidth="1"/>
    <col min="2826" max="3072" width="11.42578125" style="8"/>
    <col min="3073" max="3073" width="10.85546875" style="8" customWidth="1"/>
    <col min="3074" max="3074" width="12.7109375" style="8" customWidth="1"/>
    <col min="3075" max="3075" width="13.5703125" style="8" bestFit="1" customWidth="1"/>
    <col min="3076" max="3081" width="12.7109375" style="8" customWidth="1"/>
    <col min="3082" max="3328" width="11.42578125" style="8"/>
    <col min="3329" max="3329" width="10.85546875" style="8" customWidth="1"/>
    <col min="3330" max="3330" width="12.7109375" style="8" customWidth="1"/>
    <col min="3331" max="3331" width="13.5703125" style="8" bestFit="1" customWidth="1"/>
    <col min="3332" max="3337" width="12.7109375" style="8" customWidth="1"/>
    <col min="3338" max="3584" width="11.42578125" style="8"/>
    <col min="3585" max="3585" width="10.85546875" style="8" customWidth="1"/>
    <col min="3586" max="3586" width="12.7109375" style="8" customWidth="1"/>
    <col min="3587" max="3587" width="13.5703125" style="8" bestFit="1" customWidth="1"/>
    <col min="3588" max="3593" width="12.7109375" style="8" customWidth="1"/>
    <col min="3594" max="3840" width="11.42578125" style="8"/>
    <col min="3841" max="3841" width="10.85546875" style="8" customWidth="1"/>
    <col min="3842" max="3842" width="12.7109375" style="8" customWidth="1"/>
    <col min="3843" max="3843" width="13.5703125" style="8" bestFit="1" customWidth="1"/>
    <col min="3844" max="3849" width="12.7109375" style="8" customWidth="1"/>
    <col min="3850" max="4096" width="11.42578125" style="8"/>
    <col min="4097" max="4097" width="10.85546875" style="8" customWidth="1"/>
    <col min="4098" max="4098" width="12.7109375" style="8" customWidth="1"/>
    <col min="4099" max="4099" width="13.5703125" style="8" bestFit="1" customWidth="1"/>
    <col min="4100" max="4105" width="12.7109375" style="8" customWidth="1"/>
    <col min="4106" max="4352" width="11.42578125" style="8"/>
    <col min="4353" max="4353" width="10.85546875" style="8" customWidth="1"/>
    <col min="4354" max="4354" width="12.7109375" style="8" customWidth="1"/>
    <col min="4355" max="4355" width="13.5703125" style="8" bestFit="1" customWidth="1"/>
    <col min="4356" max="4361" width="12.7109375" style="8" customWidth="1"/>
    <col min="4362" max="4608" width="11.42578125" style="8"/>
    <col min="4609" max="4609" width="10.85546875" style="8" customWidth="1"/>
    <col min="4610" max="4610" width="12.7109375" style="8" customWidth="1"/>
    <col min="4611" max="4611" width="13.5703125" style="8" bestFit="1" customWidth="1"/>
    <col min="4612" max="4617" width="12.7109375" style="8" customWidth="1"/>
    <col min="4618" max="4864" width="11.42578125" style="8"/>
    <col min="4865" max="4865" width="10.85546875" style="8" customWidth="1"/>
    <col min="4866" max="4866" width="12.7109375" style="8" customWidth="1"/>
    <col min="4867" max="4867" width="13.5703125" style="8" bestFit="1" customWidth="1"/>
    <col min="4868" max="4873" width="12.7109375" style="8" customWidth="1"/>
    <col min="4874" max="5120" width="11.42578125" style="8"/>
    <col min="5121" max="5121" width="10.85546875" style="8" customWidth="1"/>
    <col min="5122" max="5122" width="12.7109375" style="8" customWidth="1"/>
    <col min="5123" max="5123" width="13.5703125" style="8" bestFit="1" customWidth="1"/>
    <col min="5124" max="5129" width="12.7109375" style="8" customWidth="1"/>
    <col min="5130" max="5376" width="11.42578125" style="8"/>
    <col min="5377" max="5377" width="10.85546875" style="8" customWidth="1"/>
    <col min="5378" max="5378" width="12.7109375" style="8" customWidth="1"/>
    <col min="5379" max="5379" width="13.5703125" style="8" bestFit="1" customWidth="1"/>
    <col min="5380" max="5385" width="12.7109375" style="8" customWidth="1"/>
    <col min="5386" max="5632" width="11.42578125" style="8"/>
    <col min="5633" max="5633" width="10.85546875" style="8" customWidth="1"/>
    <col min="5634" max="5634" width="12.7109375" style="8" customWidth="1"/>
    <col min="5635" max="5635" width="13.5703125" style="8" bestFit="1" customWidth="1"/>
    <col min="5636" max="5641" width="12.7109375" style="8" customWidth="1"/>
    <col min="5642" max="5888" width="11.42578125" style="8"/>
    <col min="5889" max="5889" width="10.85546875" style="8" customWidth="1"/>
    <col min="5890" max="5890" width="12.7109375" style="8" customWidth="1"/>
    <col min="5891" max="5891" width="13.5703125" style="8" bestFit="1" customWidth="1"/>
    <col min="5892" max="5897" width="12.7109375" style="8" customWidth="1"/>
    <col min="5898" max="6144" width="11.42578125" style="8"/>
    <col min="6145" max="6145" width="10.85546875" style="8" customWidth="1"/>
    <col min="6146" max="6146" width="12.7109375" style="8" customWidth="1"/>
    <col min="6147" max="6147" width="13.5703125" style="8" bestFit="1" customWidth="1"/>
    <col min="6148" max="6153" width="12.7109375" style="8" customWidth="1"/>
    <col min="6154" max="6400" width="11.42578125" style="8"/>
    <col min="6401" max="6401" width="10.85546875" style="8" customWidth="1"/>
    <col min="6402" max="6402" width="12.7109375" style="8" customWidth="1"/>
    <col min="6403" max="6403" width="13.5703125" style="8" bestFit="1" customWidth="1"/>
    <col min="6404" max="6409" width="12.7109375" style="8" customWidth="1"/>
    <col min="6410" max="6656" width="11.42578125" style="8"/>
    <col min="6657" max="6657" width="10.85546875" style="8" customWidth="1"/>
    <col min="6658" max="6658" width="12.7109375" style="8" customWidth="1"/>
    <col min="6659" max="6659" width="13.5703125" style="8" bestFit="1" customWidth="1"/>
    <col min="6660" max="6665" width="12.7109375" style="8" customWidth="1"/>
    <col min="6666" max="6912" width="11.42578125" style="8"/>
    <col min="6913" max="6913" width="10.85546875" style="8" customWidth="1"/>
    <col min="6914" max="6914" width="12.7109375" style="8" customWidth="1"/>
    <col min="6915" max="6915" width="13.5703125" style="8" bestFit="1" customWidth="1"/>
    <col min="6916" max="6921" width="12.7109375" style="8" customWidth="1"/>
    <col min="6922" max="7168" width="11.42578125" style="8"/>
    <col min="7169" max="7169" width="10.85546875" style="8" customWidth="1"/>
    <col min="7170" max="7170" width="12.7109375" style="8" customWidth="1"/>
    <col min="7171" max="7171" width="13.5703125" style="8" bestFit="1" customWidth="1"/>
    <col min="7172" max="7177" width="12.7109375" style="8" customWidth="1"/>
    <col min="7178" max="7424" width="11.42578125" style="8"/>
    <col min="7425" max="7425" width="10.85546875" style="8" customWidth="1"/>
    <col min="7426" max="7426" width="12.7109375" style="8" customWidth="1"/>
    <col min="7427" max="7427" width="13.5703125" style="8" bestFit="1" customWidth="1"/>
    <col min="7428" max="7433" width="12.7109375" style="8" customWidth="1"/>
    <col min="7434" max="7680" width="11.42578125" style="8"/>
    <col min="7681" max="7681" width="10.85546875" style="8" customWidth="1"/>
    <col min="7682" max="7682" width="12.7109375" style="8" customWidth="1"/>
    <col min="7683" max="7683" width="13.5703125" style="8" bestFit="1" customWidth="1"/>
    <col min="7684" max="7689" width="12.7109375" style="8" customWidth="1"/>
    <col min="7690" max="7936" width="11.42578125" style="8"/>
    <col min="7937" max="7937" width="10.85546875" style="8" customWidth="1"/>
    <col min="7938" max="7938" width="12.7109375" style="8" customWidth="1"/>
    <col min="7939" max="7939" width="13.5703125" style="8" bestFit="1" customWidth="1"/>
    <col min="7940" max="7945" width="12.7109375" style="8" customWidth="1"/>
    <col min="7946" max="8192" width="11.42578125" style="8"/>
    <col min="8193" max="8193" width="10.85546875" style="8" customWidth="1"/>
    <col min="8194" max="8194" width="12.7109375" style="8" customWidth="1"/>
    <col min="8195" max="8195" width="13.5703125" style="8" bestFit="1" customWidth="1"/>
    <col min="8196" max="8201" width="12.7109375" style="8" customWidth="1"/>
    <col min="8202" max="8448" width="11.42578125" style="8"/>
    <col min="8449" max="8449" width="10.85546875" style="8" customWidth="1"/>
    <col min="8450" max="8450" width="12.7109375" style="8" customWidth="1"/>
    <col min="8451" max="8451" width="13.5703125" style="8" bestFit="1" customWidth="1"/>
    <col min="8452" max="8457" width="12.7109375" style="8" customWidth="1"/>
    <col min="8458" max="8704" width="11.42578125" style="8"/>
    <col min="8705" max="8705" width="10.85546875" style="8" customWidth="1"/>
    <col min="8706" max="8706" width="12.7109375" style="8" customWidth="1"/>
    <col min="8707" max="8707" width="13.5703125" style="8" bestFit="1" customWidth="1"/>
    <col min="8708" max="8713" width="12.7109375" style="8" customWidth="1"/>
    <col min="8714" max="8960" width="11.42578125" style="8"/>
    <col min="8961" max="8961" width="10.85546875" style="8" customWidth="1"/>
    <col min="8962" max="8962" width="12.7109375" style="8" customWidth="1"/>
    <col min="8963" max="8963" width="13.5703125" style="8" bestFit="1" customWidth="1"/>
    <col min="8964" max="8969" width="12.7109375" style="8" customWidth="1"/>
    <col min="8970" max="9216" width="11.42578125" style="8"/>
    <col min="9217" max="9217" width="10.85546875" style="8" customWidth="1"/>
    <col min="9218" max="9218" width="12.7109375" style="8" customWidth="1"/>
    <col min="9219" max="9219" width="13.5703125" style="8" bestFit="1" customWidth="1"/>
    <col min="9220" max="9225" width="12.7109375" style="8" customWidth="1"/>
    <col min="9226" max="9472" width="11.42578125" style="8"/>
    <col min="9473" max="9473" width="10.85546875" style="8" customWidth="1"/>
    <col min="9474" max="9474" width="12.7109375" style="8" customWidth="1"/>
    <col min="9475" max="9475" width="13.5703125" style="8" bestFit="1" customWidth="1"/>
    <col min="9476" max="9481" width="12.7109375" style="8" customWidth="1"/>
    <col min="9482" max="9728" width="11.42578125" style="8"/>
    <col min="9729" max="9729" width="10.85546875" style="8" customWidth="1"/>
    <col min="9730" max="9730" width="12.7109375" style="8" customWidth="1"/>
    <col min="9731" max="9731" width="13.5703125" style="8" bestFit="1" customWidth="1"/>
    <col min="9732" max="9737" width="12.7109375" style="8" customWidth="1"/>
    <col min="9738" max="9984" width="11.42578125" style="8"/>
    <col min="9985" max="9985" width="10.85546875" style="8" customWidth="1"/>
    <col min="9986" max="9986" width="12.7109375" style="8" customWidth="1"/>
    <col min="9987" max="9987" width="13.5703125" style="8" bestFit="1" customWidth="1"/>
    <col min="9988" max="9993" width="12.7109375" style="8" customWidth="1"/>
    <col min="9994" max="10240" width="11.42578125" style="8"/>
    <col min="10241" max="10241" width="10.85546875" style="8" customWidth="1"/>
    <col min="10242" max="10242" width="12.7109375" style="8" customWidth="1"/>
    <col min="10243" max="10243" width="13.5703125" style="8" bestFit="1" customWidth="1"/>
    <col min="10244" max="10249" width="12.7109375" style="8" customWidth="1"/>
    <col min="10250" max="10496" width="11.42578125" style="8"/>
    <col min="10497" max="10497" width="10.85546875" style="8" customWidth="1"/>
    <col min="10498" max="10498" width="12.7109375" style="8" customWidth="1"/>
    <col min="10499" max="10499" width="13.5703125" style="8" bestFit="1" customWidth="1"/>
    <col min="10500" max="10505" width="12.7109375" style="8" customWidth="1"/>
    <col min="10506" max="10752" width="11.42578125" style="8"/>
    <col min="10753" max="10753" width="10.85546875" style="8" customWidth="1"/>
    <col min="10754" max="10754" width="12.7109375" style="8" customWidth="1"/>
    <col min="10755" max="10755" width="13.5703125" style="8" bestFit="1" customWidth="1"/>
    <col min="10756" max="10761" width="12.7109375" style="8" customWidth="1"/>
    <col min="10762" max="11008" width="11.42578125" style="8"/>
    <col min="11009" max="11009" width="10.85546875" style="8" customWidth="1"/>
    <col min="11010" max="11010" width="12.7109375" style="8" customWidth="1"/>
    <col min="11011" max="11011" width="13.5703125" style="8" bestFit="1" customWidth="1"/>
    <col min="11012" max="11017" width="12.7109375" style="8" customWidth="1"/>
    <col min="11018" max="11264" width="11.42578125" style="8"/>
    <col min="11265" max="11265" width="10.85546875" style="8" customWidth="1"/>
    <col min="11266" max="11266" width="12.7109375" style="8" customWidth="1"/>
    <col min="11267" max="11267" width="13.5703125" style="8" bestFit="1" customWidth="1"/>
    <col min="11268" max="11273" width="12.7109375" style="8" customWidth="1"/>
    <col min="11274" max="11520" width="11.42578125" style="8"/>
    <col min="11521" max="11521" width="10.85546875" style="8" customWidth="1"/>
    <col min="11522" max="11522" width="12.7109375" style="8" customWidth="1"/>
    <col min="11523" max="11523" width="13.5703125" style="8" bestFit="1" customWidth="1"/>
    <col min="11524" max="11529" width="12.7109375" style="8" customWidth="1"/>
    <col min="11530" max="11776" width="11.42578125" style="8"/>
    <col min="11777" max="11777" width="10.85546875" style="8" customWidth="1"/>
    <col min="11778" max="11778" width="12.7109375" style="8" customWidth="1"/>
    <col min="11779" max="11779" width="13.5703125" style="8" bestFit="1" customWidth="1"/>
    <col min="11780" max="11785" width="12.7109375" style="8" customWidth="1"/>
    <col min="11786" max="12032" width="11.42578125" style="8"/>
    <col min="12033" max="12033" width="10.85546875" style="8" customWidth="1"/>
    <col min="12034" max="12034" width="12.7109375" style="8" customWidth="1"/>
    <col min="12035" max="12035" width="13.5703125" style="8" bestFit="1" customWidth="1"/>
    <col min="12036" max="12041" width="12.7109375" style="8" customWidth="1"/>
    <col min="12042" max="12288" width="11.42578125" style="8"/>
    <col min="12289" max="12289" width="10.85546875" style="8" customWidth="1"/>
    <col min="12290" max="12290" width="12.7109375" style="8" customWidth="1"/>
    <col min="12291" max="12291" width="13.5703125" style="8" bestFit="1" customWidth="1"/>
    <col min="12292" max="12297" width="12.7109375" style="8" customWidth="1"/>
    <col min="12298" max="12544" width="11.42578125" style="8"/>
    <col min="12545" max="12545" width="10.85546875" style="8" customWidth="1"/>
    <col min="12546" max="12546" width="12.7109375" style="8" customWidth="1"/>
    <col min="12547" max="12547" width="13.5703125" style="8" bestFit="1" customWidth="1"/>
    <col min="12548" max="12553" width="12.7109375" style="8" customWidth="1"/>
    <col min="12554" max="12800" width="11.42578125" style="8"/>
    <col min="12801" max="12801" width="10.85546875" style="8" customWidth="1"/>
    <col min="12802" max="12802" width="12.7109375" style="8" customWidth="1"/>
    <col min="12803" max="12803" width="13.5703125" style="8" bestFit="1" customWidth="1"/>
    <col min="12804" max="12809" width="12.7109375" style="8" customWidth="1"/>
    <col min="12810" max="13056" width="11.42578125" style="8"/>
    <col min="13057" max="13057" width="10.85546875" style="8" customWidth="1"/>
    <col min="13058" max="13058" width="12.7109375" style="8" customWidth="1"/>
    <col min="13059" max="13059" width="13.5703125" style="8" bestFit="1" customWidth="1"/>
    <col min="13060" max="13065" width="12.7109375" style="8" customWidth="1"/>
    <col min="13066" max="13312" width="11.42578125" style="8"/>
    <col min="13313" max="13313" width="10.85546875" style="8" customWidth="1"/>
    <col min="13314" max="13314" width="12.7109375" style="8" customWidth="1"/>
    <col min="13315" max="13315" width="13.5703125" style="8" bestFit="1" customWidth="1"/>
    <col min="13316" max="13321" width="12.7109375" style="8" customWidth="1"/>
    <col min="13322" max="13568" width="11.42578125" style="8"/>
    <col min="13569" max="13569" width="10.85546875" style="8" customWidth="1"/>
    <col min="13570" max="13570" width="12.7109375" style="8" customWidth="1"/>
    <col min="13571" max="13571" width="13.5703125" style="8" bestFit="1" customWidth="1"/>
    <col min="13572" max="13577" width="12.7109375" style="8" customWidth="1"/>
    <col min="13578" max="13824" width="11.42578125" style="8"/>
    <col min="13825" max="13825" width="10.85546875" style="8" customWidth="1"/>
    <col min="13826" max="13826" width="12.7109375" style="8" customWidth="1"/>
    <col min="13827" max="13827" width="13.5703125" style="8" bestFit="1" customWidth="1"/>
    <col min="13828" max="13833" width="12.7109375" style="8" customWidth="1"/>
    <col min="13834" max="14080" width="11.42578125" style="8"/>
    <col min="14081" max="14081" width="10.85546875" style="8" customWidth="1"/>
    <col min="14082" max="14082" width="12.7109375" style="8" customWidth="1"/>
    <col min="14083" max="14083" width="13.5703125" style="8" bestFit="1" customWidth="1"/>
    <col min="14084" max="14089" width="12.7109375" style="8" customWidth="1"/>
    <col min="14090" max="14336" width="11.42578125" style="8"/>
    <col min="14337" max="14337" width="10.85546875" style="8" customWidth="1"/>
    <col min="14338" max="14338" width="12.7109375" style="8" customWidth="1"/>
    <col min="14339" max="14339" width="13.5703125" style="8" bestFit="1" customWidth="1"/>
    <col min="14340" max="14345" width="12.7109375" style="8" customWidth="1"/>
    <col min="14346" max="14592" width="11.42578125" style="8"/>
    <col min="14593" max="14593" width="10.85546875" style="8" customWidth="1"/>
    <col min="14594" max="14594" width="12.7109375" style="8" customWidth="1"/>
    <col min="14595" max="14595" width="13.5703125" style="8" bestFit="1" customWidth="1"/>
    <col min="14596" max="14601" width="12.7109375" style="8" customWidth="1"/>
    <col min="14602" max="14848" width="11.42578125" style="8"/>
    <col min="14849" max="14849" width="10.85546875" style="8" customWidth="1"/>
    <col min="14850" max="14850" width="12.7109375" style="8" customWidth="1"/>
    <col min="14851" max="14851" width="13.5703125" style="8" bestFit="1" customWidth="1"/>
    <col min="14852" max="14857" width="12.7109375" style="8" customWidth="1"/>
    <col min="14858" max="15104" width="11.42578125" style="8"/>
    <col min="15105" max="15105" width="10.85546875" style="8" customWidth="1"/>
    <col min="15106" max="15106" width="12.7109375" style="8" customWidth="1"/>
    <col min="15107" max="15107" width="13.5703125" style="8" bestFit="1" customWidth="1"/>
    <col min="15108" max="15113" width="12.7109375" style="8" customWidth="1"/>
    <col min="15114" max="15360" width="11.42578125" style="8"/>
    <col min="15361" max="15361" width="10.85546875" style="8" customWidth="1"/>
    <col min="15362" max="15362" width="12.7109375" style="8" customWidth="1"/>
    <col min="15363" max="15363" width="13.5703125" style="8" bestFit="1" customWidth="1"/>
    <col min="15364" max="15369" width="12.7109375" style="8" customWidth="1"/>
    <col min="15370" max="15616" width="11.42578125" style="8"/>
    <col min="15617" max="15617" width="10.85546875" style="8" customWidth="1"/>
    <col min="15618" max="15618" width="12.7109375" style="8" customWidth="1"/>
    <col min="15619" max="15619" width="13.5703125" style="8" bestFit="1" customWidth="1"/>
    <col min="15620" max="15625" width="12.7109375" style="8" customWidth="1"/>
    <col min="15626" max="15872" width="11.42578125" style="8"/>
    <col min="15873" max="15873" width="10.85546875" style="8" customWidth="1"/>
    <col min="15874" max="15874" width="12.7109375" style="8" customWidth="1"/>
    <col min="15875" max="15875" width="13.5703125" style="8" bestFit="1" customWidth="1"/>
    <col min="15876" max="15881" width="12.7109375" style="8" customWidth="1"/>
    <col min="15882" max="16128" width="11.42578125" style="8"/>
    <col min="16129" max="16129" width="10.85546875" style="8" customWidth="1"/>
    <col min="16130" max="16130" width="12.7109375" style="8" customWidth="1"/>
    <col min="16131" max="16131" width="13.5703125" style="8" bestFit="1" customWidth="1"/>
    <col min="16132" max="16137" width="12.7109375" style="8" customWidth="1"/>
    <col min="16138" max="16384" width="11.42578125" style="8"/>
  </cols>
  <sheetData>
    <row r="2" spans="1:17" ht="18" customHeight="1">
      <c r="A2" s="40" t="s">
        <v>530</v>
      </c>
      <c r="B2" s="40"/>
      <c r="C2" s="40"/>
      <c r="D2" s="40"/>
      <c r="E2" s="40"/>
      <c r="F2" s="40"/>
      <c r="G2" s="40"/>
      <c r="H2" s="40"/>
      <c r="I2" s="40"/>
    </row>
    <row r="3" spans="1:17" ht="18" customHeight="1">
      <c r="A3" s="40" t="s">
        <v>531</v>
      </c>
      <c r="B3" s="40"/>
      <c r="C3" s="40"/>
      <c r="D3" s="40"/>
      <c r="E3" s="40"/>
      <c r="F3" s="40"/>
      <c r="G3" s="40"/>
      <c r="H3" s="40"/>
      <c r="I3" s="40"/>
    </row>
    <row r="4" spans="1:17" ht="18" customHeight="1">
      <c r="A4" s="366" t="s">
        <v>532</v>
      </c>
      <c r="B4" s="366"/>
      <c r="C4" s="366"/>
      <c r="D4" s="366"/>
      <c r="E4" s="366"/>
      <c r="F4" s="366"/>
      <c r="G4" s="366"/>
      <c r="H4" s="366"/>
      <c r="I4" s="366"/>
    </row>
    <row r="5" spans="1:17" ht="7.5" customHeight="1">
      <c r="A5" s="367"/>
      <c r="B5" s="367"/>
      <c r="C5" s="367"/>
      <c r="D5" s="367"/>
      <c r="E5" s="367"/>
      <c r="F5" s="367"/>
      <c r="G5" s="367"/>
      <c r="H5" s="367"/>
      <c r="I5" s="367"/>
    </row>
    <row r="6" spans="1:17" s="11" customFormat="1" ht="16.5" customHeight="1">
      <c r="A6" s="531" t="s">
        <v>333</v>
      </c>
      <c r="B6" s="533" t="s">
        <v>34</v>
      </c>
      <c r="C6" s="534" t="s">
        <v>376</v>
      </c>
      <c r="D6" s="534"/>
      <c r="E6" s="534"/>
      <c r="F6" s="534"/>
      <c r="G6" s="534"/>
      <c r="H6" s="534"/>
      <c r="I6" s="534"/>
      <c r="M6" s="174"/>
      <c r="N6" s="291"/>
      <c r="O6" s="291"/>
      <c r="P6" s="291"/>
      <c r="Q6" s="291"/>
    </row>
    <row r="7" spans="1:17" s="11" customFormat="1" ht="16.5" customHeight="1">
      <c r="A7" s="532"/>
      <c r="B7" s="517"/>
      <c r="C7" s="45" t="s">
        <v>19</v>
      </c>
      <c r="D7" s="45" t="s">
        <v>20</v>
      </c>
      <c r="E7" s="45" t="s">
        <v>21</v>
      </c>
      <c r="F7" s="45" t="s">
        <v>22</v>
      </c>
      <c r="G7" s="45" t="s">
        <v>23</v>
      </c>
      <c r="H7" s="45" t="s">
        <v>24</v>
      </c>
      <c r="I7" s="45" t="s">
        <v>25</v>
      </c>
      <c r="M7" s="294"/>
      <c r="N7" s="292"/>
      <c r="O7" s="292"/>
      <c r="P7" s="292"/>
      <c r="Q7" s="292"/>
    </row>
    <row r="8" spans="1:17" ht="8.25" customHeight="1">
      <c r="A8" s="369"/>
      <c r="B8" s="295"/>
      <c r="C8" s="295"/>
      <c r="D8" s="295"/>
      <c r="E8" s="299"/>
      <c r="F8" s="295"/>
      <c r="G8" s="295"/>
      <c r="H8" s="295"/>
      <c r="I8" s="295"/>
      <c r="M8" s="293"/>
      <c r="N8" s="292"/>
      <c r="O8" s="292"/>
      <c r="P8" s="292"/>
      <c r="Q8" s="292"/>
    </row>
    <row r="9" spans="1:17" ht="16.5" customHeight="1">
      <c r="A9" s="51" t="s">
        <v>34</v>
      </c>
      <c r="B9" s="313">
        <f>SUM(B11:B22)</f>
        <v>121825</v>
      </c>
      <c r="C9" s="313">
        <f>SUM(C11:C22)</f>
        <v>38615</v>
      </c>
      <c r="D9" s="313">
        <f t="shared" ref="D9:I9" si="0">SUM(D11:D22)</f>
        <v>25546</v>
      </c>
      <c r="E9" s="313">
        <f t="shared" si="0"/>
        <v>10054</v>
      </c>
      <c r="F9" s="313">
        <f t="shared" si="0"/>
        <v>10129</v>
      </c>
      <c r="G9" s="313">
        <f t="shared" si="0"/>
        <v>10683</v>
      </c>
      <c r="H9" s="313">
        <f t="shared" si="0"/>
        <v>13616</v>
      </c>
      <c r="I9" s="313">
        <f t="shared" si="0"/>
        <v>13182</v>
      </c>
      <c r="K9" s="370"/>
      <c r="L9" s="291"/>
      <c r="M9" s="293"/>
      <c r="N9" s="292"/>
      <c r="O9" s="292"/>
      <c r="P9" s="292"/>
      <c r="Q9" s="292"/>
    </row>
    <row r="10" spans="1:17" ht="8.25" customHeight="1">
      <c r="A10" s="371"/>
      <c r="B10" s="305"/>
      <c r="C10" s="372">
        <f>C9/$B$9</f>
        <v>0.31697106505232914</v>
      </c>
      <c r="D10" s="372">
        <f t="shared" ref="D10:I10" si="1">D9/$B$9</f>
        <v>0.20969423353170533</v>
      </c>
      <c r="E10" s="372">
        <f t="shared" si="1"/>
        <v>8.2528216704288934E-2</v>
      </c>
      <c r="F10" s="372">
        <f t="shared" si="1"/>
        <v>8.3143853888774877E-2</v>
      </c>
      <c r="G10" s="372">
        <f t="shared" si="1"/>
        <v>8.7691360558177708E-2</v>
      </c>
      <c r="H10" s="372">
        <f t="shared" si="1"/>
        <v>0.11176687871947466</v>
      </c>
      <c r="I10" s="372">
        <f t="shared" si="1"/>
        <v>0.10820439154524933</v>
      </c>
      <c r="K10" s="370"/>
      <c r="L10" s="291"/>
      <c r="M10" s="293"/>
      <c r="N10" s="292"/>
      <c r="O10" s="292"/>
      <c r="P10" s="292"/>
      <c r="Q10" s="292"/>
    </row>
    <row r="11" spans="1:17" ht="16.5" customHeight="1">
      <c r="A11" s="183" t="s">
        <v>344</v>
      </c>
      <c r="B11" s="305">
        <f>SUM(C11:I11)</f>
        <v>12312</v>
      </c>
      <c r="C11" s="305">
        <v>3762</v>
      </c>
      <c r="D11" s="305">
        <v>2709</v>
      </c>
      <c r="E11" s="305">
        <v>885</v>
      </c>
      <c r="F11" s="305">
        <v>1050</v>
      </c>
      <c r="G11" s="305">
        <v>1183</v>
      </c>
      <c r="H11" s="305">
        <v>1463</v>
      </c>
      <c r="I11" s="305">
        <v>1260</v>
      </c>
      <c r="J11" s="373"/>
      <c r="K11" s="374"/>
      <c r="L11" s="291"/>
      <c r="M11" s="11"/>
      <c r="N11" s="292"/>
      <c r="O11" s="292"/>
      <c r="P11" s="292"/>
      <c r="Q11" s="292"/>
    </row>
    <row r="12" spans="1:17" ht="16.5" customHeight="1">
      <c r="A12" s="57" t="s">
        <v>345</v>
      </c>
      <c r="B12" s="305">
        <f t="shared" ref="B12:B21" si="2">SUM(C12:I12)</f>
        <v>10076</v>
      </c>
      <c r="C12" s="305">
        <v>3150</v>
      </c>
      <c r="D12" s="305">
        <v>2200</v>
      </c>
      <c r="E12" s="305">
        <v>498</v>
      </c>
      <c r="F12" s="305">
        <v>849</v>
      </c>
      <c r="G12" s="305">
        <v>967</v>
      </c>
      <c r="H12" s="305">
        <v>1167</v>
      </c>
      <c r="I12" s="305">
        <v>1245</v>
      </c>
      <c r="J12" s="373"/>
      <c r="K12" s="374"/>
      <c r="L12" s="291"/>
      <c r="M12" s="294"/>
      <c r="N12" s="292"/>
      <c r="O12" s="292"/>
      <c r="P12" s="292"/>
      <c r="Q12" s="292"/>
    </row>
    <row r="13" spans="1:17" ht="16.5" customHeight="1">
      <c r="A13" s="57" t="s">
        <v>346</v>
      </c>
      <c r="B13" s="305">
        <f t="shared" si="2"/>
        <v>7787</v>
      </c>
      <c r="C13" s="305">
        <v>2552</v>
      </c>
      <c r="D13" s="305">
        <v>1533</v>
      </c>
      <c r="E13" s="305">
        <v>679</v>
      </c>
      <c r="F13" s="305">
        <v>665</v>
      </c>
      <c r="G13" s="305">
        <v>685</v>
      </c>
      <c r="H13" s="305">
        <v>885</v>
      </c>
      <c r="I13" s="305">
        <v>788</v>
      </c>
      <c r="J13" s="375"/>
      <c r="K13" s="370"/>
      <c r="L13" s="291"/>
      <c r="M13" s="292"/>
      <c r="N13" s="292"/>
      <c r="O13" s="292"/>
      <c r="P13" s="292"/>
      <c r="Q13" s="292"/>
    </row>
    <row r="14" spans="1:17" ht="16.5" customHeight="1">
      <c r="A14" s="57" t="s">
        <v>533</v>
      </c>
      <c r="B14" s="305">
        <f t="shared" si="2"/>
        <v>6796</v>
      </c>
      <c r="C14" s="305">
        <v>2272</v>
      </c>
      <c r="D14" s="305">
        <v>1330</v>
      </c>
      <c r="E14" s="305">
        <v>596</v>
      </c>
      <c r="F14" s="305">
        <v>547</v>
      </c>
      <c r="G14" s="305">
        <v>568</v>
      </c>
      <c r="H14" s="305">
        <v>835</v>
      </c>
      <c r="I14" s="305">
        <v>648</v>
      </c>
      <c r="J14" s="25"/>
      <c r="K14" s="370"/>
      <c r="L14" s="291"/>
      <c r="M14" s="292"/>
      <c r="N14" s="292"/>
      <c r="O14" s="292"/>
      <c r="P14" s="292"/>
      <c r="Q14" s="292"/>
    </row>
    <row r="15" spans="1:17" ht="16.5" customHeight="1">
      <c r="A15" s="57" t="s">
        <v>348</v>
      </c>
      <c r="B15" s="305">
        <f t="shared" si="2"/>
        <v>8682</v>
      </c>
      <c r="C15" s="305">
        <v>2608</v>
      </c>
      <c r="D15" s="305">
        <v>1857</v>
      </c>
      <c r="E15" s="305">
        <v>824</v>
      </c>
      <c r="F15" s="305">
        <v>724</v>
      </c>
      <c r="G15" s="305">
        <v>743</v>
      </c>
      <c r="H15" s="305">
        <v>1037</v>
      </c>
      <c r="I15" s="305">
        <v>889</v>
      </c>
      <c r="J15" s="25"/>
      <c r="K15" s="370"/>
      <c r="L15" s="291"/>
      <c r="M15" s="292"/>
      <c r="N15" s="292"/>
      <c r="O15" s="292"/>
      <c r="P15" s="292"/>
      <c r="Q15" s="292"/>
    </row>
    <row r="16" spans="1:17" ht="16.5" customHeight="1">
      <c r="A16" s="57" t="s">
        <v>349</v>
      </c>
      <c r="B16" s="305">
        <f t="shared" si="2"/>
        <v>7759</v>
      </c>
      <c r="C16" s="305">
        <v>2381</v>
      </c>
      <c r="D16" s="305">
        <v>1649</v>
      </c>
      <c r="E16" s="305">
        <v>649</v>
      </c>
      <c r="F16" s="305">
        <v>677</v>
      </c>
      <c r="G16" s="305">
        <v>682</v>
      </c>
      <c r="H16" s="305">
        <v>855</v>
      </c>
      <c r="I16" s="305">
        <v>866</v>
      </c>
      <c r="J16" s="25"/>
      <c r="K16" s="370"/>
      <c r="L16" s="291"/>
      <c r="M16" s="292"/>
      <c r="N16" s="292"/>
      <c r="O16" s="292"/>
      <c r="P16" s="292"/>
      <c r="Q16" s="292"/>
    </row>
    <row r="17" spans="1:17" ht="16.5" customHeight="1">
      <c r="A17" s="183" t="s">
        <v>350</v>
      </c>
      <c r="B17" s="305">
        <f t="shared" si="2"/>
        <v>12009</v>
      </c>
      <c r="C17" s="305">
        <v>4245</v>
      </c>
      <c r="D17" s="305">
        <v>2491</v>
      </c>
      <c r="E17" s="305">
        <v>1003</v>
      </c>
      <c r="F17" s="305">
        <v>1053</v>
      </c>
      <c r="G17" s="305">
        <v>936</v>
      </c>
      <c r="H17" s="305">
        <v>1091</v>
      </c>
      <c r="I17" s="305">
        <v>1190</v>
      </c>
      <c r="J17" s="25"/>
      <c r="K17" s="374"/>
      <c r="L17" s="291"/>
      <c r="M17" s="11"/>
      <c r="N17" s="292"/>
      <c r="O17" s="292"/>
      <c r="P17" s="292"/>
      <c r="Q17" s="292"/>
    </row>
    <row r="18" spans="1:17" ht="16.5" customHeight="1">
      <c r="A18" s="57" t="s">
        <v>351</v>
      </c>
      <c r="B18" s="305">
        <f t="shared" si="2"/>
        <v>10431</v>
      </c>
      <c r="C18" s="305">
        <v>3393</v>
      </c>
      <c r="D18" s="305">
        <v>2228</v>
      </c>
      <c r="E18" s="305">
        <v>1023</v>
      </c>
      <c r="F18" s="305">
        <v>881</v>
      </c>
      <c r="G18" s="305">
        <v>816</v>
      </c>
      <c r="H18" s="305">
        <v>1090</v>
      </c>
      <c r="I18" s="305">
        <v>1000</v>
      </c>
      <c r="J18" s="25"/>
      <c r="K18" s="374"/>
      <c r="L18" s="291"/>
      <c r="M18" s="11"/>
      <c r="N18" s="292"/>
      <c r="O18" s="292"/>
      <c r="P18" s="292"/>
      <c r="Q18" s="292"/>
    </row>
    <row r="19" spans="1:17" ht="16.5" customHeight="1">
      <c r="A19" s="57" t="s">
        <v>352</v>
      </c>
      <c r="B19" s="305">
        <f t="shared" si="2"/>
        <v>9737</v>
      </c>
      <c r="C19" s="305">
        <v>3239</v>
      </c>
      <c r="D19" s="305">
        <v>1874</v>
      </c>
      <c r="E19" s="305">
        <v>978</v>
      </c>
      <c r="F19" s="305">
        <v>835</v>
      </c>
      <c r="G19" s="305">
        <v>775</v>
      </c>
      <c r="H19" s="305">
        <v>1033</v>
      </c>
      <c r="I19" s="305">
        <v>1003</v>
      </c>
      <c r="J19" s="25"/>
      <c r="K19" s="374"/>
      <c r="L19" s="291"/>
      <c r="M19" s="11"/>
      <c r="N19" s="292"/>
      <c r="O19" s="292"/>
      <c r="P19" s="292"/>
      <c r="Q19" s="292"/>
    </row>
    <row r="20" spans="1:17" ht="16.5" customHeight="1">
      <c r="A20" s="57" t="s">
        <v>353</v>
      </c>
      <c r="B20" s="305">
        <f t="shared" si="2"/>
        <v>11897</v>
      </c>
      <c r="C20" s="305">
        <v>3839</v>
      </c>
      <c r="D20" s="305">
        <v>2376</v>
      </c>
      <c r="E20" s="305">
        <v>1044</v>
      </c>
      <c r="F20" s="305">
        <v>993</v>
      </c>
      <c r="G20" s="305">
        <v>1014</v>
      </c>
      <c r="H20" s="305">
        <v>1339</v>
      </c>
      <c r="I20" s="305">
        <v>1292</v>
      </c>
      <c r="J20" s="25"/>
      <c r="K20" s="374"/>
      <c r="L20" s="291"/>
      <c r="M20" s="11"/>
      <c r="N20" s="292"/>
      <c r="O20" s="292"/>
      <c r="P20" s="292"/>
      <c r="Q20" s="292"/>
    </row>
    <row r="21" spans="1:17" ht="16.5" customHeight="1">
      <c r="A21" s="57" t="s">
        <v>354</v>
      </c>
      <c r="B21" s="305">
        <f t="shared" si="2"/>
        <v>13443</v>
      </c>
      <c r="C21" s="305">
        <v>4093</v>
      </c>
      <c r="D21" s="305">
        <v>2975</v>
      </c>
      <c r="E21" s="305">
        <v>1038</v>
      </c>
      <c r="F21" s="305">
        <v>955</v>
      </c>
      <c r="G21" s="305">
        <v>1225</v>
      </c>
      <c r="H21" s="305">
        <v>1487</v>
      </c>
      <c r="I21" s="305">
        <v>1670</v>
      </c>
      <c r="J21" s="25"/>
      <c r="K21" s="374"/>
      <c r="L21" s="291"/>
      <c r="M21" s="11"/>
      <c r="N21" s="292"/>
      <c r="O21" s="292"/>
      <c r="P21" s="292"/>
      <c r="Q21" s="292"/>
    </row>
    <row r="22" spans="1:17" ht="16.5" customHeight="1">
      <c r="A22" s="8" t="s">
        <v>355</v>
      </c>
      <c r="B22" s="305">
        <f>SUM(C22:I22)</f>
        <v>10896</v>
      </c>
      <c r="C22" s="305">
        <v>3081</v>
      </c>
      <c r="D22" s="305">
        <v>2324</v>
      </c>
      <c r="E22" s="305">
        <v>837</v>
      </c>
      <c r="F22" s="305">
        <v>900</v>
      </c>
      <c r="G22" s="305">
        <v>1089</v>
      </c>
      <c r="H22" s="305">
        <v>1334</v>
      </c>
      <c r="I22" s="305">
        <v>1331</v>
      </c>
      <c r="J22" s="25"/>
      <c r="K22" s="374"/>
      <c r="L22" s="291"/>
      <c r="M22" s="11"/>
      <c r="N22" s="292"/>
      <c r="O22" s="292"/>
      <c r="P22" s="292"/>
      <c r="Q22" s="292"/>
    </row>
    <row r="23" spans="1:17" ht="6" customHeight="1">
      <c r="A23" s="376"/>
      <c r="B23" s="316"/>
      <c r="C23" s="316"/>
      <c r="D23" s="316"/>
      <c r="E23" s="316"/>
      <c r="F23" s="316"/>
      <c r="G23" s="316"/>
      <c r="H23" s="316"/>
      <c r="I23" s="316"/>
      <c r="J23" s="25"/>
      <c r="K23" s="291"/>
      <c r="L23" s="291"/>
      <c r="M23" s="293"/>
      <c r="N23" s="292"/>
      <c r="O23" s="292"/>
      <c r="P23" s="292"/>
      <c r="Q23" s="292"/>
    </row>
    <row r="24" spans="1:17" ht="6" customHeight="1">
      <c r="A24" s="57"/>
      <c r="B24" s="305"/>
      <c r="C24" s="305"/>
      <c r="D24" s="305"/>
      <c r="E24" s="305"/>
      <c r="F24" s="305"/>
      <c r="G24" s="305"/>
      <c r="H24" s="305"/>
      <c r="I24" s="305"/>
      <c r="J24" s="25"/>
      <c r="K24" s="291"/>
      <c r="L24" s="291"/>
      <c r="M24" s="293"/>
      <c r="N24" s="292"/>
      <c r="O24" s="292"/>
      <c r="P24" s="292"/>
      <c r="Q24" s="292"/>
    </row>
    <row r="25" spans="1:17" ht="14.25" customHeight="1">
      <c r="A25" s="65" t="s">
        <v>534</v>
      </c>
    </row>
    <row r="26" spans="1:17">
      <c r="A26" s="377"/>
    </row>
  </sheetData>
  <mergeCells count="3">
    <mergeCell ref="A6:A7"/>
    <mergeCell ref="B6:B7"/>
    <mergeCell ref="C6:I6"/>
  </mergeCells>
  <printOptions horizontalCentered="1" verticalCentered="1"/>
  <pageMargins left="0.19685039370078741" right="0.19685039370078741" top="0.78740157480314965" bottom="0.78740157480314965" header="0" footer="0.19685039370078741"/>
  <pageSetup scale="110" firstPageNumber="32" orientation="landscape" useFirstPageNumber="1" r:id="rId1"/>
  <headerFooter alignWithMargins="0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A02A06-6812-4FB4-8E3E-64A4F4881184}">
  <dimension ref="A2:H26"/>
  <sheetViews>
    <sheetView showGridLines="0" topLeftCell="A3" zoomScaleNormal="100" zoomScaleSheetLayoutView="90" workbookViewId="0">
      <selection activeCell="G30" sqref="G30"/>
    </sheetView>
  </sheetViews>
  <sheetFormatPr baseColWidth="10" defaultRowHeight="12.75"/>
  <cols>
    <col min="1" max="1" width="10.85546875" style="8" customWidth="1"/>
    <col min="2" max="6" width="14" style="8" customWidth="1"/>
    <col min="7" max="256" width="11.42578125" style="8"/>
    <col min="257" max="257" width="10.85546875" style="8" customWidth="1"/>
    <col min="258" max="261" width="11.7109375" style="8" customWidth="1"/>
    <col min="262" max="262" width="12.7109375" style="8" customWidth="1"/>
    <col min="263" max="512" width="11.42578125" style="8"/>
    <col min="513" max="513" width="10.85546875" style="8" customWidth="1"/>
    <col min="514" max="517" width="11.7109375" style="8" customWidth="1"/>
    <col min="518" max="518" width="12.7109375" style="8" customWidth="1"/>
    <col min="519" max="768" width="11.42578125" style="8"/>
    <col min="769" max="769" width="10.85546875" style="8" customWidth="1"/>
    <col min="770" max="773" width="11.7109375" style="8" customWidth="1"/>
    <col min="774" max="774" width="12.7109375" style="8" customWidth="1"/>
    <col min="775" max="1024" width="11.42578125" style="8"/>
    <col min="1025" max="1025" width="10.85546875" style="8" customWidth="1"/>
    <col min="1026" max="1029" width="11.7109375" style="8" customWidth="1"/>
    <col min="1030" max="1030" width="12.7109375" style="8" customWidth="1"/>
    <col min="1031" max="1280" width="11.42578125" style="8"/>
    <col min="1281" max="1281" width="10.85546875" style="8" customWidth="1"/>
    <col min="1282" max="1285" width="11.7109375" style="8" customWidth="1"/>
    <col min="1286" max="1286" width="12.7109375" style="8" customWidth="1"/>
    <col min="1287" max="1536" width="11.42578125" style="8"/>
    <col min="1537" max="1537" width="10.85546875" style="8" customWidth="1"/>
    <col min="1538" max="1541" width="11.7109375" style="8" customWidth="1"/>
    <col min="1542" max="1542" width="12.7109375" style="8" customWidth="1"/>
    <col min="1543" max="1792" width="11.42578125" style="8"/>
    <col min="1793" max="1793" width="10.85546875" style="8" customWidth="1"/>
    <col min="1794" max="1797" width="11.7109375" style="8" customWidth="1"/>
    <col min="1798" max="1798" width="12.7109375" style="8" customWidth="1"/>
    <col min="1799" max="2048" width="11.42578125" style="8"/>
    <col min="2049" max="2049" width="10.85546875" style="8" customWidth="1"/>
    <col min="2050" max="2053" width="11.7109375" style="8" customWidth="1"/>
    <col min="2054" max="2054" width="12.7109375" style="8" customWidth="1"/>
    <col min="2055" max="2304" width="11.42578125" style="8"/>
    <col min="2305" max="2305" width="10.85546875" style="8" customWidth="1"/>
    <col min="2306" max="2309" width="11.7109375" style="8" customWidth="1"/>
    <col min="2310" max="2310" width="12.7109375" style="8" customWidth="1"/>
    <col min="2311" max="2560" width="11.42578125" style="8"/>
    <col min="2561" max="2561" width="10.85546875" style="8" customWidth="1"/>
    <col min="2562" max="2565" width="11.7109375" style="8" customWidth="1"/>
    <col min="2566" max="2566" width="12.7109375" style="8" customWidth="1"/>
    <col min="2567" max="2816" width="11.42578125" style="8"/>
    <col min="2817" max="2817" width="10.85546875" style="8" customWidth="1"/>
    <col min="2818" max="2821" width="11.7109375" style="8" customWidth="1"/>
    <col min="2822" max="2822" width="12.7109375" style="8" customWidth="1"/>
    <col min="2823" max="3072" width="11.42578125" style="8"/>
    <col min="3073" max="3073" width="10.85546875" style="8" customWidth="1"/>
    <col min="3074" max="3077" width="11.7109375" style="8" customWidth="1"/>
    <col min="3078" max="3078" width="12.7109375" style="8" customWidth="1"/>
    <col min="3079" max="3328" width="11.42578125" style="8"/>
    <col min="3329" max="3329" width="10.85546875" style="8" customWidth="1"/>
    <col min="3330" max="3333" width="11.7109375" style="8" customWidth="1"/>
    <col min="3334" max="3334" width="12.7109375" style="8" customWidth="1"/>
    <col min="3335" max="3584" width="11.42578125" style="8"/>
    <col min="3585" max="3585" width="10.85546875" style="8" customWidth="1"/>
    <col min="3586" max="3589" width="11.7109375" style="8" customWidth="1"/>
    <col min="3590" max="3590" width="12.7109375" style="8" customWidth="1"/>
    <col min="3591" max="3840" width="11.42578125" style="8"/>
    <col min="3841" max="3841" width="10.85546875" style="8" customWidth="1"/>
    <col min="3842" max="3845" width="11.7109375" style="8" customWidth="1"/>
    <col min="3846" max="3846" width="12.7109375" style="8" customWidth="1"/>
    <col min="3847" max="4096" width="11.42578125" style="8"/>
    <col min="4097" max="4097" width="10.85546875" style="8" customWidth="1"/>
    <col min="4098" max="4101" width="11.7109375" style="8" customWidth="1"/>
    <col min="4102" max="4102" width="12.7109375" style="8" customWidth="1"/>
    <col min="4103" max="4352" width="11.42578125" style="8"/>
    <col min="4353" max="4353" width="10.85546875" style="8" customWidth="1"/>
    <col min="4354" max="4357" width="11.7109375" style="8" customWidth="1"/>
    <col min="4358" max="4358" width="12.7109375" style="8" customWidth="1"/>
    <col min="4359" max="4608" width="11.42578125" style="8"/>
    <col min="4609" max="4609" width="10.85546875" style="8" customWidth="1"/>
    <col min="4610" max="4613" width="11.7109375" style="8" customWidth="1"/>
    <col min="4614" max="4614" width="12.7109375" style="8" customWidth="1"/>
    <col min="4615" max="4864" width="11.42578125" style="8"/>
    <col min="4865" max="4865" width="10.85546875" style="8" customWidth="1"/>
    <col min="4866" max="4869" width="11.7109375" style="8" customWidth="1"/>
    <col min="4870" max="4870" width="12.7109375" style="8" customWidth="1"/>
    <col min="4871" max="5120" width="11.42578125" style="8"/>
    <col min="5121" max="5121" width="10.85546875" style="8" customWidth="1"/>
    <col min="5122" max="5125" width="11.7109375" style="8" customWidth="1"/>
    <col min="5126" max="5126" width="12.7109375" style="8" customWidth="1"/>
    <col min="5127" max="5376" width="11.42578125" style="8"/>
    <col min="5377" max="5377" width="10.85546875" style="8" customWidth="1"/>
    <col min="5378" max="5381" width="11.7109375" style="8" customWidth="1"/>
    <col min="5382" max="5382" width="12.7109375" style="8" customWidth="1"/>
    <col min="5383" max="5632" width="11.42578125" style="8"/>
    <col min="5633" max="5633" width="10.85546875" style="8" customWidth="1"/>
    <col min="5634" max="5637" width="11.7109375" style="8" customWidth="1"/>
    <col min="5638" max="5638" width="12.7109375" style="8" customWidth="1"/>
    <col min="5639" max="5888" width="11.42578125" style="8"/>
    <col min="5889" max="5889" width="10.85546875" style="8" customWidth="1"/>
    <col min="5890" max="5893" width="11.7109375" style="8" customWidth="1"/>
    <col min="5894" max="5894" width="12.7109375" style="8" customWidth="1"/>
    <col min="5895" max="6144" width="11.42578125" style="8"/>
    <col min="6145" max="6145" width="10.85546875" style="8" customWidth="1"/>
    <col min="6146" max="6149" width="11.7109375" style="8" customWidth="1"/>
    <col min="6150" max="6150" width="12.7109375" style="8" customWidth="1"/>
    <col min="6151" max="6400" width="11.42578125" style="8"/>
    <col min="6401" max="6401" width="10.85546875" style="8" customWidth="1"/>
    <col min="6402" max="6405" width="11.7109375" style="8" customWidth="1"/>
    <col min="6406" max="6406" width="12.7109375" style="8" customWidth="1"/>
    <col min="6407" max="6656" width="11.42578125" style="8"/>
    <col min="6657" max="6657" width="10.85546875" style="8" customWidth="1"/>
    <col min="6658" max="6661" width="11.7109375" style="8" customWidth="1"/>
    <col min="6662" max="6662" width="12.7109375" style="8" customWidth="1"/>
    <col min="6663" max="6912" width="11.42578125" style="8"/>
    <col min="6913" max="6913" width="10.85546875" style="8" customWidth="1"/>
    <col min="6914" max="6917" width="11.7109375" style="8" customWidth="1"/>
    <col min="6918" max="6918" width="12.7109375" style="8" customWidth="1"/>
    <col min="6919" max="7168" width="11.42578125" style="8"/>
    <col min="7169" max="7169" width="10.85546875" style="8" customWidth="1"/>
    <col min="7170" max="7173" width="11.7109375" style="8" customWidth="1"/>
    <col min="7174" max="7174" width="12.7109375" style="8" customWidth="1"/>
    <col min="7175" max="7424" width="11.42578125" style="8"/>
    <col min="7425" max="7425" width="10.85546875" style="8" customWidth="1"/>
    <col min="7426" max="7429" width="11.7109375" style="8" customWidth="1"/>
    <col min="7430" max="7430" width="12.7109375" style="8" customWidth="1"/>
    <col min="7431" max="7680" width="11.42578125" style="8"/>
    <col min="7681" max="7681" width="10.85546875" style="8" customWidth="1"/>
    <col min="7682" max="7685" width="11.7109375" style="8" customWidth="1"/>
    <col min="7686" max="7686" width="12.7109375" style="8" customWidth="1"/>
    <col min="7687" max="7936" width="11.42578125" style="8"/>
    <col min="7937" max="7937" width="10.85546875" style="8" customWidth="1"/>
    <col min="7938" max="7941" width="11.7109375" style="8" customWidth="1"/>
    <col min="7942" max="7942" width="12.7109375" style="8" customWidth="1"/>
    <col min="7943" max="8192" width="11.42578125" style="8"/>
    <col min="8193" max="8193" width="10.85546875" style="8" customWidth="1"/>
    <col min="8194" max="8197" width="11.7109375" style="8" customWidth="1"/>
    <col min="8198" max="8198" width="12.7109375" style="8" customWidth="1"/>
    <col min="8199" max="8448" width="11.42578125" style="8"/>
    <col min="8449" max="8449" width="10.85546875" style="8" customWidth="1"/>
    <col min="8450" max="8453" width="11.7109375" style="8" customWidth="1"/>
    <col min="8454" max="8454" width="12.7109375" style="8" customWidth="1"/>
    <col min="8455" max="8704" width="11.42578125" style="8"/>
    <col min="8705" max="8705" width="10.85546875" style="8" customWidth="1"/>
    <col min="8706" max="8709" width="11.7109375" style="8" customWidth="1"/>
    <col min="8710" max="8710" width="12.7109375" style="8" customWidth="1"/>
    <col min="8711" max="8960" width="11.42578125" style="8"/>
    <col min="8961" max="8961" width="10.85546875" style="8" customWidth="1"/>
    <col min="8962" max="8965" width="11.7109375" style="8" customWidth="1"/>
    <col min="8966" max="8966" width="12.7109375" style="8" customWidth="1"/>
    <col min="8967" max="9216" width="11.42578125" style="8"/>
    <col min="9217" max="9217" width="10.85546875" style="8" customWidth="1"/>
    <col min="9218" max="9221" width="11.7109375" style="8" customWidth="1"/>
    <col min="9222" max="9222" width="12.7109375" style="8" customWidth="1"/>
    <col min="9223" max="9472" width="11.42578125" style="8"/>
    <col min="9473" max="9473" width="10.85546875" style="8" customWidth="1"/>
    <col min="9474" max="9477" width="11.7109375" style="8" customWidth="1"/>
    <col min="9478" max="9478" width="12.7109375" style="8" customWidth="1"/>
    <col min="9479" max="9728" width="11.42578125" style="8"/>
    <col min="9729" max="9729" width="10.85546875" style="8" customWidth="1"/>
    <col min="9730" max="9733" width="11.7109375" style="8" customWidth="1"/>
    <col min="9734" max="9734" width="12.7109375" style="8" customWidth="1"/>
    <col min="9735" max="9984" width="11.42578125" style="8"/>
    <col min="9985" max="9985" width="10.85546875" style="8" customWidth="1"/>
    <col min="9986" max="9989" width="11.7109375" style="8" customWidth="1"/>
    <col min="9990" max="9990" width="12.7109375" style="8" customWidth="1"/>
    <col min="9991" max="10240" width="11.42578125" style="8"/>
    <col min="10241" max="10241" width="10.85546875" style="8" customWidth="1"/>
    <col min="10242" max="10245" width="11.7109375" style="8" customWidth="1"/>
    <col min="10246" max="10246" width="12.7109375" style="8" customWidth="1"/>
    <col min="10247" max="10496" width="11.42578125" style="8"/>
    <col min="10497" max="10497" width="10.85546875" style="8" customWidth="1"/>
    <col min="10498" max="10501" width="11.7109375" style="8" customWidth="1"/>
    <col min="10502" max="10502" width="12.7109375" style="8" customWidth="1"/>
    <col min="10503" max="10752" width="11.42578125" style="8"/>
    <col min="10753" max="10753" width="10.85546875" style="8" customWidth="1"/>
    <col min="10754" max="10757" width="11.7109375" style="8" customWidth="1"/>
    <col min="10758" max="10758" width="12.7109375" style="8" customWidth="1"/>
    <col min="10759" max="11008" width="11.42578125" style="8"/>
    <col min="11009" max="11009" width="10.85546875" style="8" customWidth="1"/>
    <col min="11010" max="11013" width="11.7109375" style="8" customWidth="1"/>
    <col min="11014" max="11014" width="12.7109375" style="8" customWidth="1"/>
    <col min="11015" max="11264" width="11.42578125" style="8"/>
    <col min="11265" max="11265" width="10.85546875" style="8" customWidth="1"/>
    <col min="11266" max="11269" width="11.7109375" style="8" customWidth="1"/>
    <col min="11270" max="11270" width="12.7109375" style="8" customWidth="1"/>
    <col min="11271" max="11520" width="11.42578125" style="8"/>
    <col min="11521" max="11521" width="10.85546875" style="8" customWidth="1"/>
    <col min="11522" max="11525" width="11.7109375" style="8" customWidth="1"/>
    <col min="11526" max="11526" width="12.7109375" style="8" customWidth="1"/>
    <col min="11527" max="11776" width="11.42578125" style="8"/>
    <col min="11777" max="11777" width="10.85546875" style="8" customWidth="1"/>
    <col min="11778" max="11781" width="11.7109375" style="8" customWidth="1"/>
    <col min="11782" max="11782" width="12.7109375" style="8" customWidth="1"/>
    <col min="11783" max="12032" width="11.42578125" style="8"/>
    <col min="12033" max="12033" width="10.85546875" style="8" customWidth="1"/>
    <col min="12034" max="12037" width="11.7109375" style="8" customWidth="1"/>
    <col min="12038" max="12038" width="12.7109375" style="8" customWidth="1"/>
    <col min="12039" max="12288" width="11.42578125" style="8"/>
    <col min="12289" max="12289" width="10.85546875" style="8" customWidth="1"/>
    <col min="12290" max="12293" width="11.7109375" style="8" customWidth="1"/>
    <col min="12294" max="12294" width="12.7109375" style="8" customWidth="1"/>
    <col min="12295" max="12544" width="11.42578125" style="8"/>
    <col min="12545" max="12545" width="10.85546875" style="8" customWidth="1"/>
    <col min="12546" max="12549" width="11.7109375" style="8" customWidth="1"/>
    <col min="12550" max="12550" width="12.7109375" style="8" customWidth="1"/>
    <col min="12551" max="12800" width="11.42578125" style="8"/>
    <col min="12801" max="12801" width="10.85546875" style="8" customWidth="1"/>
    <col min="12802" max="12805" width="11.7109375" style="8" customWidth="1"/>
    <col min="12806" max="12806" width="12.7109375" style="8" customWidth="1"/>
    <col min="12807" max="13056" width="11.42578125" style="8"/>
    <col min="13057" max="13057" width="10.85546875" style="8" customWidth="1"/>
    <col min="13058" max="13061" width="11.7109375" style="8" customWidth="1"/>
    <col min="13062" max="13062" width="12.7109375" style="8" customWidth="1"/>
    <col min="13063" max="13312" width="11.42578125" style="8"/>
    <col min="13313" max="13313" width="10.85546875" style="8" customWidth="1"/>
    <col min="13314" max="13317" width="11.7109375" style="8" customWidth="1"/>
    <col min="13318" max="13318" width="12.7109375" style="8" customWidth="1"/>
    <col min="13319" max="13568" width="11.42578125" style="8"/>
    <col min="13569" max="13569" width="10.85546875" style="8" customWidth="1"/>
    <col min="13570" max="13573" width="11.7109375" style="8" customWidth="1"/>
    <col min="13574" max="13574" width="12.7109375" style="8" customWidth="1"/>
    <col min="13575" max="13824" width="11.42578125" style="8"/>
    <col min="13825" max="13825" width="10.85546875" style="8" customWidth="1"/>
    <col min="13826" max="13829" width="11.7109375" style="8" customWidth="1"/>
    <col min="13830" max="13830" width="12.7109375" style="8" customWidth="1"/>
    <col min="13831" max="14080" width="11.42578125" style="8"/>
    <col min="14081" max="14081" width="10.85546875" style="8" customWidth="1"/>
    <col min="14082" max="14085" width="11.7109375" style="8" customWidth="1"/>
    <col min="14086" max="14086" width="12.7109375" style="8" customWidth="1"/>
    <col min="14087" max="14336" width="11.42578125" style="8"/>
    <col min="14337" max="14337" width="10.85546875" style="8" customWidth="1"/>
    <col min="14338" max="14341" width="11.7109375" style="8" customWidth="1"/>
    <col min="14342" max="14342" width="12.7109375" style="8" customWidth="1"/>
    <col min="14343" max="14592" width="11.42578125" style="8"/>
    <col min="14593" max="14593" width="10.85546875" style="8" customWidth="1"/>
    <col min="14594" max="14597" width="11.7109375" style="8" customWidth="1"/>
    <col min="14598" max="14598" width="12.7109375" style="8" customWidth="1"/>
    <col min="14599" max="14848" width="11.42578125" style="8"/>
    <col min="14849" max="14849" width="10.85546875" style="8" customWidth="1"/>
    <col min="14850" max="14853" width="11.7109375" style="8" customWidth="1"/>
    <col min="14854" max="14854" width="12.7109375" style="8" customWidth="1"/>
    <col min="14855" max="15104" width="11.42578125" style="8"/>
    <col min="15105" max="15105" width="10.85546875" style="8" customWidth="1"/>
    <col min="15106" max="15109" width="11.7109375" style="8" customWidth="1"/>
    <col min="15110" max="15110" width="12.7109375" style="8" customWidth="1"/>
    <col min="15111" max="15360" width="11.42578125" style="8"/>
    <col min="15361" max="15361" width="10.85546875" style="8" customWidth="1"/>
    <col min="15362" max="15365" width="11.7109375" style="8" customWidth="1"/>
    <col min="15366" max="15366" width="12.7109375" style="8" customWidth="1"/>
    <col min="15367" max="15616" width="11.42578125" style="8"/>
    <col min="15617" max="15617" width="10.85546875" style="8" customWidth="1"/>
    <col min="15618" max="15621" width="11.7109375" style="8" customWidth="1"/>
    <col min="15622" max="15622" width="12.7109375" style="8" customWidth="1"/>
    <col min="15623" max="15872" width="11.42578125" style="8"/>
    <col min="15873" max="15873" width="10.85546875" style="8" customWidth="1"/>
    <col min="15874" max="15877" width="11.7109375" style="8" customWidth="1"/>
    <col min="15878" max="15878" width="12.7109375" style="8" customWidth="1"/>
    <col min="15879" max="16128" width="11.42578125" style="8"/>
    <col min="16129" max="16129" width="10.85546875" style="8" customWidth="1"/>
    <col min="16130" max="16133" width="11.7109375" style="8" customWidth="1"/>
    <col min="16134" max="16134" width="12.7109375" style="8" customWidth="1"/>
    <col min="16135" max="16384" width="11.42578125" style="8"/>
  </cols>
  <sheetData>
    <row r="2" spans="1:8" ht="18" customHeight="1">
      <c r="A2" s="7" t="s">
        <v>535</v>
      </c>
      <c r="B2" s="7"/>
      <c r="C2" s="7"/>
      <c r="D2" s="7"/>
      <c r="E2" s="7"/>
      <c r="F2" s="7"/>
      <c r="G2" s="166"/>
    </row>
    <row r="3" spans="1:8" ht="18" customHeight="1">
      <c r="A3" s="33" t="s">
        <v>536</v>
      </c>
      <c r="B3" s="33"/>
      <c r="C3" s="33"/>
      <c r="D3" s="33"/>
      <c r="E3" s="33"/>
      <c r="F3" s="33"/>
      <c r="G3" s="166"/>
    </row>
    <row r="4" spans="1:8" ht="18" customHeight="1">
      <c r="A4" s="33" t="s">
        <v>537</v>
      </c>
      <c r="B4" s="33"/>
      <c r="C4" s="33"/>
      <c r="D4" s="33"/>
      <c r="E4" s="33"/>
      <c r="F4" s="33"/>
      <c r="G4" s="166"/>
    </row>
    <row r="5" spans="1:8" ht="18" customHeight="1">
      <c r="A5" s="33" t="s">
        <v>140</v>
      </c>
      <c r="B5" s="33"/>
      <c r="C5" s="33"/>
      <c r="D5" s="33"/>
      <c r="E5" s="33"/>
      <c r="F5" s="33"/>
      <c r="G5" s="166"/>
      <c r="H5" s="378"/>
    </row>
    <row r="6" spans="1:8" ht="4.5" customHeight="1">
      <c r="A6" s="116"/>
      <c r="B6" s="116"/>
      <c r="C6" s="116"/>
      <c r="D6" s="116"/>
      <c r="E6" s="116"/>
      <c r="F6" s="116"/>
      <c r="G6" s="166"/>
      <c r="H6" s="378"/>
    </row>
    <row r="7" spans="1:8" ht="17.25" customHeight="1">
      <c r="A7" s="535" t="s">
        <v>333</v>
      </c>
      <c r="B7" s="533" t="s">
        <v>34</v>
      </c>
      <c r="C7" s="516" t="s">
        <v>538</v>
      </c>
      <c r="D7" s="516"/>
      <c r="E7" s="516"/>
      <c r="F7" s="516"/>
    </row>
    <row r="8" spans="1:8" ht="28.5" customHeight="1">
      <c r="A8" s="536"/>
      <c r="B8" s="517"/>
      <c r="C8" s="45" t="s">
        <v>539</v>
      </c>
      <c r="D8" s="45" t="s">
        <v>514</v>
      </c>
      <c r="E8" s="45" t="s">
        <v>341</v>
      </c>
      <c r="F8" s="46" t="s">
        <v>540</v>
      </c>
    </row>
    <row r="9" spans="1:8" ht="8.25" customHeight="1">
      <c r="B9" s="379"/>
      <c r="C9" s="380"/>
      <c r="D9" s="380"/>
      <c r="E9" s="380"/>
      <c r="F9" s="380"/>
    </row>
    <row r="10" spans="1:8" s="16" customFormat="1" ht="16.5" customHeight="1">
      <c r="A10" s="16" t="s">
        <v>34</v>
      </c>
      <c r="B10" s="313">
        <f>SUM(C10:F10)</f>
        <v>322618</v>
      </c>
      <c r="C10" s="313">
        <f>SUM(C12:C23)</f>
        <v>222011</v>
      </c>
      <c r="D10" s="313">
        <f>SUM(D12:D23)</f>
        <v>37740</v>
      </c>
      <c r="E10" s="313">
        <f>SUM(E12:E23)</f>
        <v>32364</v>
      </c>
      <c r="F10" s="313">
        <f>SUM(F12:F23)</f>
        <v>30503</v>
      </c>
    </row>
    <row r="11" spans="1:8" ht="8.25" customHeight="1">
      <c r="B11" s="305"/>
      <c r="C11" s="305"/>
      <c r="D11" s="305"/>
      <c r="E11" s="305"/>
      <c r="F11" s="305"/>
    </row>
    <row r="12" spans="1:8" ht="16.5" customHeight="1">
      <c r="A12" s="8" t="s">
        <v>344</v>
      </c>
      <c r="B12" s="305">
        <f>SUM(C12:F12)</f>
        <v>36770</v>
      </c>
      <c r="C12" s="305">
        <v>24870</v>
      </c>
      <c r="D12" s="305">
        <v>4564</v>
      </c>
      <c r="E12" s="305">
        <v>3684</v>
      </c>
      <c r="F12" s="305">
        <v>3652</v>
      </c>
    </row>
    <row r="13" spans="1:8" ht="16.5" customHeight="1">
      <c r="A13" s="8" t="s">
        <v>345</v>
      </c>
      <c r="B13" s="305">
        <f>SUM(C13:F13)</f>
        <v>30395</v>
      </c>
      <c r="C13" s="305">
        <v>21258</v>
      </c>
      <c r="D13" s="305">
        <v>3617</v>
      </c>
      <c r="E13" s="305">
        <v>2718</v>
      </c>
      <c r="F13" s="305">
        <v>2802</v>
      </c>
    </row>
    <row r="14" spans="1:8" ht="16.5" customHeight="1">
      <c r="A14" s="8" t="s">
        <v>346</v>
      </c>
      <c r="B14" s="305">
        <f>SUM(C14:F14)</f>
        <v>30982</v>
      </c>
      <c r="C14" s="305">
        <v>20088</v>
      </c>
      <c r="D14" s="305">
        <v>3997</v>
      </c>
      <c r="E14" s="305">
        <v>3577</v>
      </c>
      <c r="F14" s="305">
        <v>3320</v>
      </c>
    </row>
    <row r="15" spans="1:8" ht="16.5" customHeight="1">
      <c r="A15" s="8" t="s">
        <v>347</v>
      </c>
      <c r="B15" s="305">
        <f t="shared" ref="B15:B23" si="0">SUM(C15:F15)</f>
        <v>22207</v>
      </c>
      <c r="C15" s="305">
        <v>14726</v>
      </c>
      <c r="D15" s="305">
        <v>2853</v>
      </c>
      <c r="E15" s="305">
        <v>2424</v>
      </c>
      <c r="F15" s="305">
        <v>2204</v>
      </c>
    </row>
    <row r="16" spans="1:8" ht="16.5" customHeight="1">
      <c r="A16" s="8" t="s">
        <v>348</v>
      </c>
      <c r="B16" s="305">
        <f t="shared" si="0"/>
        <v>28572</v>
      </c>
      <c r="C16" s="305">
        <v>19220</v>
      </c>
      <c r="D16" s="305">
        <v>3770</v>
      </c>
      <c r="E16" s="305">
        <v>2921</v>
      </c>
      <c r="F16" s="305">
        <v>2661</v>
      </c>
    </row>
    <row r="17" spans="1:6" ht="16.5" customHeight="1">
      <c r="A17" s="8" t="s">
        <v>349</v>
      </c>
      <c r="B17" s="305">
        <f t="shared" si="0"/>
        <v>25174</v>
      </c>
      <c r="C17" s="305">
        <v>17221</v>
      </c>
      <c r="D17" s="305">
        <v>3131</v>
      </c>
      <c r="E17" s="305">
        <v>2521</v>
      </c>
      <c r="F17" s="305">
        <v>2301</v>
      </c>
    </row>
    <row r="18" spans="1:6" ht="16.5" customHeight="1">
      <c r="A18" s="8" t="s">
        <v>350</v>
      </c>
      <c r="B18" s="305">
        <f t="shared" si="0"/>
        <v>26000</v>
      </c>
      <c r="C18" s="305">
        <v>18006</v>
      </c>
      <c r="D18" s="305">
        <v>3055</v>
      </c>
      <c r="E18" s="305">
        <v>2783</v>
      </c>
      <c r="F18" s="305">
        <v>2156</v>
      </c>
    </row>
    <row r="19" spans="1:6" ht="16.5" customHeight="1">
      <c r="A19" s="8" t="s">
        <v>351</v>
      </c>
      <c r="B19" s="305">
        <f t="shared" si="0"/>
        <v>28228</v>
      </c>
      <c r="C19" s="305">
        <v>20322</v>
      </c>
      <c r="D19" s="305">
        <v>2990</v>
      </c>
      <c r="E19" s="305">
        <v>2661</v>
      </c>
      <c r="F19" s="305">
        <v>2255</v>
      </c>
    </row>
    <row r="20" spans="1:6" ht="16.5" customHeight="1">
      <c r="A20" s="8" t="s">
        <v>352</v>
      </c>
      <c r="B20" s="305">
        <f t="shared" si="0"/>
        <v>22023</v>
      </c>
      <c r="C20" s="305">
        <v>15031</v>
      </c>
      <c r="D20" s="305">
        <v>2539</v>
      </c>
      <c r="E20" s="305">
        <v>2464</v>
      </c>
      <c r="F20" s="305">
        <v>1989</v>
      </c>
    </row>
    <row r="21" spans="1:6" ht="16.5" customHeight="1">
      <c r="A21" s="8" t="s">
        <v>353</v>
      </c>
      <c r="B21" s="305">
        <f t="shared" si="0"/>
        <v>23948</v>
      </c>
      <c r="C21" s="305">
        <v>16459</v>
      </c>
      <c r="D21" s="305">
        <v>2575</v>
      </c>
      <c r="E21" s="305">
        <v>2536</v>
      </c>
      <c r="F21" s="305">
        <v>2378</v>
      </c>
    </row>
    <row r="22" spans="1:6" ht="16.5" customHeight="1">
      <c r="A22" s="8" t="s">
        <v>354</v>
      </c>
      <c r="B22" s="305">
        <f t="shared" si="0"/>
        <v>24493</v>
      </c>
      <c r="C22" s="305">
        <v>17106</v>
      </c>
      <c r="D22" s="305">
        <v>2584</v>
      </c>
      <c r="E22" s="305">
        <v>2275</v>
      </c>
      <c r="F22" s="305">
        <v>2528</v>
      </c>
    </row>
    <row r="23" spans="1:6" ht="16.5" customHeight="1">
      <c r="A23" s="8" t="s">
        <v>355</v>
      </c>
      <c r="B23" s="305">
        <f t="shared" si="0"/>
        <v>23826</v>
      </c>
      <c r="C23" s="305">
        <v>17704</v>
      </c>
      <c r="D23" s="305">
        <v>2065</v>
      </c>
      <c r="E23" s="305">
        <v>1800</v>
      </c>
      <c r="F23" s="305">
        <v>2257</v>
      </c>
    </row>
    <row r="24" spans="1:6" ht="8.25" customHeight="1">
      <c r="A24" s="28"/>
      <c r="B24" s="28"/>
      <c r="C24" s="28"/>
      <c r="D24" s="28"/>
      <c r="E24" s="28"/>
      <c r="F24" s="28"/>
    </row>
    <row r="25" spans="1:6" ht="8.25" customHeight="1"/>
    <row r="26" spans="1:6">
      <c r="A26" s="32" t="s">
        <v>541</v>
      </c>
    </row>
  </sheetData>
  <mergeCells count="3">
    <mergeCell ref="A7:A8"/>
    <mergeCell ref="B7:B8"/>
    <mergeCell ref="C7:F7"/>
  </mergeCells>
  <printOptions horizontalCentered="1" verticalCentered="1"/>
  <pageMargins left="0.39370078740157483" right="0.39370078740157483" top="0.78740157480314965" bottom="0.78740157480314965" header="0" footer="0.19685039370078741"/>
  <pageSetup scale="115" firstPageNumber="33" orientation="landscape" useFirstPageNumber="1" r:id="rId1"/>
  <headerFooter alignWithMargins="0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CA91-C247-4750-9C7F-B54F9CA1B07E}">
  <dimension ref="A2:L29"/>
  <sheetViews>
    <sheetView showGridLines="0" zoomScaleNormal="100" zoomScaleSheetLayoutView="90" workbookViewId="0">
      <selection activeCell="G30" sqref="G30"/>
    </sheetView>
  </sheetViews>
  <sheetFormatPr baseColWidth="10" defaultRowHeight="12.75"/>
  <cols>
    <col min="1" max="1" width="12.7109375" style="8" customWidth="1"/>
    <col min="2" max="2" width="13.28515625" style="8" bestFit="1" customWidth="1"/>
    <col min="3" max="10" width="13.7109375" style="8" customWidth="1"/>
    <col min="11" max="11" width="12.5703125" style="8" bestFit="1" customWidth="1"/>
    <col min="12" max="256" width="11.42578125" style="8"/>
    <col min="257" max="257" width="12.7109375" style="8" customWidth="1"/>
    <col min="258" max="258" width="13.28515625" style="8" bestFit="1" customWidth="1"/>
    <col min="259" max="266" width="13.7109375" style="8" customWidth="1"/>
    <col min="267" max="267" width="12.5703125" style="8" bestFit="1" customWidth="1"/>
    <col min="268" max="512" width="11.42578125" style="8"/>
    <col min="513" max="513" width="12.7109375" style="8" customWidth="1"/>
    <col min="514" max="514" width="13.28515625" style="8" bestFit="1" customWidth="1"/>
    <col min="515" max="522" width="13.7109375" style="8" customWidth="1"/>
    <col min="523" max="523" width="12.5703125" style="8" bestFit="1" customWidth="1"/>
    <col min="524" max="768" width="11.42578125" style="8"/>
    <col min="769" max="769" width="12.7109375" style="8" customWidth="1"/>
    <col min="770" max="770" width="13.28515625" style="8" bestFit="1" customWidth="1"/>
    <col min="771" max="778" width="13.7109375" style="8" customWidth="1"/>
    <col min="779" max="779" width="12.5703125" style="8" bestFit="1" customWidth="1"/>
    <col min="780" max="1024" width="11.42578125" style="8"/>
    <col min="1025" max="1025" width="12.7109375" style="8" customWidth="1"/>
    <col min="1026" max="1026" width="13.28515625" style="8" bestFit="1" customWidth="1"/>
    <col min="1027" max="1034" width="13.7109375" style="8" customWidth="1"/>
    <col min="1035" max="1035" width="12.5703125" style="8" bestFit="1" customWidth="1"/>
    <col min="1036" max="1280" width="11.42578125" style="8"/>
    <col min="1281" max="1281" width="12.7109375" style="8" customWidth="1"/>
    <col min="1282" max="1282" width="13.28515625" style="8" bestFit="1" customWidth="1"/>
    <col min="1283" max="1290" width="13.7109375" style="8" customWidth="1"/>
    <col min="1291" max="1291" width="12.5703125" style="8" bestFit="1" customWidth="1"/>
    <col min="1292" max="1536" width="11.42578125" style="8"/>
    <col min="1537" max="1537" width="12.7109375" style="8" customWidth="1"/>
    <col min="1538" max="1538" width="13.28515625" style="8" bestFit="1" customWidth="1"/>
    <col min="1539" max="1546" width="13.7109375" style="8" customWidth="1"/>
    <col min="1547" max="1547" width="12.5703125" style="8" bestFit="1" customWidth="1"/>
    <col min="1548" max="1792" width="11.42578125" style="8"/>
    <col min="1793" max="1793" width="12.7109375" style="8" customWidth="1"/>
    <col min="1794" max="1794" width="13.28515625" style="8" bestFit="1" customWidth="1"/>
    <col min="1795" max="1802" width="13.7109375" style="8" customWidth="1"/>
    <col min="1803" max="1803" width="12.5703125" style="8" bestFit="1" customWidth="1"/>
    <col min="1804" max="2048" width="11.42578125" style="8"/>
    <col min="2049" max="2049" width="12.7109375" style="8" customWidth="1"/>
    <col min="2050" max="2050" width="13.28515625" style="8" bestFit="1" customWidth="1"/>
    <col min="2051" max="2058" width="13.7109375" style="8" customWidth="1"/>
    <col min="2059" max="2059" width="12.5703125" style="8" bestFit="1" customWidth="1"/>
    <col min="2060" max="2304" width="11.42578125" style="8"/>
    <col min="2305" max="2305" width="12.7109375" style="8" customWidth="1"/>
    <col min="2306" max="2306" width="13.28515625" style="8" bestFit="1" customWidth="1"/>
    <col min="2307" max="2314" width="13.7109375" style="8" customWidth="1"/>
    <col min="2315" max="2315" width="12.5703125" style="8" bestFit="1" customWidth="1"/>
    <col min="2316" max="2560" width="11.42578125" style="8"/>
    <col min="2561" max="2561" width="12.7109375" style="8" customWidth="1"/>
    <col min="2562" max="2562" width="13.28515625" style="8" bestFit="1" customWidth="1"/>
    <col min="2563" max="2570" width="13.7109375" style="8" customWidth="1"/>
    <col min="2571" max="2571" width="12.5703125" style="8" bestFit="1" customWidth="1"/>
    <col min="2572" max="2816" width="11.42578125" style="8"/>
    <col min="2817" max="2817" width="12.7109375" style="8" customWidth="1"/>
    <col min="2818" max="2818" width="13.28515625" style="8" bestFit="1" customWidth="1"/>
    <col min="2819" max="2826" width="13.7109375" style="8" customWidth="1"/>
    <col min="2827" max="2827" width="12.5703125" style="8" bestFit="1" customWidth="1"/>
    <col min="2828" max="3072" width="11.42578125" style="8"/>
    <col min="3073" max="3073" width="12.7109375" style="8" customWidth="1"/>
    <col min="3074" max="3074" width="13.28515625" style="8" bestFit="1" customWidth="1"/>
    <col min="3075" max="3082" width="13.7109375" style="8" customWidth="1"/>
    <col min="3083" max="3083" width="12.5703125" style="8" bestFit="1" customWidth="1"/>
    <col min="3084" max="3328" width="11.42578125" style="8"/>
    <col min="3329" max="3329" width="12.7109375" style="8" customWidth="1"/>
    <col min="3330" max="3330" width="13.28515625" style="8" bestFit="1" customWidth="1"/>
    <col min="3331" max="3338" width="13.7109375" style="8" customWidth="1"/>
    <col min="3339" max="3339" width="12.5703125" style="8" bestFit="1" customWidth="1"/>
    <col min="3340" max="3584" width="11.42578125" style="8"/>
    <col min="3585" max="3585" width="12.7109375" style="8" customWidth="1"/>
    <col min="3586" max="3586" width="13.28515625" style="8" bestFit="1" customWidth="1"/>
    <col min="3587" max="3594" width="13.7109375" style="8" customWidth="1"/>
    <col min="3595" max="3595" width="12.5703125" style="8" bestFit="1" customWidth="1"/>
    <col min="3596" max="3840" width="11.42578125" style="8"/>
    <col min="3841" max="3841" width="12.7109375" style="8" customWidth="1"/>
    <col min="3842" max="3842" width="13.28515625" style="8" bestFit="1" customWidth="1"/>
    <col min="3843" max="3850" width="13.7109375" style="8" customWidth="1"/>
    <col min="3851" max="3851" width="12.5703125" style="8" bestFit="1" customWidth="1"/>
    <col min="3852" max="4096" width="11.42578125" style="8"/>
    <col min="4097" max="4097" width="12.7109375" style="8" customWidth="1"/>
    <col min="4098" max="4098" width="13.28515625" style="8" bestFit="1" customWidth="1"/>
    <col min="4099" max="4106" width="13.7109375" style="8" customWidth="1"/>
    <col min="4107" max="4107" width="12.5703125" style="8" bestFit="1" customWidth="1"/>
    <col min="4108" max="4352" width="11.42578125" style="8"/>
    <col min="4353" max="4353" width="12.7109375" style="8" customWidth="1"/>
    <col min="4354" max="4354" width="13.28515625" style="8" bestFit="1" customWidth="1"/>
    <col min="4355" max="4362" width="13.7109375" style="8" customWidth="1"/>
    <col min="4363" max="4363" width="12.5703125" style="8" bestFit="1" customWidth="1"/>
    <col min="4364" max="4608" width="11.42578125" style="8"/>
    <col min="4609" max="4609" width="12.7109375" style="8" customWidth="1"/>
    <col min="4610" max="4610" width="13.28515625" style="8" bestFit="1" customWidth="1"/>
    <col min="4611" max="4618" width="13.7109375" style="8" customWidth="1"/>
    <col min="4619" max="4619" width="12.5703125" style="8" bestFit="1" customWidth="1"/>
    <col min="4620" max="4864" width="11.42578125" style="8"/>
    <col min="4865" max="4865" width="12.7109375" style="8" customWidth="1"/>
    <col min="4866" max="4866" width="13.28515625" style="8" bestFit="1" customWidth="1"/>
    <col min="4867" max="4874" width="13.7109375" style="8" customWidth="1"/>
    <col min="4875" max="4875" width="12.5703125" style="8" bestFit="1" customWidth="1"/>
    <col min="4876" max="5120" width="11.42578125" style="8"/>
    <col min="5121" max="5121" width="12.7109375" style="8" customWidth="1"/>
    <col min="5122" max="5122" width="13.28515625" style="8" bestFit="1" customWidth="1"/>
    <col min="5123" max="5130" width="13.7109375" style="8" customWidth="1"/>
    <col min="5131" max="5131" width="12.5703125" style="8" bestFit="1" customWidth="1"/>
    <col min="5132" max="5376" width="11.42578125" style="8"/>
    <col min="5377" max="5377" width="12.7109375" style="8" customWidth="1"/>
    <col min="5378" max="5378" width="13.28515625" style="8" bestFit="1" customWidth="1"/>
    <col min="5379" max="5386" width="13.7109375" style="8" customWidth="1"/>
    <col min="5387" max="5387" width="12.5703125" style="8" bestFit="1" customWidth="1"/>
    <col min="5388" max="5632" width="11.42578125" style="8"/>
    <col min="5633" max="5633" width="12.7109375" style="8" customWidth="1"/>
    <col min="5634" max="5634" width="13.28515625" style="8" bestFit="1" customWidth="1"/>
    <col min="5635" max="5642" width="13.7109375" style="8" customWidth="1"/>
    <col min="5643" max="5643" width="12.5703125" style="8" bestFit="1" customWidth="1"/>
    <col min="5644" max="5888" width="11.42578125" style="8"/>
    <col min="5889" max="5889" width="12.7109375" style="8" customWidth="1"/>
    <col min="5890" max="5890" width="13.28515625" style="8" bestFit="1" customWidth="1"/>
    <col min="5891" max="5898" width="13.7109375" style="8" customWidth="1"/>
    <col min="5899" max="5899" width="12.5703125" style="8" bestFit="1" customWidth="1"/>
    <col min="5900" max="6144" width="11.42578125" style="8"/>
    <col min="6145" max="6145" width="12.7109375" style="8" customWidth="1"/>
    <col min="6146" max="6146" width="13.28515625" style="8" bestFit="1" customWidth="1"/>
    <col min="6147" max="6154" width="13.7109375" style="8" customWidth="1"/>
    <col min="6155" max="6155" width="12.5703125" style="8" bestFit="1" customWidth="1"/>
    <col min="6156" max="6400" width="11.42578125" style="8"/>
    <col min="6401" max="6401" width="12.7109375" style="8" customWidth="1"/>
    <col min="6402" max="6402" width="13.28515625" style="8" bestFit="1" customWidth="1"/>
    <col min="6403" max="6410" width="13.7109375" style="8" customWidth="1"/>
    <col min="6411" max="6411" width="12.5703125" style="8" bestFit="1" customWidth="1"/>
    <col min="6412" max="6656" width="11.42578125" style="8"/>
    <col min="6657" max="6657" width="12.7109375" style="8" customWidth="1"/>
    <col min="6658" max="6658" width="13.28515625" style="8" bestFit="1" customWidth="1"/>
    <col min="6659" max="6666" width="13.7109375" style="8" customWidth="1"/>
    <col min="6667" max="6667" width="12.5703125" style="8" bestFit="1" customWidth="1"/>
    <col min="6668" max="6912" width="11.42578125" style="8"/>
    <col min="6913" max="6913" width="12.7109375" style="8" customWidth="1"/>
    <col min="6914" max="6914" width="13.28515625" style="8" bestFit="1" customWidth="1"/>
    <col min="6915" max="6922" width="13.7109375" style="8" customWidth="1"/>
    <col min="6923" max="6923" width="12.5703125" style="8" bestFit="1" customWidth="1"/>
    <col min="6924" max="7168" width="11.42578125" style="8"/>
    <col min="7169" max="7169" width="12.7109375" style="8" customWidth="1"/>
    <col min="7170" max="7170" width="13.28515625" style="8" bestFit="1" customWidth="1"/>
    <col min="7171" max="7178" width="13.7109375" style="8" customWidth="1"/>
    <col min="7179" max="7179" width="12.5703125" style="8" bestFit="1" customWidth="1"/>
    <col min="7180" max="7424" width="11.42578125" style="8"/>
    <col min="7425" max="7425" width="12.7109375" style="8" customWidth="1"/>
    <col min="7426" max="7426" width="13.28515625" style="8" bestFit="1" customWidth="1"/>
    <col min="7427" max="7434" width="13.7109375" style="8" customWidth="1"/>
    <col min="7435" max="7435" width="12.5703125" style="8" bestFit="1" customWidth="1"/>
    <col min="7436" max="7680" width="11.42578125" style="8"/>
    <col min="7681" max="7681" width="12.7109375" style="8" customWidth="1"/>
    <col min="7682" max="7682" width="13.28515625" style="8" bestFit="1" customWidth="1"/>
    <col min="7683" max="7690" width="13.7109375" style="8" customWidth="1"/>
    <col min="7691" max="7691" width="12.5703125" style="8" bestFit="1" customWidth="1"/>
    <col min="7692" max="7936" width="11.42578125" style="8"/>
    <col min="7937" max="7937" width="12.7109375" style="8" customWidth="1"/>
    <col min="7938" max="7938" width="13.28515625" style="8" bestFit="1" customWidth="1"/>
    <col min="7939" max="7946" width="13.7109375" style="8" customWidth="1"/>
    <col min="7947" max="7947" width="12.5703125" style="8" bestFit="1" customWidth="1"/>
    <col min="7948" max="8192" width="11.42578125" style="8"/>
    <col min="8193" max="8193" width="12.7109375" style="8" customWidth="1"/>
    <col min="8194" max="8194" width="13.28515625" style="8" bestFit="1" customWidth="1"/>
    <col min="8195" max="8202" width="13.7109375" style="8" customWidth="1"/>
    <col min="8203" max="8203" width="12.5703125" style="8" bestFit="1" customWidth="1"/>
    <col min="8204" max="8448" width="11.42578125" style="8"/>
    <col min="8449" max="8449" width="12.7109375" style="8" customWidth="1"/>
    <col min="8450" max="8450" width="13.28515625" style="8" bestFit="1" customWidth="1"/>
    <col min="8451" max="8458" width="13.7109375" style="8" customWidth="1"/>
    <col min="8459" max="8459" width="12.5703125" style="8" bestFit="1" customWidth="1"/>
    <col min="8460" max="8704" width="11.42578125" style="8"/>
    <col min="8705" max="8705" width="12.7109375" style="8" customWidth="1"/>
    <col min="8706" max="8706" width="13.28515625" style="8" bestFit="1" customWidth="1"/>
    <col min="8707" max="8714" width="13.7109375" style="8" customWidth="1"/>
    <col min="8715" max="8715" width="12.5703125" style="8" bestFit="1" customWidth="1"/>
    <col min="8716" max="8960" width="11.42578125" style="8"/>
    <col min="8961" max="8961" width="12.7109375" style="8" customWidth="1"/>
    <col min="8962" max="8962" width="13.28515625" style="8" bestFit="1" customWidth="1"/>
    <col min="8963" max="8970" width="13.7109375" style="8" customWidth="1"/>
    <col min="8971" max="8971" width="12.5703125" style="8" bestFit="1" customWidth="1"/>
    <col min="8972" max="9216" width="11.42578125" style="8"/>
    <col min="9217" max="9217" width="12.7109375" style="8" customWidth="1"/>
    <col min="9218" max="9218" width="13.28515625" style="8" bestFit="1" customWidth="1"/>
    <col min="9219" max="9226" width="13.7109375" style="8" customWidth="1"/>
    <col min="9227" max="9227" width="12.5703125" style="8" bestFit="1" customWidth="1"/>
    <col min="9228" max="9472" width="11.42578125" style="8"/>
    <col min="9473" max="9473" width="12.7109375" style="8" customWidth="1"/>
    <col min="9474" max="9474" width="13.28515625" style="8" bestFit="1" customWidth="1"/>
    <col min="9475" max="9482" width="13.7109375" style="8" customWidth="1"/>
    <col min="9483" max="9483" width="12.5703125" style="8" bestFit="1" customWidth="1"/>
    <col min="9484" max="9728" width="11.42578125" style="8"/>
    <col min="9729" max="9729" width="12.7109375" style="8" customWidth="1"/>
    <col min="9730" max="9730" width="13.28515625" style="8" bestFit="1" customWidth="1"/>
    <col min="9731" max="9738" width="13.7109375" style="8" customWidth="1"/>
    <col min="9739" max="9739" width="12.5703125" style="8" bestFit="1" customWidth="1"/>
    <col min="9740" max="9984" width="11.42578125" style="8"/>
    <col min="9985" max="9985" width="12.7109375" style="8" customWidth="1"/>
    <col min="9986" max="9986" width="13.28515625" style="8" bestFit="1" customWidth="1"/>
    <col min="9987" max="9994" width="13.7109375" style="8" customWidth="1"/>
    <col min="9995" max="9995" width="12.5703125" style="8" bestFit="1" customWidth="1"/>
    <col min="9996" max="10240" width="11.42578125" style="8"/>
    <col min="10241" max="10241" width="12.7109375" style="8" customWidth="1"/>
    <col min="10242" max="10242" width="13.28515625" style="8" bestFit="1" customWidth="1"/>
    <col min="10243" max="10250" width="13.7109375" style="8" customWidth="1"/>
    <col min="10251" max="10251" width="12.5703125" style="8" bestFit="1" customWidth="1"/>
    <col min="10252" max="10496" width="11.42578125" style="8"/>
    <col min="10497" max="10497" width="12.7109375" style="8" customWidth="1"/>
    <col min="10498" max="10498" width="13.28515625" style="8" bestFit="1" customWidth="1"/>
    <col min="10499" max="10506" width="13.7109375" style="8" customWidth="1"/>
    <col min="10507" max="10507" width="12.5703125" style="8" bestFit="1" customWidth="1"/>
    <col min="10508" max="10752" width="11.42578125" style="8"/>
    <col min="10753" max="10753" width="12.7109375" style="8" customWidth="1"/>
    <col min="10754" max="10754" width="13.28515625" style="8" bestFit="1" customWidth="1"/>
    <col min="10755" max="10762" width="13.7109375" style="8" customWidth="1"/>
    <col min="10763" max="10763" width="12.5703125" style="8" bestFit="1" customWidth="1"/>
    <col min="10764" max="11008" width="11.42578125" style="8"/>
    <col min="11009" max="11009" width="12.7109375" style="8" customWidth="1"/>
    <col min="11010" max="11010" width="13.28515625" style="8" bestFit="1" customWidth="1"/>
    <col min="11011" max="11018" width="13.7109375" style="8" customWidth="1"/>
    <col min="11019" max="11019" width="12.5703125" style="8" bestFit="1" customWidth="1"/>
    <col min="11020" max="11264" width="11.42578125" style="8"/>
    <col min="11265" max="11265" width="12.7109375" style="8" customWidth="1"/>
    <col min="11266" max="11266" width="13.28515625" style="8" bestFit="1" customWidth="1"/>
    <col min="11267" max="11274" width="13.7109375" style="8" customWidth="1"/>
    <col min="11275" max="11275" width="12.5703125" style="8" bestFit="1" customWidth="1"/>
    <col min="11276" max="11520" width="11.42578125" style="8"/>
    <col min="11521" max="11521" width="12.7109375" style="8" customWidth="1"/>
    <col min="11522" max="11522" width="13.28515625" style="8" bestFit="1" customWidth="1"/>
    <col min="11523" max="11530" width="13.7109375" style="8" customWidth="1"/>
    <col min="11531" max="11531" width="12.5703125" style="8" bestFit="1" customWidth="1"/>
    <col min="11532" max="11776" width="11.42578125" style="8"/>
    <col min="11777" max="11777" width="12.7109375" style="8" customWidth="1"/>
    <col min="11778" max="11778" width="13.28515625" style="8" bestFit="1" customWidth="1"/>
    <col min="11779" max="11786" width="13.7109375" style="8" customWidth="1"/>
    <col min="11787" max="11787" width="12.5703125" style="8" bestFit="1" customWidth="1"/>
    <col min="11788" max="12032" width="11.42578125" style="8"/>
    <col min="12033" max="12033" width="12.7109375" style="8" customWidth="1"/>
    <col min="12034" max="12034" width="13.28515625" style="8" bestFit="1" customWidth="1"/>
    <col min="12035" max="12042" width="13.7109375" style="8" customWidth="1"/>
    <col min="12043" max="12043" width="12.5703125" style="8" bestFit="1" customWidth="1"/>
    <col min="12044" max="12288" width="11.42578125" style="8"/>
    <col min="12289" max="12289" width="12.7109375" style="8" customWidth="1"/>
    <col min="12290" max="12290" width="13.28515625" style="8" bestFit="1" customWidth="1"/>
    <col min="12291" max="12298" width="13.7109375" style="8" customWidth="1"/>
    <col min="12299" max="12299" width="12.5703125" style="8" bestFit="1" customWidth="1"/>
    <col min="12300" max="12544" width="11.42578125" style="8"/>
    <col min="12545" max="12545" width="12.7109375" style="8" customWidth="1"/>
    <col min="12546" max="12546" width="13.28515625" style="8" bestFit="1" customWidth="1"/>
    <col min="12547" max="12554" width="13.7109375" style="8" customWidth="1"/>
    <col min="12555" max="12555" width="12.5703125" style="8" bestFit="1" customWidth="1"/>
    <col min="12556" max="12800" width="11.42578125" style="8"/>
    <col min="12801" max="12801" width="12.7109375" style="8" customWidth="1"/>
    <col min="12802" max="12802" width="13.28515625" style="8" bestFit="1" customWidth="1"/>
    <col min="12803" max="12810" width="13.7109375" style="8" customWidth="1"/>
    <col min="12811" max="12811" width="12.5703125" style="8" bestFit="1" customWidth="1"/>
    <col min="12812" max="13056" width="11.42578125" style="8"/>
    <col min="13057" max="13057" width="12.7109375" style="8" customWidth="1"/>
    <col min="13058" max="13058" width="13.28515625" style="8" bestFit="1" customWidth="1"/>
    <col min="13059" max="13066" width="13.7109375" style="8" customWidth="1"/>
    <col min="13067" max="13067" width="12.5703125" style="8" bestFit="1" customWidth="1"/>
    <col min="13068" max="13312" width="11.42578125" style="8"/>
    <col min="13313" max="13313" width="12.7109375" style="8" customWidth="1"/>
    <col min="13314" max="13314" width="13.28515625" style="8" bestFit="1" customWidth="1"/>
    <col min="13315" max="13322" width="13.7109375" style="8" customWidth="1"/>
    <col min="13323" max="13323" width="12.5703125" style="8" bestFit="1" customWidth="1"/>
    <col min="13324" max="13568" width="11.42578125" style="8"/>
    <col min="13569" max="13569" width="12.7109375" style="8" customWidth="1"/>
    <col min="13570" max="13570" width="13.28515625" style="8" bestFit="1" customWidth="1"/>
    <col min="13571" max="13578" width="13.7109375" style="8" customWidth="1"/>
    <col min="13579" max="13579" width="12.5703125" style="8" bestFit="1" customWidth="1"/>
    <col min="13580" max="13824" width="11.42578125" style="8"/>
    <col min="13825" max="13825" width="12.7109375" style="8" customWidth="1"/>
    <col min="13826" max="13826" width="13.28515625" style="8" bestFit="1" customWidth="1"/>
    <col min="13827" max="13834" width="13.7109375" style="8" customWidth="1"/>
    <col min="13835" max="13835" width="12.5703125" style="8" bestFit="1" customWidth="1"/>
    <col min="13836" max="14080" width="11.42578125" style="8"/>
    <col min="14081" max="14081" width="12.7109375" style="8" customWidth="1"/>
    <col min="14082" max="14082" width="13.28515625" style="8" bestFit="1" customWidth="1"/>
    <col min="14083" max="14090" width="13.7109375" style="8" customWidth="1"/>
    <col min="14091" max="14091" width="12.5703125" style="8" bestFit="1" customWidth="1"/>
    <col min="14092" max="14336" width="11.42578125" style="8"/>
    <col min="14337" max="14337" width="12.7109375" style="8" customWidth="1"/>
    <col min="14338" max="14338" width="13.28515625" style="8" bestFit="1" customWidth="1"/>
    <col min="14339" max="14346" width="13.7109375" style="8" customWidth="1"/>
    <col min="14347" max="14347" width="12.5703125" style="8" bestFit="1" customWidth="1"/>
    <col min="14348" max="14592" width="11.42578125" style="8"/>
    <col min="14593" max="14593" width="12.7109375" style="8" customWidth="1"/>
    <col min="14594" max="14594" width="13.28515625" style="8" bestFit="1" customWidth="1"/>
    <col min="14595" max="14602" width="13.7109375" style="8" customWidth="1"/>
    <col min="14603" max="14603" width="12.5703125" style="8" bestFit="1" customWidth="1"/>
    <col min="14604" max="14848" width="11.42578125" style="8"/>
    <col min="14849" max="14849" width="12.7109375" style="8" customWidth="1"/>
    <col min="14850" max="14850" width="13.28515625" style="8" bestFit="1" customWidth="1"/>
    <col min="14851" max="14858" width="13.7109375" style="8" customWidth="1"/>
    <col min="14859" max="14859" width="12.5703125" style="8" bestFit="1" customWidth="1"/>
    <col min="14860" max="15104" width="11.42578125" style="8"/>
    <col min="15105" max="15105" width="12.7109375" style="8" customWidth="1"/>
    <col min="15106" max="15106" width="13.28515625" style="8" bestFit="1" customWidth="1"/>
    <col min="15107" max="15114" width="13.7109375" style="8" customWidth="1"/>
    <col min="15115" max="15115" width="12.5703125" style="8" bestFit="1" customWidth="1"/>
    <col min="15116" max="15360" width="11.42578125" style="8"/>
    <col min="15361" max="15361" width="12.7109375" style="8" customWidth="1"/>
    <col min="15362" max="15362" width="13.28515625" style="8" bestFit="1" customWidth="1"/>
    <col min="15363" max="15370" width="13.7109375" style="8" customWidth="1"/>
    <col min="15371" max="15371" width="12.5703125" style="8" bestFit="1" customWidth="1"/>
    <col min="15372" max="15616" width="11.42578125" style="8"/>
    <col min="15617" max="15617" width="12.7109375" style="8" customWidth="1"/>
    <col min="15618" max="15618" width="13.28515625" style="8" bestFit="1" customWidth="1"/>
    <col min="15619" max="15626" width="13.7109375" style="8" customWidth="1"/>
    <col min="15627" max="15627" width="12.5703125" style="8" bestFit="1" customWidth="1"/>
    <col min="15628" max="15872" width="11.42578125" style="8"/>
    <col min="15873" max="15873" width="12.7109375" style="8" customWidth="1"/>
    <col min="15874" max="15874" width="13.28515625" style="8" bestFit="1" customWidth="1"/>
    <col min="15875" max="15882" width="13.7109375" style="8" customWidth="1"/>
    <col min="15883" max="15883" width="12.5703125" style="8" bestFit="1" customWidth="1"/>
    <col min="15884" max="16128" width="11.42578125" style="8"/>
    <col min="16129" max="16129" width="12.7109375" style="8" customWidth="1"/>
    <col min="16130" max="16130" width="13.28515625" style="8" bestFit="1" customWidth="1"/>
    <col min="16131" max="16138" width="13.7109375" style="8" customWidth="1"/>
    <col min="16139" max="16139" width="12.5703125" style="8" bestFit="1" customWidth="1"/>
    <col min="16140" max="16384" width="11.42578125" style="8"/>
  </cols>
  <sheetData>
    <row r="2" spans="1:12" ht="18" customHeight="1">
      <c r="A2" s="33" t="s">
        <v>542</v>
      </c>
      <c r="B2" s="33"/>
      <c r="C2" s="33"/>
      <c r="D2" s="33"/>
      <c r="E2" s="33"/>
      <c r="F2" s="33"/>
      <c r="G2" s="33"/>
      <c r="H2" s="33"/>
      <c r="I2" s="33"/>
      <c r="J2" s="33"/>
      <c r="K2" s="98"/>
    </row>
    <row r="3" spans="1:12" ht="18" customHeight="1">
      <c r="A3" s="33" t="s">
        <v>543</v>
      </c>
      <c r="B3" s="33"/>
      <c r="C3" s="33"/>
      <c r="D3" s="33"/>
      <c r="E3" s="33"/>
      <c r="F3" s="33"/>
      <c r="G3" s="33"/>
      <c r="H3" s="33"/>
      <c r="I3" s="33"/>
      <c r="J3" s="33"/>
      <c r="K3" s="98"/>
    </row>
    <row r="4" spans="1:12" ht="18" customHeight="1">
      <c r="A4" s="33" t="s">
        <v>532</v>
      </c>
      <c r="B4" s="33"/>
      <c r="C4" s="33"/>
      <c r="D4" s="33"/>
      <c r="E4" s="33"/>
      <c r="F4" s="33"/>
      <c r="G4" s="33"/>
      <c r="H4" s="33"/>
      <c r="I4" s="33"/>
      <c r="J4" s="33"/>
      <c r="K4" s="98"/>
    </row>
    <row r="5" spans="1:12" ht="6.75" customHeight="1">
      <c r="A5" s="117"/>
      <c r="B5" s="117"/>
      <c r="C5" s="117"/>
      <c r="D5" s="117"/>
      <c r="E5" s="117"/>
      <c r="F5" s="117"/>
      <c r="G5" s="117"/>
      <c r="I5" s="166"/>
      <c r="J5" s="166"/>
    </row>
    <row r="6" spans="1:12" ht="33.75" customHeight="1">
      <c r="A6" s="279" t="s">
        <v>333</v>
      </c>
      <c r="B6" s="46" t="s">
        <v>34</v>
      </c>
      <c r="C6" s="46" t="s">
        <v>19</v>
      </c>
      <c r="D6" s="46" t="s">
        <v>20</v>
      </c>
      <c r="E6" s="46" t="s">
        <v>21</v>
      </c>
      <c r="F6" s="46" t="s">
        <v>22</v>
      </c>
      <c r="G6" s="46" t="s">
        <v>23</v>
      </c>
      <c r="H6" s="46" t="s">
        <v>24</v>
      </c>
      <c r="I6" s="46" t="s">
        <v>25</v>
      </c>
      <c r="J6" s="46" t="s">
        <v>544</v>
      </c>
      <c r="K6" s="46" t="s">
        <v>545</v>
      </c>
    </row>
    <row r="7" spans="1:12" ht="8.25" customHeight="1"/>
    <row r="8" spans="1:12" ht="15" customHeight="1">
      <c r="A8" s="16" t="s">
        <v>34</v>
      </c>
      <c r="B8" s="381">
        <f>SUM(B10:B21)</f>
        <v>3508</v>
      </c>
      <c r="C8" s="381">
        <f>SUM(C10:C21)</f>
        <v>952</v>
      </c>
      <c r="D8" s="381">
        <f t="shared" ref="D8:K8" si="0">SUM(D10:D21)</f>
        <v>678</v>
      </c>
      <c r="E8" s="381">
        <f t="shared" si="0"/>
        <v>211</v>
      </c>
      <c r="F8" s="381">
        <f t="shared" si="0"/>
        <v>219</v>
      </c>
      <c r="G8" s="381">
        <f t="shared" si="0"/>
        <v>388</v>
      </c>
      <c r="H8" s="381">
        <f t="shared" si="0"/>
        <v>404</v>
      </c>
      <c r="I8" s="381">
        <f t="shared" si="0"/>
        <v>587</v>
      </c>
      <c r="J8" s="381">
        <f t="shared" si="0"/>
        <v>9</v>
      </c>
      <c r="K8" s="381">
        <f t="shared" si="0"/>
        <v>60</v>
      </c>
    </row>
    <row r="9" spans="1:12" ht="8.25" customHeight="1">
      <c r="B9" s="382"/>
      <c r="C9" s="382"/>
      <c r="D9" s="382"/>
      <c r="E9" s="382"/>
      <c r="F9" s="382"/>
      <c r="G9" s="382"/>
      <c r="H9" s="382"/>
      <c r="I9" s="382"/>
      <c r="J9" s="382"/>
      <c r="K9" s="382"/>
    </row>
    <row r="10" spans="1:12" ht="16.5" customHeight="1">
      <c r="A10" s="8" t="s">
        <v>344</v>
      </c>
      <c r="B10" s="383">
        <f t="shared" ref="B10:B21" si="1">SUM(C10:K10)</f>
        <v>302</v>
      </c>
      <c r="C10" s="382">
        <v>96</v>
      </c>
      <c r="D10" s="382">
        <v>54</v>
      </c>
      <c r="E10" s="382">
        <v>21</v>
      </c>
      <c r="F10" s="382">
        <v>21</v>
      </c>
      <c r="G10" s="382">
        <v>39</v>
      </c>
      <c r="H10" s="382">
        <v>21</v>
      </c>
      <c r="I10" s="382">
        <v>48</v>
      </c>
      <c r="J10" s="382">
        <v>2</v>
      </c>
      <c r="K10" s="382">
        <v>0</v>
      </c>
      <c r="L10" s="383"/>
    </row>
    <row r="11" spans="1:12" ht="16.5" customHeight="1">
      <c r="A11" s="8" t="s">
        <v>345</v>
      </c>
      <c r="B11" s="382">
        <f t="shared" si="1"/>
        <v>348</v>
      </c>
      <c r="C11" s="382">
        <v>93</v>
      </c>
      <c r="D11" s="382">
        <v>73</v>
      </c>
      <c r="E11" s="382">
        <v>20</v>
      </c>
      <c r="F11" s="382">
        <v>15</v>
      </c>
      <c r="G11" s="382">
        <v>33</v>
      </c>
      <c r="H11" s="382">
        <v>43</v>
      </c>
      <c r="I11" s="382">
        <v>71</v>
      </c>
      <c r="J11" s="382">
        <v>0</v>
      </c>
      <c r="K11" s="382">
        <v>0</v>
      </c>
      <c r="L11" s="382"/>
    </row>
    <row r="12" spans="1:12" ht="16.5" customHeight="1">
      <c r="A12" s="8" t="s">
        <v>346</v>
      </c>
      <c r="B12" s="382">
        <f t="shared" si="1"/>
        <v>334</v>
      </c>
      <c r="C12" s="382">
        <v>93</v>
      </c>
      <c r="D12" s="382">
        <v>47</v>
      </c>
      <c r="E12" s="382">
        <v>19</v>
      </c>
      <c r="F12" s="382">
        <v>19</v>
      </c>
      <c r="G12" s="382">
        <v>50</v>
      </c>
      <c r="H12" s="382">
        <v>44</v>
      </c>
      <c r="I12" s="382">
        <v>61</v>
      </c>
      <c r="J12" s="382">
        <v>1</v>
      </c>
      <c r="K12" s="382">
        <v>0</v>
      </c>
      <c r="L12" s="382"/>
    </row>
    <row r="13" spans="1:12" ht="16.5" customHeight="1">
      <c r="A13" s="8" t="s">
        <v>347</v>
      </c>
      <c r="B13" s="382">
        <f t="shared" si="1"/>
        <v>267</v>
      </c>
      <c r="C13" s="382">
        <v>72</v>
      </c>
      <c r="D13" s="382">
        <v>48</v>
      </c>
      <c r="E13" s="382">
        <v>9</v>
      </c>
      <c r="F13" s="382">
        <v>16</v>
      </c>
      <c r="G13" s="382">
        <v>34</v>
      </c>
      <c r="H13" s="382">
        <v>32</v>
      </c>
      <c r="I13" s="382">
        <v>33</v>
      </c>
      <c r="J13" s="382">
        <v>0</v>
      </c>
      <c r="K13" s="382">
        <v>23</v>
      </c>
      <c r="L13" s="382"/>
    </row>
    <row r="14" spans="1:12" ht="16.5" customHeight="1">
      <c r="A14" s="8" t="s">
        <v>348</v>
      </c>
      <c r="B14" s="382">
        <f t="shared" si="1"/>
        <v>302</v>
      </c>
      <c r="C14" s="382">
        <v>85</v>
      </c>
      <c r="D14" s="382">
        <v>60</v>
      </c>
      <c r="E14" s="382">
        <v>14</v>
      </c>
      <c r="F14" s="382">
        <v>15</v>
      </c>
      <c r="G14" s="382">
        <v>35</v>
      </c>
      <c r="H14" s="382">
        <v>38</v>
      </c>
      <c r="I14" s="382">
        <v>53</v>
      </c>
      <c r="J14" s="382">
        <v>1</v>
      </c>
      <c r="K14" s="382">
        <v>1</v>
      </c>
      <c r="L14" s="382"/>
    </row>
    <row r="15" spans="1:12" ht="16.5" customHeight="1">
      <c r="A15" s="8" t="s">
        <v>349</v>
      </c>
      <c r="B15" s="382">
        <f t="shared" si="1"/>
        <v>334</v>
      </c>
      <c r="C15" s="382">
        <v>83</v>
      </c>
      <c r="D15" s="382">
        <v>75</v>
      </c>
      <c r="E15" s="382">
        <v>24</v>
      </c>
      <c r="F15" s="382">
        <v>17</v>
      </c>
      <c r="G15" s="382">
        <v>39</v>
      </c>
      <c r="H15" s="382">
        <v>37</v>
      </c>
      <c r="I15" s="382">
        <v>46</v>
      </c>
      <c r="J15" s="382">
        <v>0</v>
      </c>
      <c r="K15" s="382">
        <v>13</v>
      </c>
      <c r="L15" s="382"/>
    </row>
    <row r="16" spans="1:12" ht="16.5" customHeight="1">
      <c r="A16" s="8" t="s">
        <v>350</v>
      </c>
      <c r="B16" s="383">
        <f t="shared" si="1"/>
        <v>277</v>
      </c>
      <c r="C16" s="384">
        <v>70</v>
      </c>
      <c r="D16" s="384">
        <v>55</v>
      </c>
      <c r="E16" s="384">
        <v>25</v>
      </c>
      <c r="F16" s="384">
        <v>16</v>
      </c>
      <c r="G16" s="384">
        <v>29</v>
      </c>
      <c r="H16" s="384">
        <v>24</v>
      </c>
      <c r="I16" s="384">
        <v>51</v>
      </c>
      <c r="J16" s="384">
        <v>1</v>
      </c>
      <c r="K16" s="384">
        <v>6</v>
      </c>
      <c r="L16" s="382"/>
    </row>
    <row r="17" spans="1:12" ht="16.5" customHeight="1">
      <c r="A17" s="8" t="s">
        <v>351</v>
      </c>
      <c r="B17" s="382">
        <f t="shared" si="1"/>
        <v>279</v>
      </c>
      <c r="C17" s="384">
        <v>76</v>
      </c>
      <c r="D17" s="384">
        <v>49</v>
      </c>
      <c r="E17" s="384">
        <v>20</v>
      </c>
      <c r="F17" s="384">
        <v>26</v>
      </c>
      <c r="G17" s="384">
        <v>21</v>
      </c>
      <c r="H17" s="384">
        <v>25</v>
      </c>
      <c r="I17" s="384">
        <v>54</v>
      </c>
      <c r="J17" s="384">
        <v>2</v>
      </c>
      <c r="K17" s="384">
        <v>6</v>
      </c>
      <c r="L17" s="382"/>
    </row>
    <row r="18" spans="1:12" ht="16.5" customHeight="1">
      <c r="A18" s="8" t="s">
        <v>352</v>
      </c>
      <c r="B18" s="382">
        <f t="shared" si="1"/>
        <v>286</v>
      </c>
      <c r="C18" s="384">
        <v>84</v>
      </c>
      <c r="D18" s="384">
        <v>56</v>
      </c>
      <c r="E18" s="384">
        <v>13</v>
      </c>
      <c r="F18" s="384">
        <v>13</v>
      </c>
      <c r="G18" s="384">
        <v>26</v>
      </c>
      <c r="H18" s="384">
        <v>32</v>
      </c>
      <c r="I18" s="384">
        <v>56</v>
      </c>
      <c r="J18" s="384">
        <v>0</v>
      </c>
      <c r="K18" s="384">
        <v>6</v>
      </c>
      <c r="L18" s="382"/>
    </row>
    <row r="19" spans="1:12" ht="16.5" customHeight="1">
      <c r="A19" s="8" t="s">
        <v>353</v>
      </c>
      <c r="B19" s="382">
        <f t="shared" si="1"/>
        <v>287</v>
      </c>
      <c r="C19" s="384">
        <v>81</v>
      </c>
      <c r="D19" s="384">
        <v>58</v>
      </c>
      <c r="E19" s="384">
        <v>23</v>
      </c>
      <c r="F19" s="384">
        <v>27</v>
      </c>
      <c r="G19" s="384">
        <v>24</v>
      </c>
      <c r="H19" s="384">
        <v>33</v>
      </c>
      <c r="I19" s="384">
        <v>40</v>
      </c>
      <c r="J19" s="384">
        <v>0</v>
      </c>
      <c r="K19" s="384">
        <v>1</v>
      </c>
      <c r="L19" s="382"/>
    </row>
    <row r="20" spans="1:12" ht="16.5" customHeight="1">
      <c r="A20" s="8" t="s">
        <v>354</v>
      </c>
      <c r="B20" s="382">
        <f t="shared" si="1"/>
        <v>265</v>
      </c>
      <c r="C20" s="384">
        <v>74</v>
      </c>
      <c r="D20" s="384">
        <v>48</v>
      </c>
      <c r="E20" s="384">
        <v>14</v>
      </c>
      <c r="F20" s="384">
        <v>23</v>
      </c>
      <c r="G20" s="384">
        <v>31</v>
      </c>
      <c r="H20" s="384">
        <v>36</v>
      </c>
      <c r="I20" s="384">
        <v>37</v>
      </c>
      <c r="J20" s="384">
        <v>1</v>
      </c>
      <c r="K20" s="384">
        <v>1</v>
      </c>
      <c r="L20" s="382"/>
    </row>
    <row r="21" spans="1:12" ht="16.5" customHeight="1">
      <c r="A21" s="8" t="s">
        <v>355</v>
      </c>
      <c r="B21" s="382">
        <f t="shared" si="1"/>
        <v>227</v>
      </c>
      <c r="C21" s="384">
        <v>45</v>
      </c>
      <c r="D21" s="384">
        <v>55</v>
      </c>
      <c r="E21" s="384">
        <v>9</v>
      </c>
      <c r="F21" s="384">
        <v>11</v>
      </c>
      <c r="G21" s="384">
        <v>27</v>
      </c>
      <c r="H21" s="384">
        <v>39</v>
      </c>
      <c r="I21" s="384">
        <v>37</v>
      </c>
      <c r="J21" s="384">
        <v>1</v>
      </c>
      <c r="K21" s="384">
        <v>3</v>
      </c>
      <c r="L21" s="382"/>
    </row>
    <row r="22" spans="1:12" ht="7.5" customHeight="1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</row>
    <row r="23" spans="1:12" ht="8.25" customHeight="1">
      <c r="A23" s="39"/>
    </row>
    <row r="24" spans="1:12" ht="13.5">
      <c r="A24" s="242" t="s">
        <v>546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</row>
    <row r="25" spans="1:12" ht="27" customHeight="1">
      <c r="A25" s="491" t="s">
        <v>547</v>
      </c>
      <c r="B25" s="537"/>
      <c r="C25" s="537"/>
      <c r="D25" s="537"/>
      <c r="E25" s="537"/>
      <c r="F25" s="537"/>
      <c r="G25" s="537"/>
      <c r="H25" s="537"/>
      <c r="I25" s="537"/>
      <c r="J25" s="537"/>
      <c r="K25" s="537"/>
    </row>
    <row r="26" spans="1:12">
      <c r="A26" s="32" t="s">
        <v>548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</row>
    <row r="29" spans="1:12">
      <c r="B29" s="305"/>
    </row>
  </sheetData>
  <mergeCells count="1">
    <mergeCell ref="A25:K25"/>
  </mergeCells>
  <printOptions horizontalCentered="1" verticalCentered="1"/>
  <pageMargins left="0.19685039370078741" right="0.19685039370078741" top="0.78740157480314965" bottom="0.78740157480314965" header="0" footer="0.19685039370078741"/>
  <pageSetup scale="90" firstPageNumber="35" orientation="landscape" useFirstPageNumber="1" horizontalDpi="120" verticalDpi="144" r:id="rId1"/>
  <headerFooter alignWithMargins="0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135D3-97CE-4E6A-8F15-9CEA6DAE4E35}">
  <dimension ref="A1:P31"/>
  <sheetViews>
    <sheetView showGridLines="0" zoomScaleNormal="100" zoomScaleSheetLayoutView="90" workbookViewId="0">
      <selection activeCell="O35" sqref="O35"/>
    </sheetView>
  </sheetViews>
  <sheetFormatPr baseColWidth="10" defaultRowHeight="11.25"/>
  <cols>
    <col min="1" max="1" width="16.7109375" style="387" customWidth="1"/>
    <col min="2" max="2" width="12" style="387" customWidth="1"/>
    <col min="3" max="10" width="12" style="386" customWidth="1"/>
    <col min="11" max="11" width="12.28515625" style="386" bestFit="1" customWidth="1"/>
    <col min="12" max="13" width="12.28515625" style="386" customWidth="1"/>
    <col min="14" max="15" width="10.7109375" style="386" customWidth="1"/>
    <col min="16" max="253" width="11.42578125" style="387"/>
    <col min="254" max="254" width="16.7109375" style="387" customWidth="1"/>
    <col min="255" max="263" width="12" style="387" customWidth="1"/>
    <col min="264" max="264" width="12.28515625" style="387" bestFit="1" customWidth="1"/>
    <col min="265" max="266" width="12.28515625" style="387" customWidth="1"/>
    <col min="267" max="268" width="10.7109375" style="387" customWidth="1"/>
    <col min="269" max="270" width="11.42578125" style="387"/>
    <col min="271" max="271" width="6.7109375" style="387" customWidth="1"/>
    <col min="272" max="509" width="11.42578125" style="387"/>
    <col min="510" max="510" width="16.7109375" style="387" customWidth="1"/>
    <col min="511" max="519" width="12" style="387" customWidth="1"/>
    <col min="520" max="520" width="12.28515625" style="387" bestFit="1" customWidth="1"/>
    <col min="521" max="522" width="12.28515625" style="387" customWidth="1"/>
    <col min="523" max="524" width="10.7109375" style="387" customWidth="1"/>
    <col min="525" max="526" width="11.42578125" style="387"/>
    <col min="527" max="527" width="6.7109375" style="387" customWidth="1"/>
    <col min="528" max="765" width="11.42578125" style="387"/>
    <col min="766" max="766" width="16.7109375" style="387" customWidth="1"/>
    <col min="767" max="775" width="12" style="387" customWidth="1"/>
    <col min="776" max="776" width="12.28515625" style="387" bestFit="1" customWidth="1"/>
    <col min="777" max="778" width="12.28515625" style="387" customWidth="1"/>
    <col min="779" max="780" width="10.7109375" style="387" customWidth="1"/>
    <col min="781" max="782" width="11.42578125" style="387"/>
    <col min="783" max="783" width="6.7109375" style="387" customWidth="1"/>
    <col min="784" max="1021" width="11.42578125" style="387"/>
    <col min="1022" max="1022" width="16.7109375" style="387" customWidth="1"/>
    <col min="1023" max="1031" width="12" style="387" customWidth="1"/>
    <col min="1032" max="1032" width="12.28515625" style="387" bestFit="1" customWidth="1"/>
    <col min="1033" max="1034" width="12.28515625" style="387" customWidth="1"/>
    <col min="1035" max="1036" width="10.7109375" style="387" customWidth="1"/>
    <col min="1037" max="1038" width="11.42578125" style="387"/>
    <col min="1039" max="1039" width="6.7109375" style="387" customWidth="1"/>
    <col min="1040" max="1277" width="11.42578125" style="387"/>
    <col min="1278" max="1278" width="16.7109375" style="387" customWidth="1"/>
    <col min="1279" max="1287" width="12" style="387" customWidth="1"/>
    <col min="1288" max="1288" width="12.28515625" style="387" bestFit="1" customWidth="1"/>
    <col min="1289" max="1290" width="12.28515625" style="387" customWidth="1"/>
    <col min="1291" max="1292" width="10.7109375" style="387" customWidth="1"/>
    <col min="1293" max="1294" width="11.42578125" style="387"/>
    <col min="1295" max="1295" width="6.7109375" style="387" customWidth="1"/>
    <col min="1296" max="1533" width="11.42578125" style="387"/>
    <col min="1534" max="1534" width="16.7109375" style="387" customWidth="1"/>
    <col min="1535" max="1543" width="12" style="387" customWidth="1"/>
    <col min="1544" max="1544" width="12.28515625" style="387" bestFit="1" customWidth="1"/>
    <col min="1545" max="1546" width="12.28515625" style="387" customWidth="1"/>
    <col min="1547" max="1548" width="10.7109375" style="387" customWidth="1"/>
    <col min="1549" max="1550" width="11.42578125" style="387"/>
    <col min="1551" max="1551" width="6.7109375" style="387" customWidth="1"/>
    <col min="1552" max="1789" width="11.42578125" style="387"/>
    <col min="1790" max="1790" width="16.7109375" style="387" customWidth="1"/>
    <col min="1791" max="1799" width="12" style="387" customWidth="1"/>
    <col min="1800" max="1800" width="12.28515625" style="387" bestFit="1" customWidth="1"/>
    <col min="1801" max="1802" width="12.28515625" style="387" customWidth="1"/>
    <col min="1803" max="1804" width="10.7109375" style="387" customWidth="1"/>
    <col min="1805" max="1806" width="11.42578125" style="387"/>
    <col min="1807" max="1807" width="6.7109375" style="387" customWidth="1"/>
    <col min="1808" max="2045" width="11.42578125" style="387"/>
    <col min="2046" max="2046" width="16.7109375" style="387" customWidth="1"/>
    <col min="2047" max="2055" width="12" style="387" customWidth="1"/>
    <col min="2056" max="2056" width="12.28515625" style="387" bestFit="1" customWidth="1"/>
    <col min="2057" max="2058" width="12.28515625" style="387" customWidth="1"/>
    <col min="2059" max="2060" width="10.7109375" style="387" customWidth="1"/>
    <col min="2061" max="2062" width="11.42578125" style="387"/>
    <col min="2063" max="2063" width="6.7109375" style="387" customWidth="1"/>
    <col min="2064" max="2301" width="11.42578125" style="387"/>
    <col min="2302" max="2302" width="16.7109375" style="387" customWidth="1"/>
    <col min="2303" max="2311" width="12" style="387" customWidth="1"/>
    <col min="2312" max="2312" width="12.28515625" style="387" bestFit="1" customWidth="1"/>
    <col min="2313" max="2314" width="12.28515625" style="387" customWidth="1"/>
    <col min="2315" max="2316" width="10.7109375" style="387" customWidth="1"/>
    <col min="2317" max="2318" width="11.42578125" style="387"/>
    <col min="2319" max="2319" width="6.7109375" style="387" customWidth="1"/>
    <col min="2320" max="2557" width="11.42578125" style="387"/>
    <col min="2558" max="2558" width="16.7109375" style="387" customWidth="1"/>
    <col min="2559" max="2567" width="12" style="387" customWidth="1"/>
    <col min="2568" max="2568" width="12.28515625" style="387" bestFit="1" customWidth="1"/>
    <col min="2569" max="2570" width="12.28515625" style="387" customWidth="1"/>
    <col min="2571" max="2572" width="10.7109375" style="387" customWidth="1"/>
    <col min="2573" max="2574" width="11.42578125" style="387"/>
    <col min="2575" max="2575" width="6.7109375" style="387" customWidth="1"/>
    <col min="2576" max="2813" width="11.42578125" style="387"/>
    <col min="2814" max="2814" width="16.7109375" style="387" customWidth="1"/>
    <col min="2815" max="2823" width="12" style="387" customWidth="1"/>
    <col min="2824" max="2824" width="12.28515625" style="387" bestFit="1" customWidth="1"/>
    <col min="2825" max="2826" width="12.28515625" style="387" customWidth="1"/>
    <col min="2827" max="2828" width="10.7109375" style="387" customWidth="1"/>
    <col min="2829" max="2830" width="11.42578125" style="387"/>
    <col min="2831" max="2831" width="6.7109375" style="387" customWidth="1"/>
    <col min="2832" max="3069" width="11.42578125" style="387"/>
    <col min="3070" max="3070" width="16.7109375" style="387" customWidth="1"/>
    <col min="3071" max="3079" width="12" style="387" customWidth="1"/>
    <col min="3080" max="3080" width="12.28515625" style="387" bestFit="1" customWidth="1"/>
    <col min="3081" max="3082" width="12.28515625" style="387" customWidth="1"/>
    <col min="3083" max="3084" width="10.7109375" style="387" customWidth="1"/>
    <col min="3085" max="3086" width="11.42578125" style="387"/>
    <col min="3087" max="3087" width="6.7109375" style="387" customWidth="1"/>
    <col min="3088" max="3325" width="11.42578125" style="387"/>
    <col min="3326" max="3326" width="16.7109375" style="387" customWidth="1"/>
    <col min="3327" max="3335" width="12" style="387" customWidth="1"/>
    <col min="3336" max="3336" width="12.28515625" style="387" bestFit="1" customWidth="1"/>
    <col min="3337" max="3338" width="12.28515625" style="387" customWidth="1"/>
    <col min="3339" max="3340" width="10.7109375" style="387" customWidth="1"/>
    <col min="3341" max="3342" width="11.42578125" style="387"/>
    <col min="3343" max="3343" width="6.7109375" style="387" customWidth="1"/>
    <col min="3344" max="3581" width="11.42578125" style="387"/>
    <col min="3582" max="3582" width="16.7109375" style="387" customWidth="1"/>
    <col min="3583" max="3591" width="12" style="387" customWidth="1"/>
    <col min="3592" max="3592" width="12.28515625" style="387" bestFit="1" customWidth="1"/>
    <col min="3593" max="3594" width="12.28515625" style="387" customWidth="1"/>
    <col min="3595" max="3596" width="10.7109375" style="387" customWidth="1"/>
    <col min="3597" max="3598" width="11.42578125" style="387"/>
    <col min="3599" max="3599" width="6.7109375" style="387" customWidth="1"/>
    <col min="3600" max="3837" width="11.42578125" style="387"/>
    <col min="3838" max="3838" width="16.7109375" style="387" customWidth="1"/>
    <col min="3839" max="3847" width="12" style="387" customWidth="1"/>
    <col min="3848" max="3848" width="12.28515625" style="387" bestFit="1" customWidth="1"/>
    <col min="3849" max="3850" width="12.28515625" style="387" customWidth="1"/>
    <col min="3851" max="3852" width="10.7109375" style="387" customWidth="1"/>
    <col min="3853" max="3854" width="11.42578125" style="387"/>
    <col min="3855" max="3855" width="6.7109375" style="387" customWidth="1"/>
    <col min="3856" max="4093" width="11.42578125" style="387"/>
    <col min="4094" max="4094" width="16.7109375" style="387" customWidth="1"/>
    <col min="4095" max="4103" width="12" style="387" customWidth="1"/>
    <col min="4104" max="4104" width="12.28515625" style="387" bestFit="1" customWidth="1"/>
    <col min="4105" max="4106" width="12.28515625" style="387" customWidth="1"/>
    <col min="4107" max="4108" width="10.7109375" style="387" customWidth="1"/>
    <col min="4109" max="4110" width="11.42578125" style="387"/>
    <col min="4111" max="4111" width="6.7109375" style="387" customWidth="1"/>
    <col min="4112" max="4349" width="11.42578125" style="387"/>
    <col min="4350" max="4350" width="16.7109375" style="387" customWidth="1"/>
    <col min="4351" max="4359" width="12" style="387" customWidth="1"/>
    <col min="4360" max="4360" width="12.28515625" style="387" bestFit="1" customWidth="1"/>
    <col min="4361" max="4362" width="12.28515625" style="387" customWidth="1"/>
    <col min="4363" max="4364" width="10.7109375" style="387" customWidth="1"/>
    <col min="4365" max="4366" width="11.42578125" style="387"/>
    <col min="4367" max="4367" width="6.7109375" style="387" customWidth="1"/>
    <col min="4368" max="4605" width="11.42578125" style="387"/>
    <col min="4606" max="4606" width="16.7109375" style="387" customWidth="1"/>
    <col min="4607" max="4615" width="12" style="387" customWidth="1"/>
    <col min="4616" max="4616" width="12.28515625" style="387" bestFit="1" customWidth="1"/>
    <col min="4617" max="4618" width="12.28515625" style="387" customWidth="1"/>
    <col min="4619" max="4620" width="10.7109375" style="387" customWidth="1"/>
    <col min="4621" max="4622" width="11.42578125" style="387"/>
    <col min="4623" max="4623" width="6.7109375" style="387" customWidth="1"/>
    <col min="4624" max="4861" width="11.42578125" style="387"/>
    <col min="4862" max="4862" width="16.7109375" style="387" customWidth="1"/>
    <col min="4863" max="4871" width="12" style="387" customWidth="1"/>
    <col min="4872" max="4872" width="12.28515625" style="387" bestFit="1" customWidth="1"/>
    <col min="4873" max="4874" width="12.28515625" style="387" customWidth="1"/>
    <col min="4875" max="4876" width="10.7109375" style="387" customWidth="1"/>
    <col min="4877" max="4878" width="11.42578125" style="387"/>
    <col min="4879" max="4879" width="6.7109375" style="387" customWidth="1"/>
    <col min="4880" max="5117" width="11.42578125" style="387"/>
    <col min="5118" max="5118" width="16.7109375" style="387" customWidth="1"/>
    <col min="5119" max="5127" width="12" style="387" customWidth="1"/>
    <col min="5128" max="5128" width="12.28515625" style="387" bestFit="1" customWidth="1"/>
    <col min="5129" max="5130" width="12.28515625" style="387" customWidth="1"/>
    <col min="5131" max="5132" width="10.7109375" style="387" customWidth="1"/>
    <col min="5133" max="5134" width="11.42578125" style="387"/>
    <col min="5135" max="5135" width="6.7109375" style="387" customWidth="1"/>
    <col min="5136" max="5373" width="11.42578125" style="387"/>
    <col min="5374" max="5374" width="16.7109375" style="387" customWidth="1"/>
    <col min="5375" max="5383" width="12" style="387" customWidth="1"/>
    <col min="5384" max="5384" width="12.28515625" style="387" bestFit="1" customWidth="1"/>
    <col min="5385" max="5386" width="12.28515625" style="387" customWidth="1"/>
    <col min="5387" max="5388" width="10.7109375" style="387" customWidth="1"/>
    <col min="5389" max="5390" width="11.42578125" style="387"/>
    <col min="5391" max="5391" width="6.7109375" style="387" customWidth="1"/>
    <col min="5392" max="5629" width="11.42578125" style="387"/>
    <col min="5630" max="5630" width="16.7109375" style="387" customWidth="1"/>
    <col min="5631" max="5639" width="12" style="387" customWidth="1"/>
    <col min="5640" max="5640" width="12.28515625" style="387" bestFit="1" customWidth="1"/>
    <col min="5641" max="5642" width="12.28515625" style="387" customWidth="1"/>
    <col min="5643" max="5644" width="10.7109375" style="387" customWidth="1"/>
    <col min="5645" max="5646" width="11.42578125" style="387"/>
    <col min="5647" max="5647" width="6.7109375" style="387" customWidth="1"/>
    <col min="5648" max="5885" width="11.42578125" style="387"/>
    <col min="5886" max="5886" width="16.7109375" style="387" customWidth="1"/>
    <col min="5887" max="5895" width="12" style="387" customWidth="1"/>
    <col min="5896" max="5896" width="12.28515625" style="387" bestFit="1" customWidth="1"/>
    <col min="5897" max="5898" width="12.28515625" style="387" customWidth="1"/>
    <col min="5899" max="5900" width="10.7109375" style="387" customWidth="1"/>
    <col min="5901" max="5902" width="11.42578125" style="387"/>
    <col min="5903" max="5903" width="6.7109375" style="387" customWidth="1"/>
    <col min="5904" max="6141" width="11.42578125" style="387"/>
    <col min="6142" max="6142" width="16.7109375" style="387" customWidth="1"/>
    <col min="6143" max="6151" width="12" style="387" customWidth="1"/>
    <col min="6152" max="6152" width="12.28515625" style="387" bestFit="1" customWidth="1"/>
    <col min="6153" max="6154" width="12.28515625" style="387" customWidth="1"/>
    <col min="6155" max="6156" width="10.7109375" style="387" customWidth="1"/>
    <col min="6157" max="6158" width="11.42578125" style="387"/>
    <col min="6159" max="6159" width="6.7109375" style="387" customWidth="1"/>
    <col min="6160" max="6397" width="11.42578125" style="387"/>
    <col min="6398" max="6398" width="16.7109375" style="387" customWidth="1"/>
    <col min="6399" max="6407" width="12" style="387" customWidth="1"/>
    <col min="6408" max="6408" width="12.28515625" style="387" bestFit="1" customWidth="1"/>
    <col min="6409" max="6410" width="12.28515625" style="387" customWidth="1"/>
    <col min="6411" max="6412" width="10.7109375" style="387" customWidth="1"/>
    <col min="6413" max="6414" width="11.42578125" style="387"/>
    <col min="6415" max="6415" width="6.7109375" style="387" customWidth="1"/>
    <col min="6416" max="6653" width="11.42578125" style="387"/>
    <col min="6654" max="6654" width="16.7109375" style="387" customWidth="1"/>
    <col min="6655" max="6663" width="12" style="387" customWidth="1"/>
    <col min="6664" max="6664" width="12.28515625" style="387" bestFit="1" customWidth="1"/>
    <col min="6665" max="6666" width="12.28515625" style="387" customWidth="1"/>
    <col min="6667" max="6668" width="10.7109375" style="387" customWidth="1"/>
    <col min="6669" max="6670" width="11.42578125" style="387"/>
    <col min="6671" max="6671" width="6.7109375" style="387" customWidth="1"/>
    <col min="6672" max="6909" width="11.42578125" style="387"/>
    <col min="6910" max="6910" width="16.7109375" style="387" customWidth="1"/>
    <col min="6911" max="6919" width="12" style="387" customWidth="1"/>
    <col min="6920" max="6920" width="12.28515625" style="387" bestFit="1" customWidth="1"/>
    <col min="6921" max="6922" width="12.28515625" style="387" customWidth="1"/>
    <col min="6923" max="6924" width="10.7109375" style="387" customWidth="1"/>
    <col min="6925" max="6926" width="11.42578125" style="387"/>
    <col min="6927" max="6927" width="6.7109375" style="387" customWidth="1"/>
    <col min="6928" max="7165" width="11.42578125" style="387"/>
    <col min="7166" max="7166" width="16.7109375" style="387" customWidth="1"/>
    <col min="7167" max="7175" width="12" style="387" customWidth="1"/>
    <col min="7176" max="7176" width="12.28515625" style="387" bestFit="1" customWidth="1"/>
    <col min="7177" max="7178" width="12.28515625" style="387" customWidth="1"/>
    <col min="7179" max="7180" width="10.7109375" style="387" customWidth="1"/>
    <col min="7181" max="7182" width="11.42578125" style="387"/>
    <col min="7183" max="7183" width="6.7109375" style="387" customWidth="1"/>
    <col min="7184" max="7421" width="11.42578125" style="387"/>
    <col min="7422" max="7422" width="16.7109375" style="387" customWidth="1"/>
    <col min="7423" max="7431" width="12" style="387" customWidth="1"/>
    <col min="7432" max="7432" width="12.28515625" style="387" bestFit="1" customWidth="1"/>
    <col min="7433" max="7434" width="12.28515625" style="387" customWidth="1"/>
    <col min="7435" max="7436" width="10.7109375" style="387" customWidth="1"/>
    <col min="7437" max="7438" width="11.42578125" style="387"/>
    <col min="7439" max="7439" width="6.7109375" style="387" customWidth="1"/>
    <col min="7440" max="7677" width="11.42578125" style="387"/>
    <col min="7678" max="7678" width="16.7109375" style="387" customWidth="1"/>
    <col min="7679" max="7687" width="12" style="387" customWidth="1"/>
    <col min="7688" max="7688" width="12.28515625" style="387" bestFit="1" customWidth="1"/>
    <col min="7689" max="7690" width="12.28515625" style="387" customWidth="1"/>
    <col min="7691" max="7692" width="10.7109375" style="387" customWidth="1"/>
    <col min="7693" max="7694" width="11.42578125" style="387"/>
    <col min="7695" max="7695" width="6.7109375" style="387" customWidth="1"/>
    <col min="7696" max="7933" width="11.42578125" style="387"/>
    <col min="7934" max="7934" width="16.7109375" style="387" customWidth="1"/>
    <col min="7935" max="7943" width="12" style="387" customWidth="1"/>
    <col min="7944" max="7944" width="12.28515625" style="387" bestFit="1" customWidth="1"/>
    <col min="7945" max="7946" width="12.28515625" style="387" customWidth="1"/>
    <col min="7947" max="7948" width="10.7109375" style="387" customWidth="1"/>
    <col min="7949" max="7950" width="11.42578125" style="387"/>
    <col min="7951" max="7951" width="6.7109375" style="387" customWidth="1"/>
    <col min="7952" max="8189" width="11.42578125" style="387"/>
    <col min="8190" max="8190" width="16.7109375" style="387" customWidth="1"/>
    <col min="8191" max="8199" width="12" style="387" customWidth="1"/>
    <col min="8200" max="8200" width="12.28515625" style="387" bestFit="1" customWidth="1"/>
    <col min="8201" max="8202" width="12.28515625" style="387" customWidth="1"/>
    <col min="8203" max="8204" width="10.7109375" style="387" customWidth="1"/>
    <col min="8205" max="8206" width="11.42578125" style="387"/>
    <col min="8207" max="8207" width="6.7109375" style="387" customWidth="1"/>
    <col min="8208" max="8445" width="11.42578125" style="387"/>
    <col min="8446" max="8446" width="16.7109375" style="387" customWidth="1"/>
    <col min="8447" max="8455" width="12" style="387" customWidth="1"/>
    <col min="8456" max="8456" width="12.28515625" style="387" bestFit="1" customWidth="1"/>
    <col min="8457" max="8458" width="12.28515625" style="387" customWidth="1"/>
    <col min="8459" max="8460" width="10.7109375" style="387" customWidth="1"/>
    <col min="8461" max="8462" width="11.42578125" style="387"/>
    <col min="8463" max="8463" width="6.7109375" style="387" customWidth="1"/>
    <col min="8464" max="8701" width="11.42578125" style="387"/>
    <col min="8702" max="8702" width="16.7109375" style="387" customWidth="1"/>
    <col min="8703" max="8711" width="12" style="387" customWidth="1"/>
    <col min="8712" max="8712" width="12.28515625" style="387" bestFit="1" customWidth="1"/>
    <col min="8713" max="8714" width="12.28515625" style="387" customWidth="1"/>
    <col min="8715" max="8716" width="10.7109375" style="387" customWidth="1"/>
    <col min="8717" max="8718" width="11.42578125" style="387"/>
    <col min="8719" max="8719" width="6.7109375" style="387" customWidth="1"/>
    <col min="8720" max="8957" width="11.42578125" style="387"/>
    <col min="8958" max="8958" width="16.7109375" style="387" customWidth="1"/>
    <col min="8959" max="8967" width="12" style="387" customWidth="1"/>
    <col min="8968" max="8968" width="12.28515625" style="387" bestFit="1" customWidth="1"/>
    <col min="8969" max="8970" width="12.28515625" style="387" customWidth="1"/>
    <col min="8971" max="8972" width="10.7109375" style="387" customWidth="1"/>
    <col min="8973" max="8974" width="11.42578125" style="387"/>
    <col min="8975" max="8975" width="6.7109375" style="387" customWidth="1"/>
    <col min="8976" max="9213" width="11.42578125" style="387"/>
    <col min="9214" max="9214" width="16.7109375" style="387" customWidth="1"/>
    <col min="9215" max="9223" width="12" style="387" customWidth="1"/>
    <col min="9224" max="9224" width="12.28515625" style="387" bestFit="1" customWidth="1"/>
    <col min="9225" max="9226" width="12.28515625" style="387" customWidth="1"/>
    <col min="9227" max="9228" width="10.7109375" style="387" customWidth="1"/>
    <col min="9229" max="9230" width="11.42578125" style="387"/>
    <col min="9231" max="9231" width="6.7109375" style="387" customWidth="1"/>
    <col min="9232" max="9469" width="11.42578125" style="387"/>
    <col min="9470" max="9470" width="16.7109375" style="387" customWidth="1"/>
    <col min="9471" max="9479" width="12" style="387" customWidth="1"/>
    <col min="9480" max="9480" width="12.28515625" style="387" bestFit="1" customWidth="1"/>
    <col min="9481" max="9482" width="12.28515625" style="387" customWidth="1"/>
    <col min="9483" max="9484" width="10.7109375" style="387" customWidth="1"/>
    <col min="9485" max="9486" width="11.42578125" style="387"/>
    <col min="9487" max="9487" width="6.7109375" style="387" customWidth="1"/>
    <col min="9488" max="9725" width="11.42578125" style="387"/>
    <col min="9726" max="9726" width="16.7109375" style="387" customWidth="1"/>
    <col min="9727" max="9735" width="12" style="387" customWidth="1"/>
    <col min="9736" max="9736" width="12.28515625" style="387" bestFit="1" customWidth="1"/>
    <col min="9737" max="9738" width="12.28515625" style="387" customWidth="1"/>
    <col min="9739" max="9740" width="10.7109375" style="387" customWidth="1"/>
    <col min="9741" max="9742" width="11.42578125" style="387"/>
    <col min="9743" max="9743" width="6.7109375" style="387" customWidth="1"/>
    <col min="9744" max="9981" width="11.42578125" style="387"/>
    <col min="9982" max="9982" width="16.7109375" style="387" customWidth="1"/>
    <col min="9983" max="9991" width="12" style="387" customWidth="1"/>
    <col min="9992" max="9992" width="12.28515625" style="387" bestFit="1" customWidth="1"/>
    <col min="9993" max="9994" width="12.28515625" style="387" customWidth="1"/>
    <col min="9995" max="9996" width="10.7109375" style="387" customWidth="1"/>
    <col min="9997" max="9998" width="11.42578125" style="387"/>
    <col min="9999" max="9999" width="6.7109375" style="387" customWidth="1"/>
    <col min="10000" max="10237" width="11.42578125" style="387"/>
    <col min="10238" max="10238" width="16.7109375" style="387" customWidth="1"/>
    <col min="10239" max="10247" width="12" style="387" customWidth="1"/>
    <col min="10248" max="10248" width="12.28515625" style="387" bestFit="1" customWidth="1"/>
    <col min="10249" max="10250" width="12.28515625" style="387" customWidth="1"/>
    <col min="10251" max="10252" width="10.7109375" style="387" customWidth="1"/>
    <col min="10253" max="10254" width="11.42578125" style="387"/>
    <col min="10255" max="10255" width="6.7109375" style="387" customWidth="1"/>
    <col min="10256" max="10493" width="11.42578125" style="387"/>
    <col min="10494" max="10494" width="16.7109375" style="387" customWidth="1"/>
    <col min="10495" max="10503" width="12" style="387" customWidth="1"/>
    <col min="10504" max="10504" width="12.28515625" style="387" bestFit="1" customWidth="1"/>
    <col min="10505" max="10506" width="12.28515625" style="387" customWidth="1"/>
    <col min="10507" max="10508" width="10.7109375" style="387" customWidth="1"/>
    <col min="10509" max="10510" width="11.42578125" style="387"/>
    <col min="10511" max="10511" width="6.7109375" style="387" customWidth="1"/>
    <col min="10512" max="10749" width="11.42578125" style="387"/>
    <col min="10750" max="10750" width="16.7109375" style="387" customWidth="1"/>
    <col min="10751" max="10759" width="12" style="387" customWidth="1"/>
    <col min="10760" max="10760" width="12.28515625" style="387" bestFit="1" customWidth="1"/>
    <col min="10761" max="10762" width="12.28515625" style="387" customWidth="1"/>
    <col min="10763" max="10764" width="10.7109375" style="387" customWidth="1"/>
    <col min="10765" max="10766" width="11.42578125" style="387"/>
    <col min="10767" max="10767" width="6.7109375" style="387" customWidth="1"/>
    <col min="10768" max="11005" width="11.42578125" style="387"/>
    <col min="11006" max="11006" width="16.7109375" style="387" customWidth="1"/>
    <col min="11007" max="11015" width="12" style="387" customWidth="1"/>
    <col min="11016" max="11016" width="12.28515625" style="387" bestFit="1" customWidth="1"/>
    <col min="11017" max="11018" width="12.28515625" style="387" customWidth="1"/>
    <col min="11019" max="11020" width="10.7109375" style="387" customWidth="1"/>
    <col min="11021" max="11022" width="11.42578125" style="387"/>
    <col min="11023" max="11023" width="6.7109375" style="387" customWidth="1"/>
    <col min="11024" max="11261" width="11.42578125" style="387"/>
    <col min="11262" max="11262" width="16.7109375" style="387" customWidth="1"/>
    <col min="11263" max="11271" width="12" style="387" customWidth="1"/>
    <col min="11272" max="11272" width="12.28515625" style="387" bestFit="1" customWidth="1"/>
    <col min="11273" max="11274" width="12.28515625" style="387" customWidth="1"/>
    <col min="11275" max="11276" width="10.7109375" style="387" customWidth="1"/>
    <col min="11277" max="11278" width="11.42578125" style="387"/>
    <col min="11279" max="11279" width="6.7109375" style="387" customWidth="1"/>
    <col min="11280" max="11517" width="11.42578125" style="387"/>
    <col min="11518" max="11518" width="16.7109375" style="387" customWidth="1"/>
    <col min="11519" max="11527" width="12" style="387" customWidth="1"/>
    <col min="11528" max="11528" width="12.28515625" style="387" bestFit="1" customWidth="1"/>
    <col min="11529" max="11530" width="12.28515625" style="387" customWidth="1"/>
    <col min="11531" max="11532" width="10.7109375" style="387" customWidth="1"/>
    <col min="11533" max="11534" width="11.42578125" style="387"/>
    <col min="11535" max="11535" width="6.7109375" style="387" customWidth="1"/>
    <col min="11536" max="11773" width="11.42578125" style="387"/>
    <col min="11774" max="11774" width="16.7109375" style="387" customWidth="1"/>
    <col min="11775" max="11783" width="12" style="387" customWidth="1"/>
    <col min="11784" max="11784" width="12.28515625" style="387" bestFit="1" customWidth="1"/>
    <col min="11785" max="11786" width="12.28515625" style="387" customWidth="1"/>
    <col min="11787" max="11788" width="10.7109375" style="387" customWidth="1"/>
    <col min="11789" max="11790" width="11.42578125" style="387"/>
    <col min="11791" max="11791" width="6.7109375" style="387" customWidth="1"/>
    <col min="11792" max="12029" width="11.42578125" style="387"/>
    <col min="12030" max="12030" width="16.7109375" style="387" customWidth="1"/>
    <col min="12031" max="12039" width="12" style="387" customWidth="1"/>
    <col min="12040" max="12040" width="12.28515625" style="387" bestFit="1" customWidth="1"/>
    <col min="12041" max="12042" width="12.28515625" style="387" customWidth="1"/>
    <col min="12043" max="12044" width="10.7109375" style="387" customWidth="1"/>
    <col min="12045" max="12046" width="11.42578125" style="387"/>
    <col min="12047" max="12047" width="6.7109375" style="387" customWidth="1"/>
    <col min="12048" max="12285" width="11.42578125" style="387"/>
    <col min="12286" max="12286" width="16.7109375" style="387" customWidth="1"/>
    <col min="12287" max="12295" width="12" style="387" customWidth="1"/>
    <col min="12296" max="12296" width="12.28515625" style="387" bestFit="1" customWidth="1"/>
    <col min="12297" max="12298" width="12.28515625" style="387" customWidth="1"/>
    <col min="12299" max="12300" width="10.7109375" style="387" customWidth="1"/>
    <col min="12301" max="12302" width="11.42578125" style="387"/>
    <col min="12303" max="12303" width="6.7109375" style="387" customWidth="1"/>
    <col min="12304" max="12541" width="11.42578125" style="387"/>
    <col min="12542" max="12542" width="16.7109375" style="387" customWidth="1"/>
    <col min="12543" max="12551" width="12" style="387" customWidth="1"/>
    <col min="12552" max="12552" width="12.28515625" style="387" bestFit="1" customWidth="1"/>
    <col min="12553" max="12554" width="12.28515625" style="387" customWidth="1"/>
    <col min="12555" max="12556" width="10.7109375" style="387" customWidth="1"/>
    <col min="12557" max="12558" width="11.42578125" style="387"/>
    <col min="12559" max="12559" width="6.7109375" style="387" customWidth="1"/>
    <col min="12560" max="12797" width="11.42578125" style="387"/>
    <col min="12798" max="12798" width="16.7109375" style="387" customWidth="1"/>
    <col min="12799" max="12807" width="12" style="387" customWidth="1"/>
    <col min="12808" max="12808" width="12.28515625" style="387" bestFit="1" customWidth="1"/>
    <col min="12809" max="12810" width="12.28515625" style="387" customWidth="1"/>
    <col min="12811" max="12812" width="10.7109375" style="387" customWidth="1"/>
    <col min="12813" max="12814" width="11.42578125" style="387"/>
    <col min="12815" max="12815" width="6.7109375" style="387" customWidth="1"/>
    <col min="12816" max="13053" width="11.42578125" style="387"/>
    <col min="13054" max="13054" width="16.7109375" style="387" customWidth="1"/>
    <col min="13055" max="13063" width="12" style="387" customWidth="1"/>
    <col min="13064" max="13064" width="12.28515625" style="387" bestFit="1" customWidth="1"/>
    <col min="13065" max="13066" width="12.28515625" style="387" customWidth="1"/>
    <col min="13067" max="13068" width="10.7109375" style="387" customWidth="1"/>
    <col min="13069" max="13070" width="11.42578125" style="387"/>
    <col min="13071" max="13071" width="6.7109375" style="387" customWidth="1"/>
    <col min="13072" max="13309" width="11.42578125" style="387"/>
    <col min="13310" max="13310" width="16.7109375" style="387" customWidth="1"/>
    <col min="13311" max="13319" width="12" style="387" customWidth="1"/>
    <col min="13320" max="13320" width="12.28515625" style="387" bestFit="1" customWidth="1"/>
    <col min="13321" max="13322" width="12.28515625" style="387" customWidth="1"/>
    <col min="13323" max="13324" width="10.7109375" style="387" customWidth="1"/>
    <col min="13325" max="13326" width="11.42578125" style="387"/>
    <col min="13327" max="13327" width="6.7109375" style="387" customWidth="1"/>
    <col min="13328" max="13565" width="11.42578125" style="387"/>
    <col min="13566" max="13566" width="16.7109375" style="387" customWidth="1"/>
    <col min="13567" max="13575" width="12" style="387" customWidth="1"/>
    <col min="13576" max="13576" width="12.28515625" style="387" bestFit="1" customWidth="1"/>
    <col min="13577" max="13578" width="12.28515625" style="387" customWidth="1"/>
    <col min="13579" max="13580" width="10.7109375" style="387" customWidth="1"/>
    <col min="13581" max="13582" width="11.42578125" style="387"/>
    <col min="13583" max="13583" width="6.7109375" style="387" customWidth="1"/>
    <col min="13584" max="13821" width="11.42578125" style="387"/>
    <col min="13822" max="13822" width="16.7109375" style="387" customWidth="1"/>
    <col min="13823" max="13831" width="12" style="387" customWidth="1"/>
    <col min="13832" max="13832" width="12.28515625" style="387" bestFit="1" customWidth="1"/>
    <col min="13833" max="13834" width="12.28515625" style="387" customWidth="1"/>
    <col min="13835" max="13836" width="10.7109375" style="387" customWidth="1"/>
    <col min="13837" max="13838" width="11.42578125" style="387"/>
    <col min="13839" max="13839" width="6.7109375" style="387" customWidth="1"/>
    <col min="13840" max="14077" width="11.42578125" style="387"/>
    <col min="14078" max="14078" width="16.7109375" style="387" customWidth="1"/>
    <col min="14079" max="14087" width="12" style="387" customWidth="1"/>
    <col min="14088" max="14088" width="12.28515625" style="387" bestFit="1" customWidth="1"/>
    <col min="14089" max="14090" width="12.28515625" style="387" customWidth="1"/>
    <col min="14091" max="14092" width="10.7109375" style="387" customWidth="1"/>
    <col min="14093" max="14094" width="11.42578125" style="387"/>
    <col min="14095" max="14095" width="6.7109375" style="387" customWidth="1"/>
    <col min="14096" max="14333" width="11.42578125" style="387"/>
    <col min="14334" max="14334" width="16.7109375" style="387" customWidth="1"/>
    <col min="14335" max="14343" width="12" style="387" customWidth="1"/>
    <col min="14344" max="14344" width="12.28515625" style="387" bestFit="1" customWidth="1"/>
    <col min="14345" max="14346" width="12.28515625" style="387" customWidth="1"/>
    <col min="14347" max="14348" width="10.7109375" style="387" customWidth="1"/>
    <col min="14349" max="14350" width="11.42578125" style="387"/>
    <col min="14351" max="14351" width="6.7109375" style="387" customWidth="1"/>
    <col min="14352" max="14589" width="11.42578125" style="387"/>
    <col min="14590" max="14590" width="16.7109375" style="387" customWidth="1"/>
    <col min="14591" max="14599" width="12" style="387" customWidth="1"/>
    <col min="14600" max="14600" width="12.28515625" style="387" bestFit="1" customWidth="1"/>
    <col min="14601" max="14602" width="12.28515625" style="387" customWidth="1"/>
    <col min="14603" max="14604" width="10.7109375" style="387" customWidth="1"/>
    <col min="14605" max="14606" width="11.42578125" style="387"/>
    <col min="14607" max="14607" width="6.7109375" style="387" customWidth="1"/>
    <col min="14608" max="14845" width="11.42578125" style="387"/>
    <col min="14846" max="14846" width="16.7109375" style="387" customWidth="1"/>
    <col min="14847" max="14855" width="12" style="387" customWidth="1"/>
    <col min="14856" max="14856" width="12.28515625" style="387" bestFit="1" customWidth="1"/>
    <col min="14857" max="14858" width="12.28515625" style="387" customWidth="1"/>
    <col min="14859" max="14860" width="10.7109375" style="387" customWidth="1"/>
    <col min="14861" max="14862" width="11.42578125" style="387"/>
    <col min="14863" max="14863" width="6.7109375" style="387" customWidth="1"/>
    <col min="14864" max="15101" width="11.42578125" style="387"/>
    <col min="15102" max="15102" width="16.7109375" style="387" customWidth="1"/>
    <col min="15103" max="15111" width="12" style="387" customWidth="1"/>
    <col min="15112" max="15112" width="12.28515625" style="387" bestFit="1" customWidth="1"/>
    <col min="15113" max="15114" width="12.28515625" style="387" customWidth="1"/>
    <col min="15115" max="15116" width="10.7109375" style="387" customWidth="1"/>
    <col min="15117" max="15118" width="11.42578125" style="387"/>
    <col min="15119" max="15119" width="6.7109375" style="387" customWidth="1"/>
    <col min="15120" max="15357" width="11.42578125" style="387"/>
    <col min="15358" max="15358" width="16.7109375" style="387" customWidth="1"/>
    <col min="15359" max="15367" width="12" style="387" customWidth="1"/>
    <col min="15368" max="15368" width="12.28515625" style="387" bestFit="1" customWidth="1"/>
    <col min="15369" max="15370" width="12.28515625" style="387" customWidth="1"/>
    <col min="15371" max="15372" width="10.7109375" style="387" customWidth="1"/>
    <col min="15373" max="15374" width="11.42578125" style="387"/>
    <col min="15375" max="15375" width="6.7109375" style="387" customWidth="1"/>
    <col min="15376" max="15613" width="11.42578125" style="387"/>
    <col min="15614" max="15614" width="16.7109375" style="387" customWidth="1"/>
    <col min="15615" max="15623" width="12" style="387" customWidth="1"/>
    <col min="15624" max="15624" width="12.28515625" style="387" bestFit="1" customWidth="1"/>
    <col min="15625" max="15626" width="12.28515625" style="387" customWidth="1"/>
    <col min="15627" max="15628" width="10.7109375" style="387" customWidth="1"/>
    <col min="15629" max="15630" width="11.42578125" style="387"/>
    <col min="15631" max="15631" width="6.7109375" style="387" customWidth="1"/>
    <col min="15632" max="15869" width="11.42578125" style="387"/>
    <col min="15870" max="15870" width="16.7109375" style="387" customWidth="1"/>
    <col min="15871" max="15879" width="12" style="387" customWidth="1"/>
    <col min="15880" max="15880" width="12.28515625" style="387" bestFit="1" customWidth="1"/>
    <col min="15881" max="15882" width="12.28515625" style="387" customWidth="1"/>
    <col min="15883" max="15884" width="10.7109375" style="387" customWidth="1"/>
    <col min="15885" max="15886" width="11.42578125" style="387"/>
    <col min="15887" max="15887" width="6.7109375" style="387" customWidth="1"/>
    <col min="15888" max="16125" width="11.42578125" style="387"/>
    <col min="16126" max="16126" width="16.7109375" style="387" customWidth="1"/>
    <col min="16127" max="16135" width="12" style="387" customWidth="1"/>
    <col min="16136" max="16136" width="12.28515625" style="387" bestFit="1" customWidth="1"/>
    <col min="16137" max="16138" width="12.28515625" style="387" customWidth="1"/>
    <col min="16139" max="16140" width="10.7109375" style="387" customWidth="1"/>
    <col min="16141" max="16142" width="11.42578125" style="387"/>
    <col min="16143" max="16143" width="6.7109375" style="387" customWidth="1"/>
    <col min="16144" max="16384" width="11.42578125" style="387"/>
  </cols>
  <sheetData>
    <row r="1" spans="1:16" ht="11.25" customHeight="1">
      <c r="A1" s="263"/>
      <c r="B1" s="263"/>
      <c r="C1" s="385"/>
      <c r="D1" s="385"/>
      <c r="E1" s="385"/>
      <c r="F1" s="385"/>
      <c r="G1" s="385"/>
      <c r="H1" s="385"/>
      <c r="I1" s="385"/>
      <c r="J1" s="385"/>
      <c r="K1" s="385"/>
      <c r="L1" s="385"/>
      <c r="M1" s="385"/>
    </row>
    <row r="2" spans="1:16" ht="15" customHeight="1">
      <c r="A2" s="388" t="s">
        <v>549</v>
      </c>
      <c r="B2" s="388"/>
      <c r="C2" s="388"/>
      <c r="D2" s="388"/>
      <c r="E2" s="388"/>
      <c r="F2" s="388"/>
      <c r="G2" s="388"/>
      <c r="H2" s="388"/>
      <c r="I2" s="388"/>
      <c r="J2" s="388"/>
      <c r="K2" s="388"/>
      <c r="L2" s="388"/>
      <c r="M2" s="388"/>
      <c r="N2" s="389"/>
      <c r="O2" s="389"/>
    </row>
    <row r="3" spans="1:16" ht="14.25">
      <c r="A3" s="390" t="s">
        <v>550</v>
      </c>
      <c r="B3" s="390"/>
      <c r="C3" s="390"/>
      <c r="D3" s="390"/>
      <c r="E3" s="390"/>
      <c r="F3" s="390"/>
      <c r="G3" s="390"/>
      <c r="H3" s="390"/>
      <c r="I3" s="390"/>
      <c r="J3" s="390"/>
      <c r="K3" s="390"/>
      <c r="L3" s="390"/>
      <c r="M3" s="390"/>
      <c r="N3" s="389"/>
      <c r="O3" s="389"/>
    </row>
    <row r="4" spans="1:16" ht="14.25">
      <c r="A4" s="390" t="s">
        <v>551</v>
      </c>
      <c r="B4" s="390"/>
      <c r="C4" s="390"/>
      <c r="D4" s="390"/>
      <c r="E4" s="390"/>
      <c r="F4" s="390"/>
      <c r="G4" s="390"/>
      <c r="H4" s="390"/>
      <c r="I4" s="390"/>
      <c r="J4" s="390"/>
      <c r="K4" s="390"/>
      <c r="L4" s="390"/>
      <c r="M4" s="390"/>
      <c r="N4" s="389"/>
      <c r="O4" s="389"/>
    </row>
    <row r="5" spans="1:16">
      <c r="A5" s="391"/>
      <c r="B5" s="391"/>
    </row>
    <row r="6" spans="1:16" ht="15" customHeight="1">
      <c r="A6" s="392" t="s">
        <v>552</v>
      </c>
      <c r="B6" s="393" t="s">
        <v>324</v>
      </c>
      <c r="C6" s="394" t="s">
        <v>344</v>
      </c>
      <c r="D6" s="394" t="s">
        <v>345</v>
      </c>
      <c r="E6" s="394" t="s">
        <v>346</v>
      </c>
      <c r="F6" s="394" t="s">
        <v>347</v>
      </c>
      <c r="G6" s="394" t="s">
        <v>348</v>
      </c>
      <c r="H6" s="394" t="s">
        <v>349</v>
      </c>
      <c r="I6" s="394" t="s">
        <v>350</v>
      </c>
      <c r="J6" s="394" t="s">
        <v>351</v>
      </c>
      <c r="K6" s="394" t="s">
        <v>352</v>
      </c>
      <c r="L6" s="394" t="s">
        <v>353</v>
      </c>
      <c r="M6" s="394" t="s">
        <v>354</v>
      </c>
      <c r="N6" s="394" t="s">
        <v>355</v>
      </c>
      <c r="O6" s="395"/>
    </row>
    <row r="7" spans="1:16" ht="8.1" customHeight="1"/>
    <row r="8" spans="1:16" ht="12.75">
      <c r="A8" s="391" t="s">
        <v>324</v>
      </c>
      <c r="B8" s="381">
        <f>B11+B15+B19+B23+B27</f>
        <v>3508</v>
      </c>
      <c r="C8" s="381">
        <f>C11+C15+C19+C23+C27</f>
        <v>302</v>
      </c>
      <c r="D8" s="381">
        <f t="shared" ref="D8:N8" si="0">D11+D15+D19+D23+D27</f>
        <v>348</v>
      </c>
      <c r="E8" s="381">
        <f t="shared" si="0"/>
        <v>334</v>
      </c>
      <c r="F8" s="381">
        <f t="shared" si="0"/>
        <v>267</v>
      </c>
      <c r="G8" s="381">
        <f t="shared" si="0"/>
        <v>302</v>
      </c>
      <c r="H8" s="381">
        <f t="shared" si="0"/>
        <v>334</v>
      </c>
      <c r="I8" s="381">
        <f t="shared" si="0"/>
        <v>277</v>
      </c>
      <c r="J8" s="381">
        <f t="shared" si="0"/>
        <v>279</v>
      </c>
      <c r="K8" s="381">
        <f t="shared" si="0"/>
        <v>286</v>
      </c>
      <c r="L8" s="381">
        <f t="shared" si="0"/>
        <v>287</v>
      </c>
      <c r="M8" s="381">
        <f t="shared" si="0"/>
        <v>265</v>
      </c>
      <c r="N8" s="381">
        <f t="shared" si="0"/>
        <v>227</v>
      </c>
      <c r="O8" s="381"/>
    </row>
    <row r="9" spans="1:16" ht="16.5" customHeight="1">
      <c r="A9" s="396"/>
      <c r="B9" s="381"/>
      <c r="C9" s="383"/>
      <c r="D9" s="382"/>
      <c r="E9" s="382"/>
      <c r="F9" s="382"/>
      <c r="G9" s="382"/>
      <c r="H9" s="382"/>
      <c r="I9" s="382"/>
      <c r="J9" s="382"/>
      <c r="K9" s="382"/>
      <c r="L9" s="382"/>
      <c r="M9" s="382"/>
      <c r="N9" s="382"/>
      <c r="O9" s="381"/>
    </row>
    <row r="10" spans="1:16" ht="12.75">
      <c r="A10" s="391" t="s">
        <v>16</v>
      </c>
      <c r="B10" s="382"/>
      <c r="C10" s="382"/>
      <c r="D10" s="382"/>
      <c r="E10" s="381"/>
      <c r="F10" s="382"/>
      <c r="G10" s="382"/>
      <c r="H10" s="382"/>
      <c r="I10" s="382"/>
      <c r="J10" s="382"/>
      <c r="K10" s="382"/>
      <c r="L10" s="382"/>
      <c r="M10" s="382"/>
      <c r="N10" s="382"/>
      <c r="O10" s="382"/>
    </row>
    <row r="11" spans="1:16" ht="12.75">
      <c r="A11" s="397" t="s">
        <v>553</v>
      </c>
      <c r="B11" s="382">
        <f>SUM(C11:N11)</f>
        <v>3042</v>
      </c>
      <c r="C11" s="382">
        <v>267</v>
      </c>
      <c r="D11" s="382">
        <v>307</v>
      </c>
      <c r="E11" s="382">
        <v>285</v>
      </c>
      <c r="F11" s="382">
        <v>236</v>
      </c>
      <c r="G11" s="382">
        <v>258</v>
      </c>
      <c r="H11" s="382">
        <v>299</v>
      </c>
      <c r="I11" s="382">
        <v>243</v>
      </c>
      <c r="J11" s="382">
        <v>230</v>
      </c>
      <c r="K11" s="382">
        <v>240</v>
      </c>
      <c r="L11" s="382">
        <v>250</v>
      </c>
      <c r="M11" s="382">
        <v>226</v>
      </c>
      <c r="N11" s="382">
        <v>201</v>
      </c>
      <c r="O11" s="382"/>
      <c r="P11" s="398"/>
    </row>
    <row r="12" spans="1:16" ht="12.75">
      <c r="A12" s="397" t="s">
        <v>554</v>
      </c>
      <c r="B12" s="382">
        <f>SUM(C12:N12)</f>
        <v>3057</v>
      </c>
      <c r="C12" s="382">
        <v>271</v>
      </c>
      <c r="D12" s="382">
        <v>301</v>
      </c>
      <c r="E12" s="382">
        <v>287</v>
      </c>
      <c r="F12" s="382">
        <v>238</v>
      </c>
      <c r="G12" s="382">
        <v>261</v>
      </c>
      <c r="H12" s="382">
        <v>293</v>
      </c>
      <c r="I12" s="382">
        <v>239</v>
      </c>
      <c r="J12" s="382">
        <v>238</v>
      </c>
      <c r="K12" s="382">
        <v>247</v>
      </c>
      <c r="L12" s="382">
        <v>256</v>
      </c>
      <c r="M12" s="382">
        <v>229</v>
      </c>
      <c r="N12" s="382">
        <v>197</v>
      </c>
      <c r="O12" s="382"/>
      <c r="P12" s="398"/>
    </row>
    <row r="13" spans="1:16" ht="5.0999999999999996" customHeight="1">
      <c r="A13" s="399"/>
      <c r="B13" s="382"/>
      <c r="C13" s="382"/>
      <c r="D13" s="382"/>
      <c r="E13" s="382"/>
      <c r="F13" s="382"/>
      <c r="G13" s="382"/>
      <c r="H13" s="382"/>
      <c r="I13" s="382"/>
      <c r="J13" s="382"/>
      <c r="K13" s="382"/>
      <c r="L13" s="382"/>
      <c r="M13" s="382"/>
      <c r="N13" s="382"/>
      <c r="O13" s="382"/>
      <c r="P13" s="398"/>
    </row>
    <row r="14" spans="1:16" ht="12.75">
      <c r="A14" s="391" t="s">
        <v>170</v>
      </c>
      <c r="B14" s="382"/>
      <c r="C14" s="382"/>
      <c r="D14" s="382"/>
      <c r="E14" s="382"/>
      <c r="F14" s="382"/>
      <c r="G14" s="382"/>
      <c r="H14" s="382"/>
      <c r="I14" s="382"/>
      <c r="J14" s="382"/>
      <c r="K14" s="382"/>
      <c r="L14" s="382"/>
      <c r="M14" s="382"/>
      <c r="N14" s="382"/>
      <c r="O14" s="382"/>
      <c r="P14" s="398"/>
    </row>
    <row r="15" spans="1:16" ht="12.75">
      <c r="A15" s="397" t="s">
        <v>553</v>
      </c>
      <c r="B15" s="382">
        <f>SUM(C15:N15)</f>
        <v>416</v>
      </c>
      <c r="C15" s="382">
        <v>32</v>
      </c>
      <c r="D15" s="382">
        <v>39</v>
      </c>
      <c r="E15" s="382">
        <v>42</v>
      </c>
      <c r="F15" s="382">
        <v>28</v>
      </c>
      <c r="G15" s="382">
        <v>33</v>
      </c>
      <c r="H15" s="382">
        <v>33</v>
      </c>
      <c r="I15" s="382">
        <v>30</v>
      </c>
      <c r="J15" s="382">
        <v>42</v>
      </c>
      <c r="K15" s="382">
        <v>42</v>
      </c>
      <c r="L15" s="382">
        <v>35</v>
      </c>
      <c r="M15" s="382">
        <v>36</v>
      </c>
      <c r="N15" s="382">
        <v>24</v>
      </c>
      <c r="O15" s="382"/>
    </row>
    <row r="16" spans="1:16" ht="12.75">
      <c r="A16" s="397" t="s">
        <v>554</v>
      </c>
      <c r="B16" s="382">
        <f>SUM(C16:N16)</f>
        <v>411</v>
      </c>
      <c r="C16" s="382">
        <v>29</v>
      </c>
      <c r="D16" s="382">
        <v>44</v>
      </c>
      <c r="E16" s="382">
        <v>41</v>
      </c>
      <c r="F16" s="382">
        <v>29</v>
      </c>
      <c r="G16" s="382">
        <v>35</v>
      </c>
      <c r="H16" s="382">
        <v>39</v>
      </c>
      <c r="I16" s="382">
        <v>34</v>
      </c>
      <c r="J16" s="382">
        <v>37</v>
      </c>
      <c r="K16" s="382">
        <v>36</v>
      </c>
      <c r="L16" s="382">
        <v>26</v>
      </c>
      <c r="M16" s="382">
        <v>34</v>
      </c>
      <c r="N16" s="382">
        <v>27</v>
      </c>
      <c r="O16" s="382"/>
    </row>
    <row r="17" spans="1:15" ht="5.0999999999999996" customHeight="1">
      <c r="A17" s="399"/>
      <c r="B17" s="382"/>
      <c r="C17" s="382"/>
      <c r="D17" s="382"/>
      <c r="E17" s="382"/>
      <c r="F17" s="382"/>
      <c r="G17" s="382"/>
      <c r="H17" s="382">
        <v>0</v>
      </c>
      <c r="I17" s="382"/>
      <c r="J17" s="382"/>
      <c r="K17" s="382"/>
      <c r="L17" s="382"/>
      <c r="M17" s="382"/>
      <c r="N17" s="382"/>
      <c r="O17" s="382"/>
    </row>
    <row r="18" spans="1:15" ht="12.75">
      <c r="A18" s="391" t="s">
        <v>173</v>
      </c>
      <c r="B18" s="382"/>
      <c r="C18" s="382"/>
      <c r="D18" s="382"/>
      <c r="E18" s="382"/>
      <c r="F18" s="382"/>
      <c r="G18" s="382"/>
      <c r="H18" s="382"/>
      <c r="I18" s="382"/>
      <c r="J18" s="382"/>
      <c r="K18" s="382"/>
      <c r="L18" s="382"/>
      <c r="M18" s="382"/>
      <c r="N18" s="382"/>
      <c r="O18" s="382"/>
    </row>
    <row r="19" spans="1:15" ht="12.75">
      <c r="A19" s="397" t="s">
        <v>553</v>
      </c>
      <c r="B19" s="382">
        <f>SUM(C19:N19)</f>
        <v>9</v>
      </c>
      <c r="C19" s="382">
        <v>0</v>
      </c>
      <c r="D19" s="382">
        <v>0</v>
      </c>
      <c r="E19" s="382">
        <v>3</v>
      </c>
      <c r="F19" s="382">
        <v>0</v>
      </c>
      <c r="G19" s="382">
        <v>4</v>
      </c>
      <c r="H19" s="382">
        <v>0</v>
      </c>
      <c r="I19" s="382">
        <v>1</v>
      </c>
      <c r="J19" s="382">
        <v>1</v>
      </c>
      <c r="K19" s="382">
        <v>0</v>
      </c>
      <c r="L19" s="382">
        <v>0</v>
      </c>
      <c r="M19" s="382">
        <v>0</v>
      </c>
      <c r="N19" s="382">
        <v>0</v>
      </c>
      <c r="O19" s="382"/>
    </row>
    <row r="20" spans="1:15" ht="12.75">
      <c r="A20" s="397" t="s">
        <v>554</v>
      </c>
      <c r="B20" s="382">
        <f>SUM(C20:N20)</f>
        <v>1</v>
      </c>
      <c r="C20" s="382">
        <v>0</v>
      </c>
      <c r="D20" s="382">
        <v>0</v>
      </c>
      <c r="E20" s="382">
        <v>0</v>
      </c>
      <c r="F20" s="382">
        <v>0</v>
      </c>
      <c r="G20" s="382">
        <v>1</v>
      </c>
      <c r="H20" s="382">
        <v>0</v>
      </c>
      <c r="I20" s="382">
        <v>0</v>
      </c>
      <c r="J20" s="382">
        <v>0</v>
      </c>
      <c r="K20" s="382">
        <v>0</v>
      </c>
      <c r="L20" s="382">
        <v>0</v>
      </c>
      <c r="M20" s="382">
        <v>0</v>
      </c>
      <c r="N20" s="382">
        <v>0</v>
      </c>
      <c r="O20" s="382"/>
    </row>
    <row r="21" spans="1:15" ht="5.0999999999999996" customHeight="1">
      <c r="A21" s="399"/>
      <c r="B21" s="382"/>
      <c r="C21" s="382"/>
      <c r="D21" s="382"/>
      <c r="E21" s="382"/>
      <c r="F21" s="382"/>
      <c r="G21" s="382"/>
      <c r="H21" s="382"/>
      <c r="I21" s="382"/>
      <c r="J21" s="382"/>
      <c r="K21" s="382"/>
      <c r="L21" s="382"/>
      <c r="M21" s="382"/>
      <c r="N21" s="382"/>
      <c r="O21" s="382"/>
    </row>
    <row r="22" spans="1:15" ht="12.75">
      <c r="A22" s="391" t="s">
        <v>217</v>
      </c>
      <c r="B22" s="382"/>
      <c r="C22" s="382"/>
      <c r="D22" s="382"/>
      <c r="E22" s="382"/>
      <c r="F22" s="382"/>
      <c r="G22" s="382"/>
      <c r="H22" s="382"/>
      <c r="I22" s="382"/>
      <c r="J22" s="382"/>
      <c r="K22" s="382"/>
      <c r="L22" s="382"/>
      <c r="M22" s="382"/>
      <c r="N22" s="382"/>
      <c r="O22" s="382"/>
    </row>
    <row r="23" spans="1:15" ht="12.75">
      <c r="A23" s="397" t="s">
        <v>553</v>
      </c>
      <c r="B23" s="382">
        <f>SUM(C23:N23)</f>
        <v>4</v>
      </c>
      <c r="C23" s="382">
        <v>0</v>
      </c>
      <c r="D23" s="382">
        <v>0</v>
      </c>
      <c r="E23" s="382">
        <v>2</v>
      </c>
      <c r="F23" s="382">
        <v>0</v>
      </c>
      <c r="G23" s="382">
        <v>1</v>
      </c>
      <c r="H23" s="382">
        <v>0</v>
      </c>
      <c r="I23" s="382">
        <v>0</v>
      </c>
      <c r="J23" s="382">
        <v>0</v>
      </c>
      <c r="K23" s="382">
        <v>1</v>
      </c>
      <c r="L23" s="382">
        <v>0</v>
      </c>
      <c r="M23" s="382">
        <v>0</v>
      </c>
      <c r="N23" s="382">
        <v>0</v>
      </c>
      <c r="O23" s="382"/>
    </row>
    <row r="24" spans="1:15" ht="12.75">
      <c r="A24" s="397" t="s">
        <v>554</v>
      </c>
      <c r="B24" s="382">
        <f>SUM(C24:N24)</f>
        <v>2</v>
      </c>
      <c r="C24" s="382">
        <v>0</v>
      </c>
      <c r="D24" s="382">
        <v>0</v>
      </c>
      <c r="E24" s="382">
        <v>0</v>
      </c>
      <c r="F24" s="382">
        <v>0</v>
      </c>
      <c r="G24" s="382">
        <v>0</v>
      </c>
      <c r="H24" s="382">
        <v>0</v>
      </c>
      <c r="I24" s="382">
        <v>0</v>
      </c>
      <c r="J24" s="382">
        <v>0</v>
      </c>
      <c r="K24" s="382">
        <v>1</v>
      </c>
      <c r="L24" s="382">
        <v>1</v>
      </c>
      <c r="M24" s="382">
        <v>0</v>
      </c>
      <c r="N24" s="382">
        <v>0</v>
      </c>
      <c r="O24" s="382"/>
    </row>
    <row r="25" spans="1:15" ht="5.0999999999999996" customHeight="1">
      <c r="A25" s="399"/>
      <c r="B25" s="382"/>
      <c r="C25" s="382"/>
      <c r="D25" s="382"/>
      <c r="E25" s="382"/>
      <c r="F25" s="382"/>
      <c r="G25" s="382"/>
      <c r="H25" s="382"/>
      <c r="I25" s="382"/>
      <c r="J25" s="382"/>
      <c r="K25" s="382"/>
      <c r="L25" s="382"/>
      <c r="M25" s="382"/>
      <c r="N25" s="382"/>
      <c r="O25" s="382"/>
    </row>
    <row r="26" spans="1:15" ht="12.75">
      <c r="A26" s="391" t="s">
        <v>555</v>
      </c>
      <c r="B26" s="382"/>
      <c r="C26" s="382"/>
      <c r="D26" s="382"/>
      <c r="E26" s="382"/>
      <c r="F26" s="382"/>
      <c r="G26" s="382"/>
      <c r="H26" s="382"/>
      <c r="I26" s="382"/>
      <c r="J26" s="382"/>
      <c r="K26" s="382"/>
      <c r="L26" s="382"/>
      <c r="M26" s="382"/>
      <c r="N26" s="382"/>
      <c r="O26" s="382"/>
    </row>
    <row r="27" spans="1:15" ht="12.75">
      <c r="A27" s="397" t="s">
        <v>553</v>
      </c>
      <c r="B27" s="382">
        <f>SUM(C27:N27)</f>
        <v>37</v>
      </c>
      <c r="C27" s="382">
        <v>3</v>
      </c>
      <c r="D27" s="382">
        <v>2</v>
      </c>
      <c r="E27" s="382">
        <v>2</v>
      </c>
      <c r="F27" s="382">
        <v>3</v>
      </c>
      <c r="G27" s="382">
        <v>6</v>
      </c>
      <c r="H27" s="382">
        <v>2</v>
      </c>
      <c r="I27" s="382">
        <v>3</v>
      </c>
      <c r="J27" s="382">
        <v>6</v>
      </c>
      <c r="K27" s="382">
        <v>3</v>
      </c>
      <c r="L27" s="382">
        <v>2</v>
      </c>
      <c r="M27" s="382">
        <v>3</v>
      </c>
      <c r="N27" s="382">
        <v>2</v>
      </c>
      <c r="O27" s="382"/>
    </row>
    <row r="28" spans="1:15" ht="12.75">
      <c r="A28" s="397" t="s">
        <v>554</v>
      </c>
      <c r="B28" s="382">
        <f>SUM(C28:N28)</f>
        <v>37</v>
      </c>
      <c r="C28" s="382">
        <v>2</v>
      </c>
      <c r="D28" s="382">
        <v>3</v>
      </c>
      <c r="E28" s="382">
        <v>6</v>
      </c>
      <c r="F28" s="382">
        <v>0</v>
      </c>
      <c r="G28" s="382">
        <v>5</v>
      </c>
      <c r="H28" s="382">
        <v>2</v>
      </c>
      <c r="I28" s="382">
        <v>4</v>
      </c>
      <c r="J28" s="382">
        <v>4</v>
      </c>
      <c r="K28" s="382">
        <v>2</v>
      </c>
      <c r="L28" s="382">
        <v>4</v>
      </c>
      <c r="M28" s="382">
        <v>2</v>
      </c>
      <c r="N28" s="382">
        <v>3</v>
      </c>
      <c r="O28" s="382"/>
    </row>
    <row r="29" spans="1:15" ht="8.1" customHeight="1">
      <c r="A29" s="278"/>
      <c r="B29" s="278"/>
      <c r="C29" s="400"/>
      <c r="D29" s="400"/>
      <c r="E29" s="400"/>
      <c r="F29" s="400"/>
      <c r="G29" s="400"/>
      <c r="H29" s="400"/>
      <c r="I29" s="400"/>
      <c r="J29" s="400"/>
      <c r="K29" s="400"/>
      <c r="L29" s="400"/>
      <c r="M29" s="400"/>
      <c r="N29" s="400"/>
    </row>
    <row r="31" spans="1:15">
      <c r="A31" s="32" t="s">
        <v>548</v>
      </c>
    </row>
  </sheetData>
  <printOptions horizontalCentered="1" verticalCentered="1"/>
  <pageMargins left="0.19685039370078741" right="0.19685039370078741" top="0.78740157480314965" bottom="0.78740157480314965" header="0" footer="0.19685039370078741"/>
  <pageSetup scale="80" firstPageNumber="36" orientation="landscape" useFirstPageNumber="1" verticalDpi="599" r:id="rId1"/>
  <headerFooter alignWithMargins="0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D4317A-66A2-423D-91CF-BB66FC23981C}">
  <sheetPr>
    <pageSetUpPr fitToPage="1"/>
  </sheetPr>
  <dimension ref="A2:U26"/>
  <sheetViews>
    <sheetView showGridLines="0" zoomScaleNormal="100" zoomScaleSheetLayoutView="90" workbookViewId="0">
      <selection activeCell="Q24" sqref="Q24"/>
    </sheetView>
  </sheetViews>
  <sheetFormatPr baseColWidth="10" defaultRowHeight="12.75"/>
  <cols>
    <col min="1" max="2" width="12" style="8" customWidth="1"/>
    <col min="3" max="3" width="2.7109375" style="8" customWidth="1"/>
    <col min="4" max="4" width="12.42578125" style="8" customWidth="1"/>
    <col min="5" max="5" width="2.42578125" style="8" customWidth="1"/>
    <col min="6" max="6" width="11" style="8" customWidth="1"/>
    <col min="7" max="7" width="2.85546875" style="8" customWidth="1"/>
    <col min="8" max="8" width="1.42578125" style="8" customWidth="1"/>
    <col min="9" max="9" width="8.7109375" style="8" customWidth="1"/>
    <col min="10" max="10" width="2.7109375" style="8" customWidth="1"/>
    <col min="11" max="11" width="10" style="8" bestFit="1" customWidth="1"/>
    <col min="12" max="12" width="1.5703125" style="8" customWidth="1"/>
    <col min="13" max="256" width="11.42578125" style="8"/>
    <col min="257" max="258" width="12" style="8" customWidth="1"/>
    <col min="259" max="259" width="2.7109375" style="8" customWidth="1"/>
    <col min="260" max="260" width="12.42578125" style="8" customWidth="1"/>
    <col min="261" max="261" width="2.42578125" style="8" customWidth="1"/>
    <col min="262" max="262" width="11" style="8" customWidth="1"/>
    <col min="263" max="263" width="2.85546875" style="8" customWidth="1"/>
    <col min="264" max="264" width="1.42578125" style="8" customWidth="1"/>
    <col min="265" max="265" width="8.7109375" style="8" customWidth="1"/>
    <col min="266" max="266" width="2.7109375" style="8" customWidth="1"/>
    <col min="267" max="267" width="10" style="8" bestFit="1" customWidth="1"/>
    <col min="268" max="268" width="1.5703125" style="8" customWidth="1"/>
    <col min="269" max="512" width="11.42578125" style="8"/>
    <col min="513" max="514" width="12" style="8" customWidth="1"/>
    <col min="515" max="515" width="2.7109375" style="8" customWidth="1"/>
    <col min="516" max="516" width="12.42578125" style="8" customWidth="1"/>
    <col min="517" max="517" width="2.42578125" style="8" customWidth="1"/>
    <col min="518" max="518" width="11" style="8" customWidth="1"/>
    <col min="519" max="519" width="2.85546875" style="8" customWidth="1"/>
    <col min="520" max="520" width="1.42578125" style="8" customWidth="1"/>
    <col min="521" max="521" width="8.7109375" style="8" customWidth="1"/>
    <col min="522" max="522" width="2.7109375" style="8" customWidth="1"/>
    <col min="523" max="523" width="10" style="8" bestFit="1" customWidth="1"/>
    <col min="524" max="524" width="1.5703125" style="8" customWidth="1"/>
    <col min="525" max="768" width="11.42578125" style="8"/>
    <col min="769" max="770" width="12" style="8" customWidth="1"/>
    <col min="771" max="771" width="2.7109375" style="8" customWidth="1"/>
    <col min="772" max="772" width="12.42578125" style="8" customWidth="1"/>
    <col min="773" max="773" width="2.42578125" style="8" customWidth="1"/>
    <col min="774" max="774" width="11" style="8" customWidth="1"/>
    <col min="775" max="775" width="2.85546875" style="8" customWidth="1"/>
    <col min="776" max="776" width="1.42578125" style="8" customWidth="1"/>
    <col min="777" max="777" width="8.7109375" style="8" customWidth="1"/>
    <col min="778" max="778" width="2.7109375" style="8" customWidth="1"/>
    <col min="779" max="779" width="10" style="8" bestFit="1" customWidth="1"/>
    <col min="780" max="780" width="1.5703125" style="8" customWidth="1"/>
    <col min="781" max="1024" width="11.42578125" style="8"/>
    <col min="1025" max="1026" width="12" style="8" customWidth="1"/>
    <col min="1027" max="1027" width="2.7109375" style="8" customWidth="1"/>
    <col min="1028" max="1028" width="12.42578125" style="8" customWidth="1"/>
    <col min="1029" max="1029" width="2.42578125" style="8" customWidth="1"/>
    <col min="1030" max="1030" width="11" style="8" customWidth="1"/>
    <col min="1031" max="1031" width="2.85546875" style="8" customWidth="1"/>
    <col min="1032" max="1032" width="1.42578125" style="8" customWidth="1"/>
    <col min="1033" max="1033" width="8.7109375" style="8" customWidth="1"/>
    <col min="1034" max="1034" width="2.7109375" style="8" customWidth="1"/>
    <col min="1035" max="1035" width="10" style="8" bestFit="1" customWidth="1"/>
    <col min="1036" max="1036" width="1.5703125" style="8" customWidth="1"/>
    <col min="1037" max="1280" width="11.42578125" style="8"/>
    <col min="1281" max="1282" width="12" style="8" customWidth="1"/>
    <col min="1283" max="1283" width="2.7109375" style="8" customWidth="1"/>
    <col min="1284" max="1284" width="12.42578125" style="8" customWidth="1"/>
    <col min="1285" max="1285" width="2.42578125" style="8" customWidth="1"/>
    <col min="1286" max="1286" width="11" style="8" customWidth="1"/>
    <col min="1287" max="1287" width="2.85546875" style="8" customWidth="1"/>
    <col min="1288" max="1288" width="1.42578125" style="8" customWidth="1"/>
    <col min="1289" max="1289" width="8.7109375" style="8" customWidth="1"/>
    <col min="1290" max="1290" width="2.7109375" style="8" customWidth="1"/>
    <col min="1291" max="1291" width="10" style="8" bestFit="1" customWidth="1"/>
    <col min="1292" max="1292" width="1.5703125" style="8" customWidth="1"/>
    <col min="1293" max="1536" width="11.42578125" style="8"/>
    <col min="1537" max="1538" width="12" style="8" customWidth="1"/>
    <col min="1539" max="1539" width="2.7109375" style="8" customWidth="1"/>
    <col min="1540" max="1540" width="12.42578125" style="8" customWidth="1"/>
    <col min="1541" max="1541" width="2.42578125" style="8" customWidth="1"/>
    <col min="1542" max="1542" width="11" style="8" customWidth="1"/>
    <col min="1543" max="1543" width="2.85546875" style="8" customWidth="1"/>
    <col min="1544" max="1544" width="1.42578125" style="8" customWidth="1"/>
    <col min="1545" max="1545" width="8.7109375" style="8" customWidth="1"/>
    <col min="1546" max="1546" width="2.7109375" style="8" customWidth="1"/>
    <col min="1547" max="1547" width="10" style="8" bestFit="1" customWidth="1"/>
    <col min="1548" max="1548" width="1.5703125" style="8" customWidth="1"/>
    <col min="1549" max="1792" width="11.42578125" style="8"/>
    <col min="1793" max="1794" width="12" style="8" customWidth="1"/>
    <col min="1795" max="1795" width="2.7109375" style="8" customWidth="1"/>
    <col min="1796" max="1796" width="12.42578125" style="8" customWidth="1"/>
    <col min="1797" max="1797" width="2.42578125" style="8" customWidth="1"/>
    <col min="1798" max="1798" width="11" style="8" customWidth="1"/>
    <col min="1799" max="1799" width="2.85546875" style="8" customWidth="1"/>
    <col min="1800" max="1800" width="1.42578125" style="8" customWidth="1"/>
    <col min="1801" max="1801" width="8.7109375" style="8" customWidth="1"/>
    <col min="1802" max="1802" width="2.7109375" style="8" customWidth="1"/>
    <col min="1803" max="1803" width="10" style="8" bestFit="1" customWidth="1"/>
    <col min="1804" max="1804" width="1.5703125" style="8" customWidth="1"/>
    <col min="1805" max="2048" width="11.42578125" style="8"/>
    <col min="2049" max="2050" width="12" style="8" customWidth="1"/>
    <col min="2051" max="2051" width="2.7109375" style="8" customWidth="1"/>
    <col min="2052" max="2052" width="12.42578125" style="8" customWidth="1"/>
    <col min="2053" max="2053" width="2.42578125" style="8" customWidth="1"/>
    <col min="2054" max="2054" width="11" style="8" customWidth="1"/>
    <col min="2055" max="2055" width="2.85546875" style="8" customWidth="1"/>
    <col min="2056" max="2056" width="1.42578125" style="8" customWidth="1"/>
    <col min="2057" max="2057" width="8.7109375" style="8" customWidth="1"/>
    <col min="2058" max="2058" width="2.7109375" style="8" customWidth="1"/>
    <col min="2059" max="2059" width="10" style="8" bestFit="1" customWidth="1"/>
    <col min="2060" max="2060" width="1.5703125" style="8" customWidth="1"/>
    <col min="2061" max="2304" width="11.42578125" style="8"/>
    <col min="2305" max="2306" width="12" style="8" customWidth="1"/>
    <col min="2307" max="2307" width="2.7109375" style="8" customWidth="1"/>
    <col min="2308" max="2308" width="12.42578125" style="8" customWidth="1"/>
    <col min="2309" max="2309" width="2.42578125" style="8" customWidth="1"/>
    <col min="2310" max="2310" width="11" style="8" customWidth="1"/>
    <col min="2311" max="2311" width="2.85546875" style="8" customWidth="1"/>
    <col min="2312" max="2312" width="1.42578125" style="8" customWidth="1"/>
    <col min="2313" max="2313" width="8.7109375" style="8" customWidth="1"/>
    <col min="2314" max="2314" width="2.7109375" style="8" customWidth="1"/>
    <col min="2315" max="2315" width="10" style="8" bestFit="1" customWidth="1"/>
    <col min="2316" max="2316" width="1.5703125" style="8" customWidth="1"/>
    <col min="2317" max="2560" width="11.42578125" style="8"/>
    <col min="2561" max="2562" width="12" style="8" customWidth="1"/>
    <col min="2563" max="2563" width="2.7109375" style="8" customWidth="1"/>
    <col min="2564" max="2564" width="12.42578125" style="8" customWidth="1"/>
    <col min="2565" max="2565" width="2.42578125" style="8" customWidth="1"/>
    <col min="2566" max="2566" width="11" style="8" customWidth="1"/>
    <col min="2567" max="2567" width="2.85546875" style="8" customWidth="1"/>
    <col min="2568" max="2568" width="1.42578125" style="8" customWidth="1"/>
    <col min="2569" max="2569" width="8.7109375" style="8" customWidth="1"/>
    <col min="2570" max="2570" width="2.7109375" style="8" customWidth="1"/>
    <col min="2571" max="2571" width="10" style="8" bestFit="1" customWidth="1"/>
    <col min="2572" max="2572" width="1.5703125" style="8" customWidth="1"/>
    <col min="2573" max="2816" width="11.42578125" style="8"/>
    <col min="2817" max="2818" width="12" style="8" customWidth="1"/>
    <col min="2819" max="2819" width="2.7109375" style="8" customWidth="1"/>
    <col min="2820" max="2820" width="12.42578125" style="8" customWidth="1"/>
    <col min="2821" max="2821" width="2.42578125" style="8" customWidth="1"/>
    <col min="2822" max="2822" width="11" style="8" customWidth="1"/>
    <col min="2823" max="2823" width="2.85546875" style="8" customWidth="1"/>
    <col min="2824" max="2824" width="1.42578125" style="8" customWidth="1"/>
    <col min="2825" max="2825" width="8.7109375" style="8" customWidth="1"/>
    <col min="2826" max="2826" width="2.7109375" style="8" customWidth="1"/>
    <col min="2827" max="2827" width="10" style="8" bestFit="1" customWidth="1"/>
    <col min="2828" max="2828" width="1.5703125" style="8" customWidth="1"/>
    <col min="2829" max="3072" width="11.42578125" style="8"/>
    <col min="3073" max="3074" width="12" style="8" customWidth="1"/>
    <col min="3075" max="3075" width="2.7109375" style="8" customWidth="1"/>
    <col min="3076" max="3076" width="12.42578125" style="8" customWidth="1"/>
    <col min="3077" max="3077" width="2.42578125" style="8" customWidth="1"/>
    <col min="3078" max="3078" width="11" style="8" customWidth="1"/>
    <col min="3079" max="3079" width="2.85546875" style="8" customWidth="1"/>
    <col min="3080" max="3080" width="1.42578125" style="8" customWidth="1"/>
    <col min="3081" max="3081" width="8.7109375" style="8" customWidth="1"/>
    <col min="3082" max="3082" width="2.7109375" style="8" customWidth="1"/>
    <col min="3083" max="3083" width="10" style="8" bestFit="1" customWidth="1"/>
    <col min="3084" max="3084" width="1.5703125" style="8" customWidth="1"/>
    <col min="3085" max="3328" width="11.42578125" style="8"/>
    <col min="3329" max="3330" width="12" style="8" customWidth="1"/>
    <col min="3331" max="3331" width="2.7109375" style="8" customWidth="1"/>
    <col min="3332" max="3332" width="12.42578125" style="8" customWidth="1"/>
    <col min="3333" max="3333" width="2.42578125" style="8" customWidth="1"/>
    <col min="3334" max="3334" width="11" style="8" customWidth="1"/>
    <col min="3335" max="3335" width="2.85546875" style="8" customWidth="1"/>
    <col min="3336" max="3336" width="1.42578125" style="8" customWidth="1"/>
    <col min="3337" max="3337" width="8.7109375" style="8" customWidth="1"/>
    <col min="3338" max="3338" width="2.7109375" style="8" customWidth="1"/>
    <col min="3339" max="3339" width="10" style="8" bestFit="1" customWidth="1"/>
    <col min="3340" max="3340" width="1.5703125" style="8" customWidth="1"/>
    <col min="3341" max="3584" width="11.42578125" style="8"/>
    <col min="3585" max="3586" width="12" style="8" customWidth="1"/>
    <col min="3587" max="3587" width="2.7109375" style="8" customWidth="1"/>
    <col min="3588" max="3588" width="12.42578125" style="8" customWidth="1"/>
    <col min="3589" max="3589" width="2.42578125" style="8" customWidth="1"/>
    <col min="3590" max="3590" width="11" style="8" customWidth="1"/>
    <col min="3591" max="3591" width="2.85546875" style="8" customWidth="1"/>
    <col min="3592" max="3592" width="1.42578125" style="8" customWidth="1"/>
    <col min="3593" max="3593" width="8.7109375" style="8" customWidth="1"/>
    <col min="3594" max="3594" width="2.7109375" style="8" customWidth="1"/>
    <col min="3595" max="3595" width="10" style="8" bestFit="1" customWidth="1"/>
    <col min="3596" max="3596" width="1.5703125" style="8" customWidth="1"/>
    <col min="3597" max="3840" width="11.42578125" style="8"/>
    <col min="3841" max="3842" width="12" style="8" customWidth="1"/>
    <col min="3843" max="3843" width="2.7109375" style="8" customWidth="1"/>
    <col min="3844" max="3844" width="12.42578125" style="8" customWidth="1"/>
    <col min="3845" max="3845" width="2.42578125" style="8" customWidth="1"/>
    <col min="3846" max="3846" width="11" style="8" customWidth="1"/>
    <col min="3847" max="3847" width="2.85546875" style="8" customWidth="1"/>
    <col min="3848" max="3848" width="1.42578125" style="8" customWidth="1"/>
    <col min="3849" max="3849" width="8.7109375" style="8" customWidth="1"/>
    <col min="3850" max="3850" width="2.7109375" style="8" customWidth="1"/>
    <col min="3851" max="3851" width="10" style="8" bestFit="1" customWidth="1"/>
    <col min="3852" max="3852" width="1.5703125" style="8" customWidth="1"/>
    <col min="3853" max="4096" width="11.42578125" style="8"/>
    <col min="4097" max="4098" width="12" style="8" customWidth="1"/>
    <col min="4099" max="4099" width="2.7109375" style="8" customWidth="1"/>
    <col min="4100" max="4100" width="12.42578125" style="8" customWidth="1"/>
    <col min="4101" max="4101" width="2.42578125" style="8" customWidth="1"/>
    <col min="4102" max="4102" width="11" style="8" customWidth="1"/>
    <col min="4103" max="4103" width="2.85546875" style="8" customWidth="1"/>
    <col min="4104" max="4104" width="1.42578125" style="8" customWidth="1"/>
    <col min="4105" max="4105" width="8.7109375" style="8" customWidth="1"/>
    <col min="4106" max="4106" width="2.7109375" style="8" customWidth="1"/>
    <col min="4107" max="4107" width="10" style="8" bestFit="1" customWidth="1"/>
    <col min="4108" max="4108" width="1.5703125" style="8" customWidth="1"/>
    <col min="4109" max="4352" width="11.42578125" style="8"/>
    <col min="4353" max="4354" width="12" style="8" customWidth="1"/>
    <col min="4355" max="4355" width="2.7109375" style="8" customWidth="1"/>
    <col min="4356" max="4356" width="12.42578125" style="8" customWidth="1"/>
    <col min="4357" max="4357" width="2.42578125" style="8" customWidth="1"/>
    <col min="4358" max="4358" width="11" style="8" customWidth="1"/>
    <col min="4359" max="4359" width="2.85546875" style="8" customWidth="1"/>
    <col min="4360" max="4360" width="1.42578125" style="8" customWidth="1"/>
    <col min="4361" max="4361" width="8.7109375" style="8" customWidth="1"/>
    <col min="4362" max="4362" width="2.7109375" style="8" customWidth="1"/>
    <col min="4363" max="4363" width="10" style="8" bestFit="1" customWidth="1"/>
    <col min="4364" max="4364" width="1.5703125" style="8" customWidth="1"/>
    <col min="4365" max="4608" width="11.42578125" style="8"/>
    <col min="4609" max="4610" width="12" style="8" customWidth="1"/>
    <col min="4611" max="4611" width="2.7109375" style="8" customWidth="1"/>
    <col min="4612" max="4612" width="12.42578125" style="8" customWidth="1"/>
    <col min="4613" max="4613" width="2.42578125" style="8" customWidth="1"/>
    <col min="4614" max="4614" width="11" style="8" customWidth="1"/>
    <col min="4615" max="4615" width="2.85546875" style="8" customWidth="1"/>
    <col min="4616" max="4616" width="1.42578125" style="8" customWidth="1"/>
    <col min="4617" max="4617" width="8.7109375" style="8" customWidth="1"/>
    <col min="4618" max="4618" width="2.7109375" style="8" customWidth="1"/>
    <col min="4619" max="4619" width="10" style="8" bestFit="1" customWidth="1"/>
    <col min="4620" max="4620" width="1.5703125" style="8" customWidth="1"/>
    <col min="4621" max="4864" width="11.42578125" style="8"/>
    <col min="4865" max="4866" width="12" style="8" customWidth="1"/>
    <col min="4867" max="4867" width="2.7109375" style="8" customWidth="1"/>
    <col min="4868" max="4868" width="12.42578125" style="8" customWidth="1"/>
    <col min="4869" max="4869" width="2.42578125" style="8" customWidth="1"/>
    <col min="4870" max="4870" width="11" style="8" customWidth="1"/>
    <col min="4871" max="4871" width="2.85546875" style="8" customWidth="1"/>
    <col min="4872" max="4872" width="1.42578125" style="8" customWidth="1"/>
    <col min="4873" max="4873" width="8.7109375" style="8" customWidth="1"/>
    <col min="4874" max="4874" width="2.7109375" style="8" customWidth="1"/>
    <col min="4875" max="4875" width="10" style="8" bestFit="1" customWidth="1"/>
    <col min="4876" max="4876" width="1.5703125" style="8" customWidth="1"/>
    <col min="4877" max="5120" width="11.42578125" style="8"/>
    <col min="5121" max="5122" width="12" style="8" customWidth="1"/>
    <col min="5123" max="5123" width="2.7109375" style="8" customWidth="1"/>
    <col min="5124" max="5124" width="12.42578125" style="8" customWidth="1"/>
    <col min="5125" max="5125" width="2.42578125" style="8" customWidth="1"/>
    <col min="5126" max="5126" width="11" style="8" customWidth="1"/>
    <col min="5127" max="5127" width="2.85546875" style="8" customWidth="1"/>
    <col min="5128" max="5128" width="1.42578125" style="8" customWidth="1"/>
    <col min="5129" max="5129" width="8.7109375" style="8" customWidth="1"/>
    <col min="5130" max="5130" width="2.7109375" style="8" customWidth="1"/>
    <col min="5131" max="5131" width="10" style="8" bestFit="1" customWidth="1"/>
    <col min="5132" max="5132" width="1.5703125" style="8" customWidth="1"/>
    <col min="5133" max="5376" width="11.42578125" style="8"/>
    <col min="5377" max="5378" width="12" style="8" customWidth="1"/>
    <col min="5379" max="5379" width="2.7109375" style="8" customWidth="1"/>
    <col min="5380" max="5380" width="12.42578125" style="8" customWidth="1"/>
    <col min="5381" max="5381" width="2.42578125" style="8" customWidth="1"/>
    <col min="5382" max="5382" width="11" style="8" customWidth="1"/>
    <col min="5383" max="5383" width="2.85546875" style="8" customWidth="1"/>
    <col min="5384" max="5384" width="1.42578125" style="8" customWidth="1"/>
    <col min="5385" max="5385" width="8.7109375" style="8" customWidth="1"/>
    <col min="5386" max="5386" width="2.7109375" style="8" customWidth="1"/>
    <col min="5387" max="5387" width="10" style="8" bestFit="1" customWidth="1"/>
    <col min="5388" max="5388" width="1.5703125" style="8" customWidth="1"/>
    <col min="5389" max="5632" width="11.42578125" style="8"/>
    <col min="5633" max="5634" width="12" style="8" customWidth="1"/>
    <col min="5635" max="5635" width="2.7109375" style="8" customWidth="1"/>
    <col min="5636" max="5636" width="12.42578125" style="8" customWidth="1"/>
    <col min="5637" max="5637" width="2.42578125" style="8" customWidth="1"/>
    <col min="5638" max="5638" width="11" style="8" customWidth="1"/>
    <col min="5639" max="5639" width="2.85546875" style="8" customWidth="1"/>
    <col min="5640" max="5640" width="1.42578125" style="8" customWidth="1"/>
    <col min="5641" max="5641" width="8.7109375" style="8" customWidth="1"/>
    <col min="5642" max="5642" width="2.7109375" style="8" customWidth="1"/>
    <col min="5643" max="5643" width="10" style="8" bestFit="1" customWidth="1"/>
    <col min="5644" max="5644" width="1.5703125" style="8" customWidth="1"/>
    <col min="5645" max="5888" width="11.42578125" style="8"/>
    <col min="5889" max="5890" width="12" style="8" customWidth="1"/>
    <col min="5891" max="5891" width="2.7109375" style="8" customWidth="1"/>
    <col min="5892" max="5892" width="12.42578125" style="8" customWidth="1"/>
    <col min="5893" max="5893" width="2.42578125" style="8" customWidth="1"/>
    <col min="5894" max="5894" width="11" style="8" customWidth="1"/>
    <col min="5895" max="5895" width="2.85546875" style="8" customWidth="1"/>
    <col min="5896" max="5896" width="1.42578125" style="8" customWidth="1"/>
    <col min="5897" max="5897" width="8.7109375" style="8" customWidth="1"/>
    <col min="5898" max="5898" width="2.7109375" style="8" customWidth="1"/>
    <col min="5899" max="5899" width="10" style="8" bestFit="1" customWidth="1"/>
    <col min="5900" max="5900" width="1.5703125" style="8" customWidth="1"/>
    <col min="5901" max="6144" width="11.42578125" style="8"/>
    <col min="6145" max="6146" width="12" style="8" customWidth="1"/>
    <col min="6147" max="6147" width="2.7109375" style="8" customWidth="1"/>
    <col min="6148" max="6148" width="12.42578125" style="8" customWidth="1"/>
    <col min="6149" max="6149" width="2.42578125" style="8" customWidth="1"/>
    <col min="6150" max="6150" width="11" style="8" customWidth="1"/>
    <col min="6151" max="6151" width="2.85546875" style="8" customWidth="1"/>
    <col min="6152" max="6152" width="1.42578125" style="8" customWidth="1"/>
    <col min="6153" max="6153" width="8.7109375" style="8" customWidth="1"/>
    <col min="6154" max="6154" width="2.7109375" style="8" customWidth="1"/>
    <col min="6155" max="6155" width="10" style="8" bestFit="1" customWidth="1"/>
    <col min="6156" max="6156" width="1.5703125" style="8" customWidth="1"/>
    <col min="6157" max="6400" width="11.42578125" style="8"/>
    <col min="6401" max="6402" width="12" style="8" customWidth="1"/>
    <col min="6403" max="6403" width="2.7109375" style="8" customWidth="1"/>
    <col min="6404" max="6404" width="12.42578125" style="8" customWidth="1"/>
    <col min="6405" max="6405" width="2.42578125" style="8" customWidth="1"/>
    <col min="6406" max="6406" width="11" style="8" customWidth="1"/>
    <col min="6407" max="6407" width="2.85546875" style="8" customWidth="1"/>
    <col min="6408" max="6408" width="1.42578125" style="8" customWidth="1"/>
    <col min="6409" max="6409" width="8.7109375" style="8" customWidth="1"/>
    <col min="6410" max="6410" width="2.7109375" style="8" customWidth="1"/>
    <col min="6411" max="6411" width="10" style="8" bestFit="1" customWidth="1"/>
    <col min="6412" max="6412" width="1.5703125" style="8" customWidth="1"/>
    <col min="6413" max="6656" width="11.42578125" style="8"/>
    <col min="6657" max="6658" width="12" style="8" customWidth="1"/>
    <col min="6659" max="6659" width="2.7109375" style="8" customWidth="1"/>
    <col min="6660" max="6660" width="12.42578125" style="8" customWidth="1"/>
    <col min="6661" max="6661" width="2.42578125" style="8" customWidth="1"/>
    <col min="6662" max="6662" width="11" style="8" customWidth="1"/>
    <col min="6663" max="6663" width="2.85546875" style="8" customWidth="1"/>
    <col min="6664" max="6664" width="1.42578125" style="8" customWidth="1"/>
    <col min="6665" max="6665" width="8.7109375" style="8" customWidth="1"/>
    <col min="6666" max="6666" width="2.7109375" style="8" customWidth="1"/>
    <col min="6667" max="6667" width="10" style="8" bestFit="1" customWidth="1"/>
    <col min="6668" max="6668" width="1.5703125" style="8" customWidth="1"/>
    <col min="6669" max="6912" width="11.42578125" style="8"/>
    <col min="6913" max="6914" width="12" style="8" customWidth="1"/>
    <col min="6915" max="6915" width="2.7109375" style="8" customWidth="1"/>
    <col min="6916" max="6916" width="12.42578125" style="8" customWidth="1"/>
    <col min="6917" max="6917" width="2.42578125" style="8" customWidth="1"/>
    <col min="6918" max="6918" width="11" style="8" customWidth="1"/>
    <col min="6919" max="6919" width="2.85546875" style="8" customWidth="1"/>
    <col min="6920" max="6920" width="1.42578125" style="8" customWidth="1"/>
    <col min="6921" max="6921" width="8.7109375" style="8" customWidth="1"/>
    <col min="6922" max="6922" width="2.7109375" style="8" customWidth="1"/>
    <col min="6923" max="6923" width="10" style="8" bestFit="1" customWidth="1"/>
    <col min="6924" max="6924" width="1.5703125" style="8" customWidth="1"/>
    <col min="6925" max="7168" width="11.42578125" style="8"/>
    <col min="7169" max="7170" width="12" style="8" customWidth="1"/>
    <col min="7171" max="7171" width="2.7109375" style="8" customWidth="1"/>
    <col min="7172" max="7172" width="12.42578125" style="8" customWidth="1"/>
    <col min="7173" max="7173" width="2.42578125" style="8" customWidth="1"/>
    <col min="7174" max="7174" width="11" style="8" customWidth="1"/>
    <col min="7175" max="7175" width="2.85546875" style="8" customWidth="1"/>
    <col min="7176" max="7176" width="1.42578125" style="8" customWidth="1"/>
    <col min="7177" max="7177" width="8.7109375" style="8" customWidth="1"/>
    <col min="7178" max="7178" width="2.7109375" style="8" customWidth="1"/>
    <col min="7179" max="7179" width="10" style="8" bestFit="1" customWidth="1"/>
    <col min="7180" max="7180" width="1.5703125" style="8" customWidth="1"/>
    <col min="7181" max="7424" width="11.42578125" style="8"/>
    <col min="7425" max="7426" width="12" style="8" customWidth="1"/>
    <col min="7427" max="7427" width="2.7109375" style="8" customWidth="1"/>
    <col min="7428" max="7428" width="12.42578125" style="8" customWidth="1"/>
    <col min="7429" max="7429" width="2.42578125" style="8" customWidth="1"/>
    <col min="7430" max="7430" width="11" style="8" customWidth="1"/>
    <col min="7431" max="7431" width="2.85546875" style="8" customWidth="1"/>
    <col min="7432" max="7432" width="1.42578125" style="8" customWidth="1"/>
    <col min="7433" max="7433" width="8.7109375" style="8" customWidth="1"/>
    <col min="7434" max="7434" width="2.7109375" style="8" customWidth="1"/>
    <col min="7435" max="7435" width="10" style="8" bestFit="1" customWidth="1"/>
    <col min="7436" max="7436" width="1.5703125" style="8" customWidth="1"/>
    <col min="7437" max="7680" width="11.42578125" style="8"/>
    <col min="7681" max="7682" width="12" style="8" customWidth="1"/>
    <col min="7683" max="7683" width="2.7109375" style="8" customWidth="1"/>
    <col min="7684" max="7684" width="12.42578125" style="8" customWidth="1"/>
    <col min="7685" max="7685" width="2.42578125" style="8" customWidth="1"/>
    <col min="7686" max="7686" width="11" style="8" customWidth="1"/>
    <col min="7687" max="7687" width="2.85546875" style="8" customWidth="1"/>
    <col min="7688" max="7688" width="1.42578125" style="8" customWidth="1"/>
    <col min="7689" max="7689" width="8.7109375" style="8" customWidth="1"/>
    <col min="7690" max="7690" width="2.7109375" style="8" customWidth="1"/>
    <col min="7691" max="7691" width="10" style="8" bestFit="1" customWidth="1"/>
    <col min="7692" max="7692" width="1.5703125" style="8" customWidth="1"/>
    <col min="7693" max="7936" width="11.42578125" style="8"/>
    <col min="7937" max="7938" width="12" style="8" customWidth="1"/>
    <col min="7939" max="7939" width="2.7109375" style="8" customWidth="1"/>
    <col min="7940" max="7940" width="12.42578125" style="8" customWidth="1"/>
    <col min="7941" max="7941" width="2.42578125" style="8" customWidth="1"/>
    <col min="7942" max="7942" width="11" style="8" customWidth="1"/>
    <col min="7943" max="7943" width="2.85546875" style="8" customWidth="1"/>
    <col min="7944" max="7944" width="1.42578125" style="8" customWidth="1"/>
    <col min="7945" max="7945" width="8.7109375" style="8" customWidth="1"/>
    <col min="7946" max="7946" width="2.7109375" style="8" customWidth="1"/>
    <col min="7947" max="7947" width="10" style="8" bestFit="1" customWidth="1"/>
    <col min="7948" max="7948" width="1.5703125" style="8" customWidth="1"/>
    <col min="7949" max="8192" width="11.42578125" style="8"/>
    <col min="8193" max="8194" width="12" style="8" customWidth="1"/>
    <col min="8195" max="8195" width="2.7109375" style="8" customWidth="1"/>
    <col min="8196" max="8196" width="12.42578125" style="8" customWidth="1"/>
    <col min="8197" max="8197" width="2.42578125" style="8" customWidth="1"/>
    <col min="8198" max="8198" width="11" style="8" customWidth="1"/>
    <col min="8199" max="8199" width="2.85546875" style="8" customWidth="1"/>
    <col min="8200" max="8200" width="1.42578125" style="8" customWidth="1"/>
    <col min="8201" max="8201" width="8.7109375" style="8" customWidth="1"/>
    <col min="8202" max="8202" width="2.7109375" style="8" customWidth="1"/>
    <col min="8203" max="8203" width="10" style="8" bestFit="1" customWidth="1"/>
    <col min="8204" max="8204" width="1.5703125" style="8" customWidth="1"/>
    <col min="8205" max="8448" width="11.42578125" style="8"/>
    <col min="8449" max="8450" width="12" style="8" customWidth="1"/>
    <col min="8451" max="8451" width="2.7109375" style="8" customWidth="1"/>
    <col min="8452" max="8452" width="12.42578125" style="8" customWidth="1"/>
    <col min="8453" max="8453" width="2.42578125" style="8" customWidth="1"/>
    <col min="8454" max="8454" width="11" style="8" customWidth="1"/>
    <col min="8455" max="8455" width="2.85546875" style="8" customWidth="1"/>
    <col min="8456" max="8456" width="1.42578125" style="8" customWidth="1"/>
    <col min="8457" max="8457" width="8.7109375" style="8" customWidth="1"/>
    <col min="8458" max="8458" width="2.7109375" style="8" customWidth="1"/>
    <col min="8459" max="8459" width="10" style="8" bestFit="1" customWidth="1"/>
    <col min="8460" max="8460" width="1.5703125" style="8" customWidth="1"/>
    <col min="8461" max="8704" width="11.42578125" style="8"/>
    <col min="8705" max="8706" width="12" style="8" customWidth="1"/>
    <col min="8707" max="8707" width="2.7109375" style="8" customWidth="1"/>
    <col min="8708" max="8708" width="12.42578125" style="8" customWidth="1"/>
    <col min="8709" max="8709" width="2.42578125" style="8" customWidth="1"/>
    <col min="8710" max="8710" width="11" style="8" customWidth="1"/>
    <col min="8711" max="8711" width="2.85546875" style="8" customWidth="1"/>
    <col min="8712" max="8712" width="1.42578125" style="8" customWidth="1"/>
    <col min="8713" max="8713" width="8.7109375" style="8" customWidth="1"/>
    <col min="8714" max="8714" width="2.7109375" style="8" customWidth="1"/>
    <col min="8715" max="8715" width="10" style="8" bestFit="1" customWidth="1"/>
    <col min="8716" max="8716" width="1.5703125" style="8" customWidth="1"/>
    <col min="8717" max="8960" width="11.42578125" style="8"/>
    <col min="8961" max="8962" width="12" style="8" customWidth="1"/>
    <col min="8963" max="8963" width="2.7109375" style="8" customWidth="1"/>
    <col min="8964" max="8964" width="12.42578125" style="8" customWidth="1"/>
    <col min="8965" max="8965" width="2.42578125" style="8" customWidth="1"/>
    <col min="8966" max="8966" width="11" style="8" customWidth="1"/>
    <col min="8967" max="8967" width="2.85546875" style="8" customWidth="1"/>
    <col min="8968" max="8968" width="1.42578125" style="8" customWidth="1"/>
    <col min="8969" max="8969" width="8.7109375" style="8" customWidth="1"/>
    <col min="8970" max="8970" width="2.7109375" style="8" customWidth="1"/>
    <col min="8971" max="8971" width="10" style="8" bestFit="1" customWidth="1"/>
    <col min="8972" max="8972" width="1.5703125" style="8" customWidth="1"/>
    <col min="8973" max="9216" width="11.42578125" style="8"/>
    <col min="9217" max="9218" width="12" style="8" customWidth="1"/>
    <col min="9219" max="9219" width="2.7109375" style="8" customWidth="1"/>
    <col min="9220" max="9220" width="12.42578125" style="8" customWidth="1"/>
    <col min="9221" max="9221" width="2.42578125" style="8" customWidth="1"/>
    <col min="9222" max="9222" width="11" style="8" customWidth="1"/>
    <col min="9223" max="9223" width="2.85546875" style="8" customWidth="1"/>
    <col min="9224" max="9224" width="1.42578125" style="8" customWidth="1"/>
    <col min="9225" max="9225" width="8.7109375" style="8" customWidth="1"/>
    <col min="9226" max="9226" width="2.7109375" style="8" customWidth="1"/>
    <col min="9227" max="9227" width="10" style="8" bestFit="1" customWidth="1"/>
    <col min="9228" max="9228" width="1.5703125" style="8" customWidth="1"/>
    <col min="9229" max="9472" width="11.42578125" style="8"/>
    <col min="9473" max="9474" width="12" style="8" customWidth="1"/>
    <col min="9475" max="9475" width="2.7109375" style="8" customWidth="1"/>
    <col min="9476" max="9476" width="12.42578125" style="8" customWidth="1"/>
    <col min="9477" max="9477" width="2.42578125" style="8" customWidth="1"/>
    <col min="9478" max="9478" width="11" style="8" customWidth="1"/>
    <col min="9479" max="9479" width="2.85546875" style="8" customWidth="1"/>
    <col min="9480" max="9480" width="1.42578125" style="8" customWidth="1"/>
    <col min="9481" max="9481" width="8.7109375" style="8" customWidth="1"/>
    <col min="9482" max="9482" width="2.7109375" style="8" customWidth="1"/>
    <col min="9483" max="9483" width="10" style="8" bestFit="1" customWidth="1"/>
    <col min="9484" max="9484" width="1.5703125" style="8" customWidth="1"/>
    <col min="9485" max="9728" width="11.42578125" style="8"/>
    <col min="9729" max="9730" width="12" style="8" customWidth="1"/>
    <col min="9731" max="9731" width="2.7109375" style="8" customWidth="1"/>
    <col min="9732" max="9732" width="12.42578125" style="8" customWidth="1"/>
    <col min="9733" max="9733" width="2.42578125" style="8" customWidth="1"/>
    <col min="9734" max="9734" width="11" style="8" customWidth="1"/>
    <col min="9735" max="9735" width="2.85546875" style="8" customWidth="1"/>
    <col min="9736" max="9736" width="1.42578125" style="8" customWidth="1"/>
    <col min="9737" max="9737" width="8.7109375" style="8" customWidth="1"/>
    <col min="9738" max="9738" width="2.7109375" style="8" customWidth="1"/>
    <col min="9739" max="9739" width="10" style="8" bestFit="1" customWidth="1"/>
    <col min="9740" max="9740" width="1.5703125" style="8" customWidth="1"/>
    <col min="9741" max="9984" width="11.42578125" style="8"/>
    <col min="9985" max="9986" width="12" style="8" customWidth="1"/>
    <col min="9987" max="9987" width="2.7109375" style="8" customWidth="1"/>
    <col min="9988" max="9988" width="12.42578125" style="8" customWidth="1"/>
    <col min="9989" max="9989" width="2.42578125" style="8" customWidth="1"/>
    <col min="9990" max="9990" width="11" style="8" customWidth="1"/>
    <col min="9991" max="9991" width="2.85546875" style="8" customWidth="1"/>
    <col min="9992" max="9992" width="1.42578125" style="8" customWidth="1"/>
    <col min="9993" max="9993" width="8.7109375" style="8" customWidth="1"/>
    <col min="9994" max="9994" width="2.7109375" style="8" customWidth="1"/>
    <col min="9995" max="9995" width="10" style="8" bestFit="1" customWidth="1"/>
    <col min="9996" max="9996" width="1.5703125" style="8" customWidth="1"/>
    <col min="9997" max="10240" width="11.42578125" style="8"/>
    <col min="10241" max="10242" width="12" style="8" customWidth="1"/>
    <col min="10243" max="10243" width="2.7109375" style="8" customWidth="1"/>
    <col min="10244" max="10244" width="12.42578125" style="8" customWidth="1"/>
    <col min="10245" max="10245" width="2.42578125" style="8" customWidth="1"/>
    <col min="10246" max="10246" width="11" style="8" customWidth="1"/>
    <col min="10247" max="10247" width="2.85546875" style="8" customWidth="1"/>
    <col min="10248" max="10248" width="1.42578125" style="8" customWidth="1"/>
    <col min="10249" max="10249" width="8.7109375" style="8" customWidth="1"/>
    <col min="10250" max="10250" width="2.7109375" style="8" customWidth="1"/>
    <col min="10251" max="10251" width="10" style="8" bestFit="1" customWidth="1"/>
    <col min="10252" max="10252" width="1.5703125" style="8" customWidth="1"/>
    <col min="10253" max="10496" width="11.42578125" style="8"/>
    <col min="10497" max="10498" width="12" style="8" customWidth="1"/>
    <col min="10499" max="10499" width="2.7109375" style="8" customWidth="1"/>
    <col min="10500" max="10500" width="12.42578125" style="8" customWidth="1"/>
    <col min="10501" max="10501" width="2.42578125" style="8" customWidth="1"/>
    <col min="10502" max="10502" width="11" style="8" customWidth="1"/>
    <col min="10503" max="10503" width="2.85546875" style="8" customWidth="1"/>
    <col min="10504" max="10504" width="1.42578125" style="8" customWidth="1"/>
    <col min="10505" max="10505" width="8.7109375" style="8" customWidth="1"/>
    <col min="10506" max="10506" width="2.7109375" style="8" customWidth="1"/>
    <col min="10507" max="10507" width="10" style="8" bestFit="1" customWidth="1"/>
    <col min="10508" max="10508" width="1.5703125" style="8" customWidth="1"/>
    <col min="10509" max="10752" width="11.42578125" style="8"/>
    <col min="10753" max="10754" width="12" style="8" customWidth="1"/>
    <col min="10755" max="10755" width="2.7109375" style="8" customWidth="1"/>
    <col min="10756" max="10756" width="12.42578125" style="8" customWidth="1"/>
    <col min="10757" max="10757" width="2.42578125" style="8" customWidth="1"/>
    <col min="10758" max="10758" width="11" style="8" customWidth="1"/>
    <col min="10759" max="10759" width="2.85546875" style="8" customWidth="1"/>
    <col min="10760" max="10760" width="1.42578125" style="8" customWidth="1"/>
    <col min="10761" max="10761" width="8.7109375" style="8" customWidth="1"/>
    <col min="10762" max="10762" width="2.7109375" style="8" customWidth="1"/>
    <col min="10763" max="10763" width="10" style="8" bestFit="1" customWidth="1"/>
    <col min="10764" max="10764" width="1.5703125" style="8" customWidth="1"/>
    <col min="10765" max="11008" width="11.42578125" style="8"/>
    <col min="11009" max="11010" width="12" style="8" customWidth="1"/>
    <col min="11011" max="11011" width="2.7109375" style="8" customWidth="1"/>
    <col min="11012" max="11012" width="12.42578125" style="8" customWidth="1"/>
    <col min="11013" max="11013" width="2.42578125" style="8" customWidth="1"/>
    <col min="11014" max="11014" width="11" style="8" customWidth="1"/>
    <col min="11015" max="11015" width="2.85546875" style="8" customWidth="1"/>
    <col min="11016" max="11016" width="1.42578125" style="8" customWidth="1"/>
    <col min="11017" max="11017" width="8.7109375" style="8" customWidth="1"/>
    <col min="11018" max="11018" width="2.7109375" style="8" customWidth="1"/>
    <col min="11019" max="11019" width="10" style="8" bestFit="1" customWidth="1"/>
    <col min="11020" max="11020" width="1.5703125" style="8" customWidth="1"/>
    <col min="11021" max="11264" width="11.42578125" style="8"/>
    <col min="11265" max="11266" width="12" style="8" customWidth="1"/>
    <col min="11267" max="11267" width="2.7109375" style="8" customWidth="1"/>
    <col min="11268" max="11268" width="12.42578125" style="8" customWidth="1"/>
    <col min="11269" max="11269" width="2.42578125" style="8" customWidth="1"/>
    <col min="11270" max="11270" width="11" style="8" customWidth="1"/>
    <col min="11271" max="11271" width="2.85546875" style="8" customWidth="1"/>
    <col min="11272" max="11272" width="1.42578125" style="8" customWidth="1"/>
    <col min="11273" max="11273" width="8.7109375" style="8" customWidth="1"/>
    <col min="11274" max="11274" width="2.7109375" style="8" customWidth="1"/>
    <col min="11275" max="11275" width="10" style="8" bestFit="1" customWidth="1"/>
    <col min="11276" max="11276" width="1.5703125" style="8" customWidth="1"/>
    <col min="11277" max="11520" width="11.42578125" style="8"/>
    <col min="11521" max="11522" width="12" style="8" customWidth="1"/>
    <col min="11523" max="11523" width="2.7109375" style="8" customWidth="1"/>
    <col min="11524" max="11524" width="12.42578125" style="8" customWidth="1"/>
    <col min="11525" max="11525" width="2.42578125" style="8" customWidth="1"/>
    <col min="11526" max="11526" width="11" style="8" customWidth="1"/>
    <col min="11527" max="11527" width="2.85546875" style="8" customWidth="1"/>
    <col min="11528" max="11528" width="1.42578125" style="8" customWidth="1"/>
    <col min="11529" max="11529" width="8.7109375" style="8" customWidth="1"/>
    <col min="11530" max="11530" width="2.7109375" style="8" customWidth="1"/>
    <col min="11531" max="11531" width="10" style="8" bestFit="1" customWidth="1"/>
    <col min="11532" max="11532" width="1.5703125" style="8" customWidth="1"/>
    <col min="11533" max="11776" width="11.42578125" style="8"/>
    <col min="11777" max="11778" width="12" style="8" customWidth="1"/>
    <col min="11779" max="11779" width="2.7109375" style="8" customWidth="1"/>
    <col min="11780" max="11780" width="12.42578125" style="8" customWidth="1"/>
    <col min="11781" max="11781" width="2.42578125" style="8" customWidth="1"/>
    <col min="11782" max="11782" width="11" style="8" customWidth="1"/>
    <col min="11783" max="11783" width="2.85546875" style="8" customWidth="1"/>
    <col min="11784" max="11784" width="1.42578125" style="8" customWidth="1"/>
    <col min="11785" max="11785" width="8.7109375" style="8" customWidth="1"/>
    <col min="11786" max="11786" width="2.7109375" style="8" customWidth="1"/>
    <col min="11787" max="11787" width="10" style="8" bestFit="1" customWidth="1"/>
    <col min="11788" max="11788" width="1.5703125" style="8" customWidth="1"/>
    <col min="11789" max="12032" width="11.42578125" style="8"/>
    <col min="12033" max="12034" width="12" style="8" customWidth="1"/>
    <col min="12035" max="12035" width="2.7109375" style="8" customWidth="1"/>
    <col min="12036" max="12036" width="12.42578125" style="8" customWidth="1"/>
    <col min="12037" max="12037" width="2.42578125" style="8" customWidth="1"/>
    <col min="12038" max="12038" width="11" style="8" customWidth="1"/>
    <col min="12039" max="12039" width="2.85546875" style="8" customWidth="1"/>
    <col min="12040" max="12040" width="1.42578125" style="8" customWidth="1"/>
    <col min="12041" max="12041" width="8.7109375" style="8" customWidth="1"/>
    <col min="12042" max="12042" width="2.7109375" style="8" customWidth="1"/>
    <col min="12043" max="12043" width="10" style="8" bestFit="1" customWidth="1"/>
    <col min="12044" max="12044" width="1.5703125" style="8" customWidth="1"/>
    <col min="12045" max="12288" width="11.42578125" style="8"/>
    <col min="12289" max="12290" width="12" style="8" customWidth="1"/>
    <col min="12291" max="12291" width="2.7109375" style="8" customWidth="1"/>
    <col min="12292" max="12292" width="12.42578125" style="8" customWidth="1"/>
    <col min="12293" max="12293" width="2.42578125" style="8" customWidth="1"/>
    <col min="12294" max="12294" width="11" style="8" customWidth="1"/>
    <col min="12295" max="12295" width="2.85546875" style="8" customWidth="1"/>
    <col min="12296" max="12296" width="1.42578125" style="8" customWidth="1"/>
    <col min="12297" max="12297" width="8.7109375" style="8" customWidth="1"/>
    <col min="12298" max="12298" width="2.7109375" style="8" customWidth="1"/>
    <col min="12299" max="12299" width="10" style="8" bestFit="1" customWidth="1"/>
    <col min="12300" max="12300" width="1.5703125" style="8" customWidth="1"/>
    <col min="12301" max="12544" width="11.42578125" style="8"/>
    <col min="12545" max="12546" width="12" style="8" customWidth="1"/>
    <col min="12547" max="12547" width="2.7109375" style="8" customWidth="1"/>
    <col min="12548" max="12548" width="12.42578125" style="8" customWidth="1"/>
    <col min="12549" max="12549" width="2.42578125" style="8" customWidth="1"/>
    <col min="12550" max="12550" width="11" style="8" customWidth="1"/>
    <col min="12551" max="12551" width="2.85546875" style="8" customWidth="1"/>
    <col min="12552" max="12552" width="1.42578125" style="8" customWidth="1"/>
    <col min="12553" max="12553" width="8.7109375" style="8" customWidth="1"/>
    <col min="12554" max="12554" width="2.7109375" style="8" customWidth="1"/>
    <col min="12555" max="12555" width="10" style="8" bestFit="1" customWidth="1"/>
    <col min="12556" max="12556" width="1.5703125" style="8" customWidth="1"/>
    <col min="12557" max="12800" width="11.42578125" style="8"/>
    <col min="12801" max="12802" width="12" style="8" customWidth="1"/>
    <col min="12803" max="12803" width="2.7109375" style="8" customWidth="1"/>
    <col min="12804" max="12804" width="12.42578125" style="8" customWidth="1"/>
    <col min="12805" max="12805" width="2.42578125" style="8" customWidth="1"/>
    <col min="12806" max="12806" width="11" style="8" customWidth="1"/>
    <col min="12807" max="12807" width="2.85546875" style="8" customWidth="1"/>
    <col min="12808" max="12808" width="1.42578125" style="8" customWidth="1"/>
    <col min="12809" max="12809" width="8.7109375" style="8" customWidth="1"/>
    <col min="12810" max="12810" width="2.7109375" style="8" customWidth="1"/>
    <col min="12811" max="12811" width="10" style="8" bestFit="1" customWidth="1"/>
    <col min="12812" max="12812" width="1.5703125" style="8" customWidth="1"/>
    <col min="12813" max="13056" width="11.42578125" style="8"/>
    <col min="13057" max="13058" width="12" style="8" customWidth="1"/>
    <col min="13059" max="13059" width="2.7109375" style="8" customWidth="1"/>
    <col min="13060" max="13060" width="12.42578125" style="8" customWidth="1"/>
    <col min="13061" max="13061" width="2.42578125" style="8" customWidth="1"/>
    <col min="13062" max="13062" width="11" style="8" customWidth="1"/>
    <col min="13063" max="13063" width="2.85546875" style="8" customWidth="1"/>
    <col min="13064" max="13064" width="1.42578125" style="8" customWidth="1"/>
    <col min="13065" max="13065" width="8.7109375" style="8" customWidth="1"/>
    <col min="13066" max="13066" width="2.7109375" style="8" customWidth="1"/>
    <col min="13067" max="13067" width="10" style="8" bestFit="1" customWidth="1"/>
    <col min="13068" max="13068" width="1.5703125" style="8" customWidth="1"/>
    <col min="13069" max="13312" width="11.42578125" style="8"/>
    <col min="13313" max="13314" width="12" style="8" customWidth="1"/>
    <col min="13315" max="13315" width="2.7109375" style="8" customWidth="1"/>
    <col min="13316" max="13316" width="12.42578125" style="8" customWidth="1"/>
    <col min="13317" max="13317" width="2.42578125" style="8" customWidth="1"/>
    <col min="13318" max="13318" width="11" style="8" customWidth="1"/>
    <col min="13319" max="13319" width="2.85546875" style="8" customWidth="1"/>
    <col min="13320" max="13320" width="1.42578125" style="8" customWidth="1"/>
    <col min="13321" max="13321" width="8.7109375" style="8" customWidth="1"/>
    <col min="13322" max="13322" width="2.7109375" style="8" customWidth="1"/>
    <col min="13323" max="13323" width="10" style="8" bestFit="1" customWidth="1"/>
    <col min="13324" max="13324" width="1.5703125" style="8" customWidth="1"/>
    <col min="13325" max="13568" width="11.42578125" style="8"/>
    <col min="13569" max="13570" width="12" style="8" customWidth="1"/>
    <col min="13571" max="13571" width="2.7109375" style="8" customWidth="1"/>
    <col min="13572" max="13572" width="12.42578125" style="8" customWidth="1"/>
    <col min="13573" max="13573" width="2.42578125" style="8" customWidth="1"/>
    <col min="13574" max="13574" width="11" style="8" customWidth="1"/>
    <col min="13575" max="13575" width="2.85546875" style="8" customWidth="1"/>
    <col min="13576" max="13576" width="1.42578125" style="8" customWidth="1"/>
    <col min="13577" max="13577" width="8.7109375" style="8" customWidth="1"/>
    <col min="13578" max="13578" width="2.7109375" style="8" customWidth="1"/>
    <col min="13579" max="13579" width="10" style="8" bestFit="1" customWidth="1"/>
    <col min="13580" max="13580" width="1.5703125" style="8" customWidth="1"/>
    <col min="13581" max="13824" width="11.42578125" style="8"/>
    <col min="13825" max="13826" width="12" style="8" customWidth="1"/>
    <col min="13827" max="13827" width="2.7109375" style="8" customWidth="1"/>
    <col min="13828" max="13828" width="12.42578125" style="8" customWidth="1"/>
    <col min="13829" max="13829" width="2.42578125" style="8" customWidth="1"/>
    <col min="13830" max="13830" width="11" style="8" customWidth="1"/>
    <col min="13831" max="13831" width="2.85546875" style="8" customWidth="1"/>
    <col min="13832" max="13832" width="1.42578125" style="8" customWidth="1"/>
    <col min="13833" max="13833" width="8.7109375" style="8" customWidth="1"/>
    <col min="13834" max="13834" width="2.7109375" style="8" customWidth="1"/>
    <col min="13835" max="13835" width="10" style="8" bestFit="1" customWidth="1"/>
    <col min="13836" max="13836" width="1.5703125" style="8" customWidth="1"/>
    <col min="13837" max="14080" width="11.42578125" style="8"/>
    <col min="14081" max="14082" width="12" style="8" customWidth="1"/>
    <col min="14083" max="14083" width="2.7109375" style="8" customWidth="1"/>
    <col min="14084" max="14084" width="12.42578125" style="8" customWidth="1"/>
    <col min="14085" max="14085" width="2.42578125" style="8" customWidth="1"/>
    <col min="14086" max="14086" width="11" style="8" customWidth="1"/>
    <col min="14087" max="14087" width="2.85546875" style="8" customWidth="1"/>
    <col min="14088" max="14088" width="1.42578125" style="8" customWidth="1"/>
    <col min="14089" max="14089" width="8.7109375" style="8" customWidth="1"/>
    <col min="14090" max="14090" width="2.7109375" style="8" customWidth="1"/>
    <col min="14091" max="14091" width="10" style="8" bestFit="1" customWidth="1"/>
    <col min="14092" max="14092" width="1.5703125" style="8" customWidth="1"/>
    <col min="14093" max="14336" width="11.42578125" style="8"/>
    <col min="14337" max="14338" width="12" style="8" customWidth="1"/>
    <col min="14339" max="14339" width="2.7109375" style="8" customWidth="1"/>
    <col min="14340" max="14340" width="12.42578125" style="8" customWidth="1"/>
    <col min="14341" max="14341" width="2.42578125" style="8" customWidth="1"/>
    <col min="14342" max="14342" width="11" style="8" customWidth="1"/>
    <col min="14343" max="14343" width="2.85546875" style="8" customWidth="1"/>
    <col min="14344" max="14344" width="1.42578125" style="8" customWidth="1"/>
    <col min="14345" max="14345" width="8.7109375" style="8" customWidth="1"/>
    <col min="14346" max="14346" width="2.7109375" style="8" customWidth="1"/>
    <col min="14347" max="14347" width="10" style="8" bestFit="1" customWidth="1"/>
    <col min="14348" max="14348" width="1.5703125" style="8" customWidth="1"/>
    <col min="14349" max="14592" width="11.42578125" style="8"/>
    <col min="14593" max="14594" width="12" style="8" customWidth="1"/>
    <col min="14595" max="14595" width="2.7109375" style="8" customWidth="1"/>
    <col min="14596" max="14596" width="12.42578125" style="8" customWidth="1"/>
    <col min="14597" max="14597" width="2.42578125" style="8" customWidth="1"/>
    <col min="14598" max="14598" width="11" style="8" customWidth="1"/>
    <col min="14599" max="14599" width="2.85546875" style="8" customWidth="1"/>
    <col min="14600" max="14600" width="1.42578125" style="8" customWidth="1"/>
    <col min="14601" max="14601" width="8.7109375" style="8" customWidth="1"/>
    <col min="14602" max="14602" width="2.7109375" style="8" customWidth="1"/>
    <col min="14603" max="14603" width="10" style="8" bestFit="1" customWidth="1"/>
    <col min="14604" max="14604" width="1.5703125" style="8" customWidth="1"/>
    <col min="14605" max="14848" width="11.42578125" style="8"/>
    <col min="14849" max="14850" width="12" style="8" customWidth="1"/>
    <col min="14851" max="14851" width="2.7109375" style="8" customWidth="1"/>
    <col min="14852" max="14852" width="12.42578125" style="8" customWidth="1"/>
    <col min="14853" max="14853" width="2.42578125" style="8" customWidth="1"/>
    <col min="14854" max="14854" width="11" style="8" customWidth="1"/>
    <col min="14855" max="14855" width="2.85546875" style="8" customWidth="1"/>
    <col min="14856" max="14856" width="1.42578125" style="8" customWidth="1"/>
    <col min="14857" max="14857" width="8.7109375" style="8" customWidth="1"/>
    <col min="14858" max="14858" width="2.7109375" style="8" customWidth="1"/>
    <col min="14859" max="14859" width="10" style="8" bestFit="1" customWidth="1"/>
    <col min="14860" max="14860" width="1.5703125" style="8" customWidth="1"/>
    <col min="14861" max="15104" width="11.42578125" style="8"/>
    <col min="15105" max="15106" width="12" style="8" customWidth="1"/>
    <col min="15107" max="15107" width="2.7109375" style="8" customWidth="1"/>
    <col min="15108" max="15108" width="12.42578125" style="8" customWidth="1"/>
    <col min="15109" max="15109" width="2.42578125" style="8" customWidth="1"/>
    <col min="15110" max="15110" width="11" style="8" customWidth="1"/>
    <col min="15111" max="15111" width="2.85546875" style="8" customWidth="1"/>
    <col min="15112" max="15112" width="1.42578125" style="8" customWidth="1"/>
    <col min="15113" max="15113" width="8.7109375" style="8" customWidth="1"/>
    <col min="15114" max="15114" width="2.7109375" style="8" customWidth="1"/>
    <col min="15115" max="15115" width="10" style="8" bestFit="1" customWidth="1"/>
    <col min="15116" max="15116" width="1.5703125" style="8" customWidth="1"/>
    <col min="15117" max="15360" width="11.42578125" style="8"/>
    <col min="15361" max="15362" width="12" style="8" customWidth="1"/>
    <col min="15363" max="15363" width="2.7109375" style="8" customWidth="1"/>
    <col min="15364" max="15364" width="12.42578125" style="8" customWidth="1"/>
    <col min="15365" max="15365" width="2.42578125" style="8" customWidth="1"/>
    <col min="15366" max="15366" width="11" style="8" customWidth="1"/>
    <col min="15367" max="15367" width="2.85546875" style="8" customWidth="1"/>
    <col min="15368" max="15368" width="1.42578125" style="8" customWidth="1"/>
    <col min="15369" max="15369" width="8.7109375" style="8" customWidth="1"/>
    <col min="15370" max="15370" width="2.7109375" style="8" customWidth="1"/>
    <col min="15371" max="15371" width="10" style="8" bestFit="1" customWidth="1"/>
    <col min="15372" max="15372" width="1.5703125" style="8" customWidth="1"/>
    <col min="15373" max="15616" width="11.42578125" style="8"/>
    <col min="15617" max="15618" width="12" style="8" customWidth="1"/>
    <col min="15619" max="15619" width="2.7109375" style="8" customWidth="1"/>
    <col min="15620" max="15620" width="12.42578125" style="8" customWidth="1"/>
    <col min="15621" max="15621" width="2.42578125" style="8" customWidth="1"/>
    <col min="15622" max="15622" width="11" style="8" customWidth="1"/>
    <col min="15623" max="15623" width="2.85546875" style="8" customWidth="1"/>
    <col min="15624" max="15624" width="1.42578125" style="8" customWidth="1"/>
    <col min="15625" max="15625" width="8.7109375" style="8" customWidth="1"/>
    <col min="15626" max="15626" width="2.7109375" style="8" customWidth="1"/>
    <col min="15627" max="15627" width="10" style="8" bestFit="1" customWidth="1"/>
    <col min="15628" max="15628" width="1.5703125" style="8" customWidth="1"/>
    <col min="15629" max="15872" width="11.42578125" style="8"/>
    <col min="15873" max="15874" width="12" style="8" customWidth="1"/>
    <col min="15875" max="15875" width="2.7109375" style="8" customWidth="1"/>
    <col min="15876" max="15876" width="12.42578125" style="8" customWidth="1"/>
    <col min="15877" max="15877" width="2.42578125" style="8" customWidth="1"/>
    <col min="15878" max="15878" width="11" style="8" customWidth="1"/>
    <col min="15879" max="15879" width="2.85546875" style="8" customWidth="1"/>
    <col min="15880" max="15880" width="1.42578125" style="8" customWidth="1"/>
    <col min="15881" max="15881" width="8.7109375" style="8" customWidth="1"/>
    <col min="15882" max="15882" width="2.7109375" style="8" customWidth="1"/>
    <col min="15883" max="15883" width="10" style="8" bestFit="1" customWidth="1"/>
    <col min="15884" max="15884" width="1.5703125" style="8" customWidth="1"/>
    <col min="15885" max="16128" width="11.42578125" style="8"/>
    <col min="16129" max="16130" width="12" style="8" customWidth="1"/>
    <col min="16131" max="16131" width="2.7109375" style="8" customWidth="1"/>
    <col min="16132" max="16132" width="12.42578125" style="8" customWidth="1"/>
    <col min="16133" max="16133" width="2.42578125" style="8" customWidth="1"/>
    <col min="16134" max="16134" width="11" style="8" customWidth="1"/>
    <col min="16135" max="16135" width="2.85546875" style="8" customWidth="1"/>
    <col min="16136" max="16136" width="1.42578125" style="8" customWidth="1"/>
    <col min="16137" max="16137" width="8.7109375" style="8" customWidth="1"/>
    <col min="16138" max="16138" width="2.7109375" style="8" customWidth="1"/>
    <col min="16139" max="16139" width="10" style="8" bestFit="1" customWidth="1"/>
    <col min="16140" max="16140" width="1.5703125" style="8" customWidth="1"/>
    <col min="16141" max="16384" width="11.42578125" style="8"/>
  </cols>
  <sheetData>
    <row r="2" spans="1:21" ht="18" customHeight="1">
      <c r="A2" s="7" t="s">
        <v>556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169"/>
      <c r="N2" s="168"/>
      <c r="O2" s="168"/>
      <c r="P2" s="168"/>
      <c r="R2" s="166"/>
      <c r="S2" s="166"/>
    </row>
    <row r="3" spans="1:21" ht="18" customHeight="1">
      <c r="A3" s="33" t="s">
        <v>557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169"/>
      <c r="N3" s="168"/>
      <c r="O3" s="168"/>
      <c r="P3" s="168"/>
      <c r="R3" s="166"/>
      <c r="S3" s="166"/>
    </row>
    <row r="4" spans="1:21" ht="18" customHeight="1">
      <c r="A4" s="100" t="s">
        <v>558</v>
      </c>
      <c r="B4" s="100"/>
      <c r="C4" s="100"/>
      <c r="D4" s="100"/>
      <c r="E4" s="100"/>
      <c r="F4" s="100"/>
      <c r="G4" s="100"/>
      <c r="H4" s="100"/>
      <c r="I4" s="100"/>
      <c r="J4" s="100"/>
      <c r="K4" s="100"/>
      <c r="L4" s="100"/>
      <c r="M4" s="169"/>
      <c r="N4" s="168"/>
      <c r="O4" s="168"/>
      <c r="P4" s="168"/>
      <c r="R4" s="166"/>
      <c r="S4" s="166"/>
    </row>
    <row r="5" spans="1:21" ht="18" customHeight="1">
      <c r="A5" s="33" t="s">
        <v>140</v>
      </c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169"/>
      <c r="N5" s="168"/>
      <c r="O5" s="168"/>
      <c r="P5" s="168"/>
      <c r="R5" s="166"/>
      <c r="S5" s="166"/>
    </row>
    <row r="6" spans="1:21" ht="4.5" customHeight="1">
      <c r="A6" s="117"/>
      <c r="B6" s="117"/>
      <c r="C6" s="117"/>
      <c r="D6" s="117"/>
      <c r="E6" s="117"/>
      <c r="F6" s="117"/>
      <c r="G6" s="117"/>
      <c r="H6" s="117"/>
      <c r="I6" s="117"/>
      <c r="J6" s="117"/>
      <c r="K6" s="117"/>
      <c r="L6" s="117"/>
      <c r="M6" s="117"/>
      <c r="N6" s="117"/>
      <c r="O6" s="117"/>
      <c r="P6" s="401"/>
      <c r="R6" s="166"/>
      <c r="S6" s="166"/>
    </row>
    <row r="7" spans="1:21" s="11" customFormat="1" ht="16.5" customHeight="1">
      <c r="A7" s="525" t="s">
        <v>333</v>
      </c>
      <c r="B7" s="527" t="s">
        <v>34</v>
      </c>
      <c r="C7" s="527"/>
      <c r="D7" s="516" t="s">
        <v>14</v>
      </c>
      <c r="E7" s="516"/>
      <c r="F7" s="516"/>
      <c r="G7" s="45"/>
      <c r="H7" s="368"/>
      <c r="I7" s="516" t="s">
        <v>15</v>
      </c>
      <c r="J7" s="516"/>
      <c r="K7" s="516"/>
      <c r="L7" s="516"/>
    </row>
    <row r="8" spans="1:21" s="11" customFormat="1" ht="16.5" customHeight="1">
      <c r="A8" s="538"/>
      <c r="B8" s="528"/>
      <c r="C8" s="528"/>
      <c r="D8" s="516" t="s">
        <v>559</v>
      </c>
      <c r="E8" s="516"/>
      <c r="F8" s="516" t="s">
        <v>560</v>
      </c>
      <c r="G8" s="516"/>
      <c r="H8" s="212"/>
      <c r="I8" s="517" t="s">
        <v>559</v>
      </c>
      <c r="J8" s="517"/>
      <c r="K8" s="402" t="s">
        <v>560</v>
      </c>
      <c r="L8" s="402"/>
    </row>
    <row r="9" spans="1:21" ht="8.25" customHeight="1"/>
    <row r="10" spans="1:21" ht="15" customHeight="1">
      <c r="A10" s="16" t="s">
        <v>34</v>
      </c>
      <c r="B10" s="381">
        <f>SUM(B12:B23)</f>
        <v>1967</v>
      </c>
      <c r="C10" s="381">
        <f>SUM(C12:C20)</f>
        <v>0</v>
      </c>
      <c r="D10" s="381">
        <f>SUM(D12:D23)</f>
        <v>1523</v>
      </c>
      <c r="E10" s="381">
        <f>SUM(E12:E23)</f>
        <v>0</v>
      </c>
      <c r="F10" s="381">
        <f>SUM(F12:F23)</f>
        <v>444</v>
      </c>
      <c r="G10" s="403"/>
      <c r="H10" s="403"/>
      <c r="I10" s="404">
        <f>+D10/B10*100</f>
        <v>77.427554651753937</v>
      </c>
      <c r="J10" s="404"/>
      <c r="K10" s="404">
        <f>+F10/B10*100</f>
        <v>22.57244534824606</v>
      </c>
    </row>
    <row r="11" spans="1:21" ht="8.25" customHeight="1">
      <c r="B11" s="382"/>
      <c r="C11" s="382"/>
      <c r="D11" s="382"/>
      <c r="E11" s="382"/>
      <c r="F11" s="382"/>
    </row>
    <row r="12" spans="1:21" ht="16.5" customHeight="1">
      <c r="A12" s="8" t="s">
        <v>344</v>
      </c>
      <c r="B12" s="382">
        <f t="shared" ref="B12:B23" si="0">SUM(D12:F12)</f>
        <v>263</v>
      </c>
      <c r="C12" s="382"/>
      <c r="D12" s="382">
        <v>249</v>
      </c>
      <c r="E12" s="382"/>
      <c r="F12" s="382">
        <v>14</v>
      </c>
      <c r="G12" s="405"/>
      <c r="H12" s="405"/>
      <c r="I12" s="406">
        <f t="shared" ref="I12:I23" si="1">IFERROR(+D12/B12*100,"-")</f>
        <v>94.676806083650192</v>
      </c>
      <c r="J12" s="407"/>
      <c r="K12" s="406">
        <f t="shared" ref="K12:K23" si="2">IFERROR(+F12/B12*100,"-")</f>
        <v>5.3231939163498092</v>
      </c>
      <c r="L12" s="219"/>
      <c r="M12" s="382"/>
      <c r="N12" s="382"/>
      <c r="O12" s="382"/>
      <c r="P12" s="382"/>
      <c r="Q12" s="382"/>
      <c r="R12" s="382"/>
      <c r="S12" s="382"/>
      <c r="T12" s="382"/>
      <c r="U12" s="382"/>
    </row>
    <row r="13" spans="1:21" ht="16.5" customHeight="1">
      <c r="A13" s="8" t="s">
        <v>345</v>
      </c>
      <c r="B13" s="382">
        <f t="shared" si="0"/>
        <v>90</v>
      </c>
      <c r="C13" s="382"/>
      <c r="D13" s="382">
        <v>52</v>
      </c>
      <c r="E13" s="382"/>
      <c r="F13" s="382">
        <v>38</v>
      </c>
      <c r="G13" s="405"/>
      <c r="H13" s="405"/>
      <c r="I13" s="406">
        <f t="shared" si="1"/>
        <v>57.777777777777771</v>
      </c>
      <c r="J13" s="407"/>
      <c r="K13" s="406">
        <f t="shared" si="2"/>
        <v>42.222222222222221</v>
      </c>
      <c r="L13" s="219"/>
      <c r="M13" s="30"/>
    </row>
    <row r="14" spans="1:21" ht="16.5" customHeight="1">
      <c r="A14" s="8" t="s">
        <v>346</v>
      </c>
      <c r="B14" s="382">
        <f t="shared" si="0"/>
        <v>227</v>
      </c>
      <c r="C14" s="382"/>
      <c r="D14" s="382">
        <v>184</v>
      </c>
      <c r="E14" s="382"/>
      <c r="F14" s="382">
        <v>43</v>
      </c>
      <c r="G14" s="30"/>
      <c r="H14" s="30"/>
      <c r="I14" s="406">
        <f t="shared" si="1"/>
        <v>81.057268722466958</v>
      </c>
      <c r="J14" s="407"/>
      <c r="K14" s="406">
        <f t="shared" si="2"/>
        <v>18.942731277533039</v>
      </c>
      <c r="L14" s="219"/>
      <c r="M14" s="30"/>
    </row>
    <row r="15" spans="1:21" ht="16.5" customHeight="1">
      <c r="A15" s="8" t="s">
        <v>347</v>
      </c>
      <c r="B15" s="382">
        <f t="shared" si="0"/>
        <v>29</v>
      </c>
      <c r="C15" s="382"/>
      <c r="D15" s="382">
        <v>18</v>
      </c>
      <c r="E15" s="382"/>
      <c r="F15" s="382">
        <v>11</v>
      </c>
      <c r="G15" s="30"/>
      <c r="H15" s="30"/>
      <c r="I15" s="406">
        <f t="shared" si="1"/>
        <v>62.068965517241381</v>
      </c>
      <c r="J15" s="407"/>
      <c r="K15" s="406">
        <f t="shared" si="2"/>
        <v>37.931034482758619</v>
      </c>
      <c r="L15" s="219"/>
      <c r="M15" s="30"/>
    </row>
    <row r="16" spans="1:21" ht="16.5" customHeight="1">
      <c r="A16" s="8" t="s">
        <v>348</v>
      </c>
      <c r="B16" s="382">
        <f t="shared" si="0"/>
        <v>137</v>
      </c>
      <c r="C16" s="382"/>
      <c r="D16" s="382">
        <v>114</v>
      </c>
      <c r="E16" s="382"/>
      <c r="F16" s="382">
        <v>23</v>
      </c>
      <c r="G16" s="30"/>
      <c r="H16" s="30"/>
      <c r="I16" s="406">
        <f t="shared" si="1"/>
        <v>83.211678832116789</v>
      </c>
      <c r="J16" s="407"/>
      <c r="K16" s="406">
        <f t="shared" si="2"/>
        <v>16.788321167883211</v>
      </c>
      <c r="L16" s="219"/>
      <c r="M16" s="30"/>
      <c r="Q16" s="405"/>
    </row>
    <row r="17" spans="1:17" ht="16.5" customHeight="1">
      <c r="A17" s="8" t="s">
        <v>349</v>
      </c>
      <c r="B17" s="382">
        <f t="shared" si="0"/>
        <v>290</v>
      </c>
      <c r="C17" s="382"/>
      <c r="D17" s="382">
        <v>199</v>
      </c>
      <c r="E17" s="382"/>
      <c r="F17" s="382">
        <v>91</v>
      </c>
      <c r="G17" s="30"/>
      <c r="H17" s="30"/>
      <c r="I17" s="406">
        <f t="shared" si="1"/>
        <v>68.620689655172413</v>
      </c>
      <c r="J17" s="407"/>
      <c r="K17" s="406">
        <f t="shared" si="2"/>
        <v>31.379310344827587</v>
      </c>
      <c r="L17" s="219"/>
      <c r="M17" s="30"/>
      <c r="Q17" s="405"/>
    </row>
    <row r="18" spans="1:17" ht="16.5" customHeight="1">
      <c r="A18" s="8" t="s">
        <v>350</v>
      </c>
      <c r="B18" s="382">
        <f t="shared" si="0"/>
        <v>146</v>
      </c>
      <c r="C18" s="382"/>
      <c r="D18" s="382">
        <v>120</v>
      </c>
      <c r="E18" s="382"/>
      <c r="F18" s="382">
        <v>26</v>
      </c>
      <c r="G18" s="30"/>
      <c r="H18" s="30"/>
      <c r="I18" s="406">
        <f t="shared" si="1"/>
        <v>82.191780821917803</v>
      </c>
      <c r="J18" s="407"/>
      <c r="K18" s="406">
        <f t="shared" si="2"/>
        <v>17.80821917808219</v>
      </c>
      <c r="L18" s="219"/>
      <c r="M18" s="30"/>
      <c r="Q18" s="405"/>
    </row>
    <row r="19" spans="1:17" ht="16.5" customHeight="1">
      <c r="A19" s="8" t="s">
        <v>351</v>
      </c>
      <c r="B19" s="382">
        <f t="shared" si="0"/>
        <v>136</v>
      </c>
      <c r="C19" s="382"/>
      <c r="D19" s="382">
        <v>95</v>
      </c>
      <c r="E19" s="382"/>
      <c r="F19" s="382">
        <v>41</v>
      </c>
      <c r="G19" s="30"/>
      <c r="H19" s="30"/>
      <c r="I19" s="406">
        <f t="shared" si="1"/>
        <v>69.85294117647058</v>
      </c>
      <c r="J19" s="407"/>
      <c r="K19" s="406">
        <f t="shared" si="2"/>
        <v>30.147058823529409</v>
      </c>
      <c r="L19" s="219"/>
      <c r="M19" s="30"/>
      <c r="Q19" s="405"/>
    </row>
    <row r="20" spans="1:17" ht="16.5" customHeight="1">
      <c r="A20" s="8" t="s">
        <v>352</v>
      </c>
      <c r="B20" s="382">
        <f t="shared" si="0"/>
        <v>171</v>
      </c>
      <c r="C20" s="382"/>
      <c r="D20" s="382">
        <v>136</v>
      </c>
      <c r="E20" s="382"/>
      <c r="F20" s="382">
        <v>35</v>
      </c>
      <c r="G20" s="30"/>
      <c r="H20" s="30"/>
      <c r="I20" s="406">
        <f t="shared" si="1"/>
        <v>79.532163742690059</v>
      </c>
      <c r="J20" s="407"/>
      <c r="K20" s="406">
        <f t="shared" si="2"/>
        <v>20.467836257309941</v>
      </c>
      <c r="L20" s="219"/>
      <c r="M20" s="30"/>
      <c r="Q20" s="405"/>
    </row>
    <row r="21" spans="1:17" ht="16.5" customHeight="1">
      <c r="A21" s="8" t="s">
        <v>353</v>
      </c>
      <c r="B21" s="382">
        <f t="shared" si="0"/>
        <v>261</v>
      </c>
      <c r="C21" s="382"/>
      <c r="D21" s="382">
        <v>211</v>
      </c>
      <c r="E21" s="382"/>
      <c r="F21" s="382">
        <v>50</v>
      </c>
      <c r="G21" s="30"/>
      <c r="H21" s="30"/>
      <c r="I21" s="406">
        <f t="shared" si="1"/>
        <v>80.842911877394641</v>
      </c>
      <c r="J21" s="407"/>
      <c r="K21" s="406">
        <f t="shared" si="2"/>
        <v>19.157088122605366</v>
      </c>
      <c r="L21" s="219"/>
      <c r="M21" s="30"/>
      <c r="Q21" s="405"/>
    </row>
    <row r="22" spans="1:17" ht="16.5" customHeight="1">
      <c r="A22" s="8" t="s">
        <v>354</v>
      </c>
      <c r="B22" s="382">
        <f t="shared" si="0"/>
        <v>110</v>
      </c>
      <c r="C22" s="382"/>
      <c r="D22" s="382">
        <v>81</v>
      </c>
      <c r="E22" s="382"/>
      <c r="F22" s="382">
        <v>29</v>
      </c>
      <c r="G22" s="30"/>
      <c r="H22" s="30"/>
      <c r="I22" s="406">
        <f t="shared" si="1"/>
        <v>73.636363636363626</v>
      </c>
      <c r="J22" s="407"/>
      <c r="K22" s="406">
        <f t="shared" si="2"/>
        <v>26.36363636363636</v>
      </c>
      <c r="L22" s="219"/>
      <c r="M22" s="30"/>
      <c r="Q22" s="405"/>
    </row>
    <row r="23" spans="1:17" ht="16.5" customHeight="1">
      <c r="A23" s="8" t="s">
        <v>355</v>
      </c>
      <c r="B23" s="382">
        <f t="shared" si="0"/>
        <v>107</v>
      </c>
      <c r="C23" s="382"/>
      <c r="D23" s="382">
        <v>64</v>
      </c>
      <c r="E23" s="382"/>
      <c r="F23" s="382">
        <v>43</v>
      </c>
      <c r="G23" s="30"/>
      <c r="H23" s="30"/>
      <c r="I23" s="406">
        <f t="shared" si="1"/>
        <v>59.813084112149525</v>
      </c>
      <c r="J23" s="407"/>
      <c r="K23" s="406">
        <f t="shared" si="2"/>
        <v>40.186915887850468</v>
      </c>
      <c r="L23" s="219"/>
      <c r="M23" s="30"/>
      <c r="Q23" s="405"/>
    </row>
    <row r="24" spans="1:17" ht="8.25" customHeight="1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Q24" s="405"/>
    </row>
    <row r="25" spans="1:17" ht="7.5" customHeight="1">
      <c r="Q25" s="405"/>
    </row>
    <row r="26" spans="1:17">
      <c r="A26" s="32" t="s">
        <v>548</v>
      </c>
    </row>
  </sheetData>
  <mergeCells count="7">
    <mergeCell ref="A7:A8"/>
    <mergeCell ref="B7:C8"/>
    <mergeCell ref="D7:F7"/>
    <mergeCell ref="I7:L7"/>
    <mergeCell ref="D8:E8"/>
    <mergeCell ref="F8:G8"/>
    <mergeCell ref="I8:J8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7" orientation="landscape" useFirstPageNumber="1" r:id="rId1"/>
  <headerFooter alignWithMargins="0"/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21A153-8D7A-41A1-8CF9-AB33FBA70238}">
  <sheetPr>
    <pageSetUpPr fitToPage="1"/>
  </sheetPr>
  <dimension ref="A2:I36"/>
  <sheetViews>
    <sheetView showGridLines="0" zoomScaleNormal="100" zoomScaleSheetLayoutView="90" workbookViewId="0">
      <selection activeCell="N17" sqref="N17"/>
    </sheetView>
  </sheetViews>
  <sheetFormatPr baseColWidth="10" defaultRowHeight="12.75"/>
  <cols>
    <col min="1" max="1" width="12.5703125" style="416" customWidth="1"/>
    <col min="2" max="2" width="13.140625" style="416" bestFit="1" customWidth="1"/>
    <col min="3" max="5" width="14.7109375" style="416" customWidth="1"/>
    <col min="6" max="6" width="17.28515625" style="416" customWidth="1"/>
    <col min="7" max="7" width="14.7109375" style="416" customWidth="1"/>
    <col min="8" max="8" width="17.140625" style="416" customWidth="1"/>
    <col min="9" max="247" width="11.42578125" style="416"/>
    <col min="248" max="248" width="12.5703125" style="416" customWidth="1"/>
    <col min="249" max="249" width="13.140625" style="416" bestFit="1" customWidth="1"/>
    <col min="250" max="252" width="14.7109375" style="416" customWidth="1"/>
    <col min="253" max="253" width="17.28515625" style="416" customWidth="1"/>
    <col min="254" max="254" width="14.7109375" style="416" customWidth="1"/>
    <col min="255" max="255" width="17.140625" style="416" customWidth="1"/>
    <col min="256" max="503" width="11.42578125" style="416"/>
    <col min="504" max="504" width="12.5703125" style="416" customWidth="1"/>
    <col min="505" max="505" width="13.140625" style="416" bestFit="1" customWidth="1"/>
    <col min="506" max="508" width="14.7109375" style="416" customWidth="1"/>
    <col min="509" max="509" width="17.28515625" style="416" customWidth="1"/>
    <col min="510" max="510" width="14.7109375" style="416" customWidth="1"/>
    <col min="511" max="511" width="17.140625" style="416" customWidth="1"/>
    <col min="512" max="759" width="11.42578125" style="416"/>
    <col min="760" max="760" width="12.5703125" style="416" customWidth="1"/>
    <col min="761" max="761" width="13.140625" style="416" bestFit="1" customWidth="1"/>
    <col min="762" max="764" width="14.7109375" style="416" customWidth="1"/>
    <col min="765" max="765" width="17.28515625" style="416" customWidth="1"/>
    <col min="766" max="766" width="14.7109375" style="416" customWidth="1"/>
    <col min="767" max="767" width="17.140625" style="416" customWidth="1"/>
    <col min="768" max="1015" width="11.42578125" style="416"/>
    <col min="1016" max="1016" width="12.5703125" style="416" customWidth="1"/>
    <col min="1017" max="1017" width="13.140625" style="416" bestFit="1" customWidth="1"/>
    <col min="1018" max="1020" width="14.7109375" style="416" customWidth="1"/>
    <col min="1021" max="1021" width="17.28515625" style="416" customWidth="1"/>
    <col min="1022" max="1022" width="14.7109375" style="416" customWidth="1"/>
    <col min="1023" max="1023" width="17.140625" style="416" customWidth="1"/>
    <col min="1024" max="1271" width="11.42578125" style="416"/>
    <col min="1272" max="1272" width="12.5703125" style="416" customWidth="1"/>
    <col min="1273" max="1273" width="13.140625" style="416" bestFit="1" customWidth="1"/>
    <col min="1274" max="1276" width="14.7109375" style="416" customWidth="1"/>
    <col min="1277" max="1277" width="17.28515625" style="416" customWidth="1"/>
    <col min="1278" max="1278" width="14.7109375" style="416" customWidth="1"/>
    <col min="1279" max="1279" width="17.140625" style="416" customWidth="1"/>
    <col min="1280" max="1527" width="11.42578125" style="416"/>
    <col min="1528" max="1528" width="12.5703125" style="416" customWidth="1"/>
    <col min="1529" max="1529" width="13.140625" style="416" bestFit="1" customWidth="1"/>
    <col min="1530" max="1532" width="14.7109375" style="416" customWidth="1"/>
    <col min="1533" max="1533" width="17.28515625" style="416" customWidth="1"/>
    <col min="1534" max="1534" width="14.7109375" style="416" customWidth="1"/>
    <col min="1535" max="1535" width="17.140625" style="416" customWidth="1"/>
    <col min="1536" max="1783" width="11.42578125" style="416"/>
    <col min="1784" max="1784" width="12.5703125" style="416" customWidth="1"/>
    <col min="1785" max="1785" width="13.140625" style="416" bestFit="1" customWidth="1"/>
    <col min="1786" max="1788" width="14.7109375" style="416" customWidth="1"/>
    <col min="1789" max="1789" width="17.28515625" style="416" customWidth="1"/>
    <col min="1790" max="1790" width="14.7109375" style="416" customWidth="1"/>
    <col min="1791" max="1791" width="17.140625" style="416" customWidth="1"/>
    <col min="1792" max="2039" width="11.42578125" style="416"/>
    <col min="2040" max="2040" width="12.5703125" style="416" customWidth="1"/>
    <col min="2041" max="2041" width="13.140625" style="416" bestFit="1" customWidth="1"/>
    <col min="2042" max="2044" width="14.7109375" style="416" customWidth="1"/>
    <col min="2045" max="2045" width="17.28515625" style="416" customWidth="1"/>
    <col min="2046" max="2046" width="14.7109375" style="416" customWidth="1"/>
    <col min="2047" max="2047" width="17.140625" style="416" customWidth="1"/>
    <col min="2048" max="2295" width="11.42578125" style="416"/>
    <col min="2296" max="2296" width="12.5703125" style="416" customWidth="1"/>
    <col min="2297" max="2297" width="13.140625" style="416" bestFit="1" customWidth="1"/>
    <col min="2298" max="2300" width="14.7109375" style="416" customWidth="1"/>
    <col min="2301" max="2301" width="17.28515625" style="416" customWidth="1"/>
    <col min="2302" max="2302" width="14.7109375" style="416" customWidth="1"/>
    <col min="2303" max="2303" width="17.140625" style="416" customWidth="1"/>
    <col min="2304" max="2551" width="11.42578125" style="416"/>
    <col min="2552" max="2552" width="12.5703125" style="416" customWidth="1"/>
    <col min="2553" max="2553" width="13.140625" style="416" bestFit="1" customWidth="1"/>
    <col min="2554" max="2556" width="14.7109375" style="416" customWidth="1"/>
    <col min="2557" max="2557" width="17.28515625" style="416" customWidth="1"/>
    <col min="2558" max="2558" width="14.7109375" style="416" customWidth="1"/>
    <col min="2559" max="2559" width="17.140625" style="416" customWidth="1"/>
    <col min="2560" max="2807" width="11.42578125" style="416"/>
    <col min="2808" max="2808" width="12.5703125" style="416" customWidth="1"/>
    <col min="2809" max="2809" width="13.140625" style="416" bestFit="1" customWidth="1"/>
    <col min="2810" max="2812" width="14.7109375" style="416" customWidth="1"/>
    <col min="2813" max="2813" width="17.28515625" style="416" customWidth="1"/>
    <col min="2814" max="2814" width="14.7109375" style="416" customWidth="1"/>
    <col min="2815" max="2815" width="17.140625" style="416" customWidth="1"/>
    <col min="2816" max="3063" width="11.42578125" style="416"/>
    <col min="3064" max="3064" width="12.5703125" style="416" customWidth="1"/>
    <col min="3065" max="3065" width="13.140625" style="416" bestFit="1" customWidth="1"/>
    <col min="3066" max="3068" width="14.7109375" style="416" customWidth="1"/>
    <col min="3069" max="3069" width="17.28515625" style="416" customWidth="1"/>
    <col min="3070" max="3070" width="14.7109375" style="416" customWidth="1"/>
    <col min="3071" max="3071" width="17.140625" style="416" customWidth="1"/>
    <col min="3072" max="3319" width="11.42578125" style="416"/>
    <col min="3320" max="3320" width="12.5703125" style="416" customWidth="1"/>
    <col min="3321" max="3321" width="13.140625" style="416" bestFit="1" customWidth="1"/>
    <col min="3322" max="3324" width="14.7109375" style="416" customWidth="1"/>
    <col min="3325" max="3325" width="17.28515625" style="416" customWidth="1"/>
    <col min="3326" max="3326" width="14.7109375" style="416" customWidth="1"/>
    <col min="3327" max="3327" width="17.140625" style="416" customWidth="1"/>
    <col min="3328" max="3575" width="11.42578125" style="416"/>
    <col min="3576" max="3576" width="12.5703125" style="416" customWidth="1"/>
    <col min="3577" max="3577" width="13.140625" style="416" bestFit="1" customWidth="1"/>
    <col min="3578" max="3580" width="14.7109375" style="416" customWidth="1"/>
    <col min="3581" max="3581" width="17.28515625" style="416" customWidth="1"/>
    <col min="3582" max="3582" width="14.7109375" style="416" customWidth="1"/>
    <col min="3583" max="3583" width="17.140625" style="416" customWidth="1"/>
    <col min="3584" max="3831" width="11.42578125" style="416"/>
    <col min="3832" max="3832" width="12.5703125" style="416" customWidth="1"/>
    <col min="3833" max="3833" width="13.140625" style="416" bestFit="1" customWidth="1"/>
    <col min="3834" max="3836" width="14.7109375" style="416" customWidth="1"/>
    <col min="3837" max="3837" width="17.28515625" style="416" customWidth="1"/>
    <col min="3838" max="3838" width="14.7109375" style="416" customWidth="1"/>
    <col min="3839" max="3839" width="17.140625" style="416" customWidth="1"/>
    <col min="3840" max="4087" width="11.42578125" style="416"/>
    <col min="4088" max="4088" width="12.5703125" style="416" customWidth="1"/>
    <col min="4089" max="4089" width="13.140625" style="416" bestFit="1" customWidth="1"/>
    <col min="4090" max="4092" width="14.7109375" style="416" customWidth="1"/>
    <col min="4093" max="4093" width="17.28515625" style="416" customWidth="1"/>
    <col min="4094" max="4094" width="14.7109375" style="416" customWidth="1"/>
    <col min="4095" max="4095" width="17.140625" style="416" customWidth="1"/>
    <col min="4096" max="4343" width="11.42578125" style="416"/>
    <col min="4344" max="4344" width="12.5703125" style="416" customWidth="1"/>
    <col min="4345" max="4345" width="13.140625" style="416" bestFit="1" customWidth="1"/>
    <col min="4346" max="4348" width="14.7109375" style="416" customWidth="1"/>
    <col min="4349" max="4349" width="17.28515625" style="416" customWidth="1"/>
    <col min="4350" max="4350" width="14.7109375" style="416" customWidth="1"/>
    <col min="4351" max="4351" width="17.140625" style="416" customWidth="1"/>
    <col min="4352" max="4599" width="11.42578125" style="416"/>
    <col min="4600" max="4600" width="12.5703125" style="416" customWidth="1"/>
    <col min="4601" max="4601" width="13.140625" style="416" bestFit="1" customWidth="1"/>
    <col min="4602" max="4604" width="14.7109375" style="416" customWidth="1"/>
    <col min="4605" max="4605" width="17.28515625" style="416" customWidth="1"/>
    <col min="4606" max="4606" width="14.7109375" style="416" customWidth="1"/>
    <col min="4607" max="4607" width="17.140625" style="416" customWidth="1"/>
    <col min="4608" max="4855" width="11.42578125" style="416"/>
    <col min="4856" max="4856" width="12.5703125" style="416" customWidth="1"/>
    <col min="4857" max="4857" width="13.140625" style="416" bestFit="1" customWidth="1"/>
    <col min="4858" max="4860" width="14.7109375" style="416" customWidth="1"/>
    <col min="4861" max="4861" width="17.28515625" style="416" customWidth="1"/>
    <col min="4862" max="4862" width="14.7109375" style="416" customWidth="1"/>
    <col min="4863" max="4863" width="17.140625" style="416" customWidth="1"/>
    <col min="4864" max="5111" width="11.42578125" style="416"/>
    <col min="5112" max="5112" width="12.5703125" style="416" customWidth="1"/>
    <col min="5113" max="5113" width="13.140625" style="416" bestFit="1" customWidth="1"/>
    <col min="5114" max="5116" width="14.7109375" style="416" customWidth="1"/>
    <col min="5117" max="5117" width="17.28515625" style="416" customWidth="1"/>
    <col min="5118" max="5118" width="14.7109375" style="416" customWidth="1"/>
    <col min="5119" max="5119" width="17.140625" style="416" customWidth="1"/>
    <col min="5120" max="5367" width="11.42578125" style="416"/>
    <col min="5368" max="5368" width="12.5703125" style="416" customWidth="1"/>
    <col min="5369" max="5369" width="13.140625" style="416" bestFit="1" customWidth="1"/>
    <col min="5370" max="5372" width="14.7109375" style="416" customWidth="1"/>
    <col min="5373" max="5373" width="17.28515625" style="416" customWidth="1"/>
    <col min="5374" max="5374" width="14.7109375" style="416" customWidth="1"/>
    <col min="5375" max="5375" width="17.140625" style="416" customWidth="1"/>
    <col min="5376" max="5623" width="11.42578125" style="416"/>
    <col min="5624" max="5624" width="12.5703125" style="416" customWidth="1"/>
    <col min="5625" max="5625" width="13.140625" style="416" bestFit="1" customWidth="1"/>
    <col min="5626" max="5628" width="14.7109375" style="416" customWidth="1"/>
    <col min="5629" max="5629" width="17.28515625" style="416" customWidth="1"/>
    <col min="5630" max="5630" width="14.7109375" style="416" customWidth="1"/>
    <col min="5631" max="5631" width="17.140625" style="416" customWidth="1"/>
    <col min="5632" max="5879" width="11.42578125" style="416"/>
    <col min="5880" max="5880" width="12.5703125" style="416" customWidth="1"/>
    <col min="5881" max="5881" width="13.140625" style="416" bestFit="1" customWidth="1"/>
    <col min="5882" max="5884" width="14.7109375" style="416" customWidth="1"/>
    <col min="5885" max="5885" width="17.28515625" style="416" customWidth="1"/>
    <col min="5886" max="5886" width="14.7109375" style="416" customWidth="1"/>
    <col min="5887" max="5887" width="17.140625" style="416" customWidth="1"/>
    <col min="5888" max="6135" width="11.42578125" style="416"/>
    <col min="6136" max="6136" width="12.5703125" style="416" customWidth="1"/>
    <col min="6137" max="6137" width="13.140625" style="416" bestFit="1" customWidth="1"/>
    <col min="6138" max="6140" width="14.7109375" style="416" customWidth="1"/>
    <col min="6141" max="6141" width="17.28515625" style="416" customWidth="1"/>
    <col min="6142" max="6142" width="14.7109375" style="416" customWidth="1"/>
    <col min="6143" max="6143" width="17.140625" style="416" customWidth="1"/>
    <col min="6144" max="6391" width="11.42578125" style="416"/>
    <col min="6392" max="6392" width="12.5703125" style="416" customWidth="1"/>
    <col min="6393" max="6393" width="13.140625" style="416" bestFit="1" customWidth="1"/>
    <col min="6394" max="6396" width="14.7109375" style="416" customWidth="1"/>
    <col min="6397" max="6397" width="17.28515625" style="416" customWidth="1"/>
    <col min="6398" max="6398" width="14.7109375" style="416" customWidth="1"/>
    <col min="6399" max="6399" width="17.140625" style="416" customWidth="1"/>
    <col min="6400" max="6647" width="11.42578125" style="416"/>
    <col min="6648" max="6648" width="12.5703125" style="416" customWidth="1"/>
    <col min="6649" max="6649" width="13.140625" style="416" bestFit="1" customWidth="1"/>
    <col min="6650" max="6652" width="14.7109375" style="416" customWidth="1"/>
    <col min="6653" max="6653" width="17.28515625" style="416" customWidth="1"/>
    <col min="6654" max="6654" width="14.7109375" style="416" customWidth="1"/>
    <col min="6655" max="6655" width="17.140625" style="416" customWidth="1"/>
    <col min="6656" max="6903" width="11.42578125" style="416"/>
    <col min="6904" max="6904" width="12.5703125" style="416" customWidth="1"/>
    <col min="6905" max="6905" width="13.140625" style="416" bestFit="1" customWidth="1"/>
    <col min="6906" max="6908" width="14.7109375" style="416" customWidth="1"/>
    <col min="6909" max="6909" width="17.28515625" style="416" customWidth="1"/>
    <col min="6910" max="6910" width="14.7109375" style="416" customWidth="1"/>
    <col min="6911" max="6911" width="17.140625" style="416" customWidth="1"/>
    <col min="6912" max="7159" width="11.42578125" style="416"/>
    <col min="7160" max="7160" width="12.5703125" style="416" customWidth="1"/>
    <col min="7161" max="7161" width="13.140625" style="416" bestFit="1" customWidth="1"/>
    <col min="7162" max="7164" width="14.7109375" style="416" customWidth="1"/>
    <col min="7165" max="7165" width="17.28515625" style="416" customWidth="1"/>
    <col min="7166" max="7166" width="14.7109375" style="416" customWidth="1"/>
    <col min="7167" max="7167" width="17.140625" style="416" customWidth="1"/>
    <col min="7168" max="7415" width="11.42578125" style="416"/>
    <col min="7416" max="7416" width="12.5703125" style="416" customWidth="1"/>
    <col min="7417" max="7417" width="13.140625" style="416" bestFit="1" customWidth="1"/>
    <col min="7418" max="7420" width="14.7109375" style="416" customWidth="1"/>
    <col min="7421" max="7421" width="17.28515625" style="416" customWidth="1"/>
    <col min="7422" max="7422" width="14.7109375" style="416" customWidth="1"/>
    <col min="7423" max="7423" width="17.140625" style="416" customWidth="1"/>
    <col min="7424" max="7671" width="11.42578125" style="416"/>
    <col min="7672" max="7672" width="12.5703125" style="416" customWidth="1"/>
    <col min="7673" max="7673" width="13.140625" style="416" bestFit="1" customWidth="1"/>
    <col min="7674" max="7676" width="14.7109375" style="416" customWidth="1"/>
    <col min="7677" max="7677" width="17.28515625" style="416" customWidth="1"/>
    <col min="7678" max="7678" width="14.7109375" style="416" customWidth="1"/>
    <col min="7679" max="7679" width="17.140625" style="416" customWidth="1"/>
    <col min="7680" max="7927" width="11.42578125" style="416"/>
    <col min="7928" max="7928" width="12.5703125" style="416" customWidth="1"/>
    <col min="7929" max="7929" width="13.140625" style="416" bestFit="1" customWidth="1"/>
    <col min="7930" max="7932" width="14.7109375" style="416" customWidth="1"/>
    <col min="7933" max="7933" width="17.28515625" style="416" customWidth="1"/>
    <col min="7934" max="7934" width="14.7109375" style="416" customWidth="1"/>
    <col min="7935" max="7935" width="17.140625" style="416" customWidth="1"/>
    <col min="7936" max="8183" width="11.42578125" style="416"/>
    <col min="8184" max="8184" width="12.5703125" style="416" customWidth="1"/>
    <col min="8185" max="8185" width="13.140625" style="416" bestFit="1" customWidth="1"/>
    <col min="8186" max="8188" width="14.7109375" style="416" customWidth="1"/>
    <col min="8189" max="8189" width="17.28515625" style="416" customWidth="1"/>
    <col min="8190" max="8190" width="14.7109375" style="416" customWidth="1"/>
    <col min="8191" max="8191" width="17.140625" style="416" customWidth="1"/>
    <col min="8192" max="8439" width="11.42578125" style="416"/>
    <col min="8440" max="8440" width="12.5703125" style="416" customWidth="1"/>
    <col min="8441" max="8441" width="13.140625" style="416" bestFit="1" customWidth="1"/>
    <col min="8442" max="8444" width="14.7109375" style="416" customWidth="1"/>
    <col min="8445" max="8445" width="17.28515625" style="416" customWidth="1"/>
    <col min="8446" max="8446" width="14.7109375" style="416" customWidth="1"/>
    <col min="8447" max="8447" width="17.140625" style="416" customWidth="1"/>
    <col min="8448" max="8695" width="11.42578125" style="416"/>
    <col min="8696" max="8696" width="12.5703125" style="416" customWidth="1"/>
    <col min="8697" max="8697" width="13.140625" style="416" bestFit="1" customWidth="1"/>
    <col min="8698" max="8700" width="14.7109375" style="416" customWidth="1"/>
    <col min="8701" max="8701" width="17.28515625" style="416" customWidth="1"/>
    <col min="8702" max="8702" width="14.7109375" style="416" customWidth="1"/>
    <col min="8703" max="8703" width="17.140625" style="416" customWidth="1"/>
    <col min="8704" max="8951" width="11.42578125" style="416"/>
    <col min="8952" max="8952" width="12.5703125" style="416" customWidth="1"/>
    <col min="8953" max="8953" width="13.140625" style="416" bestFit="1" customWidth="1"/>
    <col min="8954" max="8956" width="14.7109375" style="416" customWidth="1"/>
    <col min="8957" max="8957" width="17.28515625" style="416" customWidth="1"/>
    <col min="8958" max="8958" width="14.7109375" style="416" customWidth="1"/>
    <col min="8959" max="8959" width="17.140625" style="416" customWidth="1"/>
    <col min="8960" max="9207" width="11.42578125" style="416"/>
    <col min="9208" max="9208" width="12.5703125" style="416" customWidth="1"/>
    <col min="9209" max="9209" width="13.140625" style="416" bestFit="1" customWidth="1"/>
    <col min="9210" max="9212" width="14.7109375" style="416" customWidth="1"/>
    <col min="9213" max="9213" width="17.28515625" style="416" customWidth="1"/>
    <col min="9214" max="9214" width="14.7109375" style="416" customWidth="1"/>
    <col min="9215" max="9215" width="17.140625" style="416" customWidth="1"/>
    <col min="9216" max="9463" width="11.42578125" style="416"/>
    <col min="9464" max="9464" width="12.5703125" style="416" customWidth="1"/>
    <col min="9465" max="9465" width="13.140625" style="416" bestFit="1" customWidth="1"/>
    <col min="9466" max="9468" width="14.7109375" style="416" customWidth="1"/>
    <col min="9469" max="9469" width="17.28515625" style="416" customWidth="1"/>
    <col min="9470" max="9470" width="14.7109375" style="416" customWidth="1"/>
    <col min="9471" max="9471" width="17.140625" style="416" customWidth="1"/>
    <col min="9472" max="9719" width="11.42578125" style="416"/>
    <col min="9720" max="9720" width="12.5703125" style="416" customWidth="1"/>
    <col min="9721" max="9721" width="13.140625" style="416" bestFit="1" customWidth="1"/>
    <col min="9722" max="9724" width="14.7109375" style="416" customWidth="1"/>
    <col min="9725" max="9725" width="17.28515625" style="416" customWidth="1"/>
    <col min="9726" max="9726" width="14.7109375" style="416" customWidth="1"/>
    <col min="9727" max="9727" width="17.140625" style="416" customWidth="1"/>
    <col min="9728" max="9975" width="11.42578125" style="416"/>
    <col min="9976" max="9976" width="12.5703125" style="416" customWidth="1"/>
    <col min="9977" max="9977" width="13.140625" style="416" bestFit="1" customWidth="1"/>
    <col min="9978" max="9980" width="14.7109375" style="416" customWidth="1"/>
    <col min="9981" max="9981" width="17.28515625" style="416" customWidth="1"/>
    <col min="9982" max="9982" width="14.7109375" style="416" customWidth="1"/>
    <col min="9983" max="9983" width="17.140625" style="416" customWidth="1"/>
    <col min="9984" max="10231" width="11.42578125" style="416"/>
    <col min="10232" max="10232" width="12.5703125" style="416" customWidth="1"/>
    <col min="10233" max="10233" width="13.140625" style="416" bestFit="1" customWidth="1"/>
    <col min="10234" max="10236" width="14.7109375" style="416" customWidth="1"/>
    <col min="10237" max="10237" width="17.28515625" style="416" customWidth="1"/>
    <col min="10238" max="10238" width="14.7109375" style="416" customWidth="1"/>
    <col min="10239" max="10239" width="17.140625" style="416" customWidth="1"/>
    <col min="10240" max="10487" width="11.42578125" style="416"/>
    <col min="10488" max="10488" width="12.5703125" style="416" customWidth="1"/>
    <col min="10489" max="10489" width="13.140625" style="416" bestFit="1" customWidth="1"/>
    <col min="10490" max="10492" width="14.7109375" style="416" customWidth="1"/>
    <col min="10493" max="10493" width="17.28515625" style="416" customWidth="1"/>
    <col min="10494" max="10494" width="14.7109375" style="416" customWidth="1"/>
    <col min="10495" max="10495" width="17.140625" style="416" customWidth="1"/>
    <col min="10496" max="10743" width="11.42578125" style="416"/>
    <col min="10744" max="10744" width="12.5703125" style="416" customWidth="1"/>
    <col min="10745" max="10745" width="13.140625" style="416" bestFit="1" customWidth="1"/>
    <col min="10746" max="10748" width="14.7109375" style="416" customWidth="1"/>
    <col min="10749" max="10749" width="17.28515625" style="416" customWidth="1"/>
    <col min="10750" max="10750" width="14.7109375" style="416" customWidth="1"/>
    <col min="10751" max="10751" width="17.140625" style="416" customWidth="1"/>
    <col min="10752" max="10999" width="11.42578125" style="416"/>
    <col min="11000" max="11000" width="12.5703125" style="416" customWidth="1"/>
    <col min="11001" max="11001" width="13.140625" style="416" bestFit="1" customWidth="1"/>
    <col min="11002" max="11004" width="14.7109375" style="416" customWidth="1"/>
    <col min="11005" max="11005" width="17.28515625" style="416" customWidth="1"/>
    <col min="11006" max="11006" width="14.7109375" style="416" customWidth="1"/>
    <col min="11007" max="11007" width="17.140625" style="416" customWidth="1"/>
    <col min="11008" max="11255" width="11.42578125" style="416"/>
    <col min="11256" max="11256" width="12.5703125" style="416" customWidth="1"/>
    <col min="11257" max="11257" width="13.140625" style="416" bestFit="1" customWidth="1"/>
    <col min="11258" max="11260" width="14.7109375" style="416" customWidth="1"/>
    <col min="11261" max="11261" width="17.28515625" style="416" customWidth="1"/>
    <col min="11262" max="11262" width="14.7109375" style="416" customWidth="1"/>
    <col min="11263" max="11263" width="17.140625" style="416" customWidth="1"/>
    <col min="11264" max="11511" width="11.42578125" style="416"/>
    <col min="11512" max="11512" width="12.5703125" style="416" customWidth="1"/>
    <col min="11513" max="11513" width="13.140625" style="416" bestFit="1" customWidth="1"/>
    <col min="11514" max="11516" width="14.7109375" style="416" customWidth="1"/>
    <col min="11517" max="11517" width="17.28515625" style="416" customWidth="1"/>
    <col min="11518" max="11518" width="14.7109375" style="416" customWidth="1"/>
    <col min="11519" max="11519" width="17.140625" style="416" customWidth="1"/>
    <col min="11520" max="11767" width="11.42578125" style="416"/>
    <col min="11768" max="11768" width="12.5703125" style="416" customWidth="1"/>
    <col min="11769" max="11769" width="13.140625" style="416" bestFit="1" customWidth="1"/>
    <col min="11770" max="11772" width="14.7109375" style="416" customWidth="1"/>
    <col min="11773" max="11773" width="17.28515625" style="416" customWidth="1"/>
    <col min="11774" max="11774" width="14.7109375" style="416" customWidth="1"/>
    <col min="11775" max="11775" width="17.140625" style="416" customWidth="1"/>
    <col min="11776" max="12023" width="11.42578125" style="416"/>
    <col min="12024" max="12024" width="12.5703125" style="416" customWidth="1"/>
    <col min="12025" max="12025" width="13.140625" style="416" bestFit="1" customWidth="1"/>
    <col min="12026" max="12028" width="14.7109375" style="416" customWidth="1"/>
    <col min="12029" max="12029" width="17.28515625" style="416" customWidth="1"/>
    <col min="12030" max="12030" width="14.7109375" style="416" customWidth="1"/>
    <col min="12031" max="12031" width="17.140625" style="416" customWidth="1"/>
    <col min="12032" max="12279" width="11.42578125" style="416"/>
    <col min="12280" max="12280" width="12.5703125" style="416" customWidth="1"/>
    <col min="12281" max="12281" width="13.140625" style="416" bestFit="1" customWidth="1"/>
    <col min="12282" max="12284" width="14.7109375" style="416" customWidth="1"/>
    <col min="12285" max="12285" width="17.28515625" style="416" customWidth="1"/>
    <col min="12286" max="12286" width="14.7109375" style="416" customWidth="1"/>
    <col min="12287" max="12287" width="17.140625" style="416" customWidth="1"/>
    <col min="12288" max="12535" width="11.42578125" style="416"/>
    <col min="12536" max="12536" width="12.5703125" style="416" customWidth="1"/>
    <col min="12537" max="12537" width="13.140625" style="416" bestFit="1" customWidth="1"/>
    <col min="12538" max="12540" width="14.7109375" style="416" customWidth="1"/>
    <col min="12541" max="12541" width="17.28515625" style="416" customWidth="1"/>
    <col min="12542" max="12542" width="14.7109375" style="416" customWidth="1"/>
    <col min="12543" max="12543" width="17.140625" style="416" customWidth="1"/>
    <col min="12544" max="12791" width="11.42578125" style="416"/>
    <col min="12792" max="12792" width="12.5703125" style="416" customWidth="1"/>
    <col min="12793" max="12793" width="13.140625" style="416" bestFit="1" customWidth="1"/>
    <col min="12794" max="12796" width="14.7109375" style="416" customWidth="1"/>
    <col min="12797" max="12797" width="17.28515625" style="416" customWidth="1"/>
    <col min="12798" max="12798" width="14.7109375" style="416" customWidth="1"/>
    <col min="12799" max="12799" width="17.140625" style="416" customWidth="1"/>
    <col min="12800" max="13047" width="11.42578125" style="416"/>
    <col min="13048" max="13048" width="12.5703125" style="416" customWidth="1"/>
    <col min="13049" max="13049" width="13.140625" style="416" bestFit="1" customWidth="1"/>
    <col min="13050" max="13052" width="14.7109375" style="416" customWidth="1"/>
    <col min="13053" max="13053" width="17.28515625" style="416" customWidth="1"/>
    <col min="13054" max="13054" width="14.7109375" style="416" customWidth="1"/>
    <col min="13055" max="13055" width="17.140625" style="416" customWidth="1"/>
    <col min="13056" max="13303" width="11.42578125" style="416"/>
    <col min="13304" max="13304" width="12.5703125" style="416" customWidth="1"/>
    <col min="13305" max="13305" width="13.140625" style="416" bestFit="1" customWidth="1"/>
    <col min="13306" max="13308" width="14.7109375" style="416" customWidth="1"/>
    <col min="13309" max="13309" width="17.28515625" style="416" customWidth="1"/>
    <col min="13310" max="13310" width="14.7109375" style="416" customWidth="1"/>
    <col min="13311" max="13311" width="17.140625" style="416" customWidth="1"/>
    <col min="13312" max="13559" width="11.42578125" style="416"/>
    <col min="13560" max="13560" width="12.5703125" style="416" customWidth="1"/>
    <col min="13561" max="13561" width="13.140625" style="416" bestFit="1" customWidth="1"/>
    <col min="13562" max="13564" width="14.7109375" style="416" customWidth="1"/>
    <col min="13565" max="13565" width="17.28515625" style="416" customWidth="1"/>
    <col min="13566" max="13566" width="14.7109375" style="416" customWidth="1"/>
    <col min="13567" max="13567" width="17.140625" style="416" customWidth="1"/>
    <col min="13568" max="13815" width="11.42578125" style="416"/>
    <col min="13816" max="13816" width="12.5703125" style="416" customWidth="1"/>
    <col min="13817" max="13817" width="13.140625" style="416" bestFit="1" customWidth="1"/>
    <col min="13818" max="13820" width="14.7109375" style="416" customWidth="1"/>
    <col min="13821" max="13821" width="17.28515625" style="416" customWidth="1"/>
    <col min="13822" max="13822" width="14.7109375" style="416" customWidth="1"/>
    <col min="13823" max="13823" width="17.140625" style="416" customWidth="1"/>
    <col min="13824" max="14071" width="11.42578125" style="416"/>
    <col min="14072" max="14072" width="12.5703125" style="416" customWidth="1"/>
    <col min="14073" max="14073" width="13.140625" style="416" bestFit="1" customWidth="1"/>
    <col min="14074" max="14076" width="14.7109375" style="416" customWidth="1"/>
    <col min="14077" max="14077" width="17.28515625" style="416" customWidth="1"/>
    <col min="14078" max="14078" width="14.7109375" style="416" customWidth="1"/>
    <col min="14079" max="14079" width="17.140625" style="416" customWidth="1"/>
    <col min="14080" max="14327" width="11.42578125" style="416"/>
    <col min="14328" max="14328" width="12.5703125" style="416" customWidth="1"/>
    <col min="14329" max="14329" width="13.140625" style="416" bestFit="1" customWidth="1"/>
    <col min="14330" max="14332" width="14.7109375" style="416" customWidth="1"/>
    <col min="14333" max="14333" width="17.28515625" style="416" customWidth="1"/>
    <col min="14334" max="14334" width="14.7109375" style="416" customWidth="1"/>
    <col min="14335" max="14335" width="17.140625" style="416" customWidth="1"/>
    <col min="14336" max="14583" width="11.42578125" style="416"/>
    <col min="14584" max="14584" width="12.5703125" style="416" customWidth="1"/>
    <col min="14585" max="14585" width="13.140625" style="416" bestFit="1" customWidth="1"/>
    <col min="14586" max="14588" width="14.7109375" style="416" customWidth="1"/>
    <col min="14589" max="14589" width="17.28515625" style="416" customWidth="1"/>
    <col min="14590" max="14590" width="14.7109375" style="416" customWidth="1"/>
    <col min="14591" max="14591" width="17.140625" style="416" customWidth="1"/>
    <col min="14592" max="14839" width="11.42578125" style="416"/>
    <col min="14840" max="14840" width="12.5703125" style="416" customWidth="1"/>
    <col min="14841" max="14841" width="13.140625" style="416" bestFit="1" customWidth="1"/>
    <col min="14842" max="14844" width="14.7109375" style="416" customWidth="1"/>
    <col min="14845" max="14845" width="17.28515625" style="416" customWidth="1"/>
    <col min="14846" max="14846" width="14.7109375" style="416" customWidth="1"/>
    <col min="14847" max="14847" width="17.140625" style="416" customWidth="1"/>
    <col min="14848" max="15095" width="11.42578125" style="416"/>
    <col min="15096" max="15096" width="12.5703125" style="416" customWidth="1"/>
    <col min="15097" max="15097" width="13.140625" style="416" bestFit="1" customWidth="1"/>
    <col min="15098" max="15100" width="14.7109375" style="416" customWidth="1"/>
    <col min="15101" max="15101" width="17.28515625" style="416" customWidth="1"/>
    <col min="15102" max="15102" width="14.7109375" style="416" customWidth="1"/>
    <col min="15103" max="15103" width="17.140625" style="416" customWidth="1"/>
    <col min="15104" max="15351" width="11.42578125" style="416"/>
    <col min="15352" max="15352" width="12.5703125" style="416" customWidth="1"/>
    <col min="15353" max="15353" width="13.140625" style="416" bestFit="1" customWidth="1"/>
    <col min="15354" max="15356" width="14.7109375" style="416" customWidth="1"/>
    <col min="15357" max="15357" width="17.28515625" style="416" customWidth="1"/>
    <col min="15358" max="15358" width="14.7109375" style="416" customWidth="1"/>
    <col min="15359" max="15359" width="17.140625" style="416" customWidth="1"/>
    <col min="15360" max="15607" width="11.42578125" style="416"/>
    <col min="15608" max="15608" width="12.5703125" style="416" customWidth="1"/>
    <col min="15609" max="15609" width="13.140625" style="416" bestFit="1" customWidth="1"/>
    <col min="15610" max="15612" width="14.7109375" style="416" customWidth="1"/>
    <col min="15613" max="15613" width="17.28515625" style="416" customWidth="1"/>
    <col min="15614" max="15614" width="14.7109375" style="416" customWidth="1"/>
    <col min="15615" max="15615" width="17.140625" style="416" customWidth="1"/>
    <col min="15616" max="15863" width="11.42578125" style="416"/>
    <col min="15864" max="15864" width="12.5703125" style="416" customWidth="1"/>
    <col min="15865" max="15865" width="13.140625" style="416" bestFit="1" customWidth="1"/>
    <col min="15866" max="15868" width="14.7109375" style="416" customWidth="1"/>
    <col min="15869" max="15869" width="17.28515625" style="416" customWidth="1"/>
    <col min="15870" max="15870" width="14.7109375" style="416" customWidth="1"/>
    <col min="15871" max="15871" width="17.140625" style="416" customWidth="1"/>
    <col min="15872" max="16119" width="11.42578125" style="416"/>
    <col min="16120" max="16120" width="12.5703125" style="416" customWidth="1"/>
    <col min="16121" max="16121" width="13.140625" style="416" bestFit="1" customWidth="1"/>
    <col min="16122" max="16124" width="14.7109375" style="416" customWidth="1"/>
    <col min="16125" max="16125" width="17.28515625" style="416" customWidth="1"/>
    <col min="16126" max="16126" width="14.7109375" style="416" customWidth="1"/>
    <col min="16127" max="16127" width="17.140625" style="416" customWidth="1"/>
    <col min="16128" max="16384" width="11.42578125" style="416"/>
  </cols>
  <sheetData>
    <row r="2" spans="1:9" s="145" customFormat="1" ht="18" customHeight="1">
      <c r="A2" s="408" t="s">
        <v>561</v>
      </c>
      <c r="B2" s="408"/>
      <c r="C2" s="408"/>
      <c r="D2" s="408"/>
      <c r="E2" s="408"/>
      <c r="F2" s="408"/>
      <c r="G2" s="408"/>
      <c r="H2" s="408"/>
    </row>
    <row r="3" spans="1:9" s="145" customFormat="1" ht="18" customHeight="1">
      <c r="A3" s="409" t="s">
        <v>562</v>
      </c>
      <c r="B3" s="409"/>
      <c r="C3" s="409"/>
      <c r="D3" s="409"/>
      <c r="E3" s="409"/>
      <c r="F3" s="409"/>
      <c r="G3" s="409"/>
      <c r="H3" s="409"/>
    </row>
    <row r="4" spans="1:9" s="145" customFormat="1" ht="18" customHeight="1">
      <c r="A4" s="409" t="s">
        <v>140</v>
      </c>
      <c r="B4" s="409"/>
      <c r="C4" s="409"/>
      <c r="D4" s="409"/>
      <c r="E4" s="409"/>
      <c r="F4" s="409"/>
      <c r="G4" s="409"/>
      <c r="H4" s="409"/>
      <c r="I4" s="410"/>
    </row>
    <row r="5" spans="1:9" s="145" customFormat="1" ht="3" customHeight="1">
      <c r="A5" s="411"/>
      <c r="B5" s="411"/>
      <c r="C5" s="411"/>
      <c r="D5" s="411"/>
      <c r="E5" s="411"/>
      <c r="F5" s="411"/>
      <c r="G5" s="411"/>
      <c r="H5" s="412"/>
    </row>
    <row r="6" spans="1:9" s="413" customFormat="1" ht="24" customHeight="1">
      <c r="A6" s="539" t="s">
        <v>333</v>
      </c>
      <c r="B6" s="539" t="s">
        <v>34</v>
      </c>
      <c r="C6" s="541" t="s">
        <v>563</v>
      </c>
      <c r="D6" s="541"/>
      <c r="E6" s="541"/>
      <c r="F6" s="541"/>
      <c r="G6" s="541"/>
      <c r="H6" s="541"/>
    </row>
    <row r="7" spans="1:9" ht="35.1" customHeight="1">
      <c r="A7" s="540"/>
      <c r="B7" s="540"/>
      <c r="C7" s="414" t="s">
        <v>564</v>
      </c>
      <c r="D7" s="415" t="s">
        <v>565</v>
      </c>
      <c r="E7" s="415" t="s">
        <v>566</v>
      </c>
      <c r="F7" s="415" t="s">
        <v>567</v>
      </c>
      <c r="G7" s="415" t="s">
        <v>568</v>
      </c>
      <c r="H7" s="415" t="s">
        <v>569</v>
      </c>
    </row>
    <row r="8" spans="1:9" ht="9.75" customHeight="1">
      <c r="A8" s="417"/>
      <c r="B8" s="417"/>
      <c r="C8" s="418"/>
      <c r="D8" s="419"/>
      <c r="E8" s="419"/>
      <c r="F8" s="419"/>
      <c r="G8" s="419"/>
      <c r="H8" s="418"/>
    </row>
    <row r="9" spans="1:9" s="420" customFormat="1" ht="16.5" customHeight="1">
      <c r="A9" s="420" t="s">
        <v>34</v>
      </c>
      <c r="B9" s="381">
        <f>SUM(C9:H9)</f>
        <v>10299</v>
      </c>
      <c r="C9" s="421">
        <f t="shared" ref="C9:H9" si="0">SUM(C11:C22)</f>
        <v>446</v>
      </c>
      <c r="D9" s="421">
        <f t="shared" si="0"/>
        <v>1411</v>
      </c>
      <c r="E9" s="421">
        <f t="shared" si="0"/>
        <v>102</v>
      </c>
      <c r="F9" s="421">
        <f t="shared" si="0"/>
        <v>7973</v>
      </c>
      <c r="G9" s="421">
        <f t="shared" si="0"/>
        <v>72</v>
      </c>
      <c r="H9" s="421">
        <f t="shared" si="0"/>
        <v>295</v>
      </c>
      <c r="I9" s="422"/>
    </row>
    <row r="10" spans="1:9">
      <c r="B10" s="382"/>
      <c r="C10" s="423"/>
      <c r="D10" s="423"/>
      <c r="E10" s="423"/>
      <c r="F10" s="423"/>
      <c r="G10" s="423"/>
      <c r="H10" s="423"/>
      <c r="I10" s="422"/>
    </row>
    <row r="11" spans="1:9" ht="15.95" customHeight="1">
      <c r="A11" s="416" t="s">
        <v>344</v>
      </c>
      <c r="B11" s="382">
        <f t="shared" ref="B11:B19" si="1">SUM(C11:H11)</f>
        <v>554</v>
      </c>
      <c r="C11" s="424">
        <v>10</v>
      </c>
      <c r="D11" s="423">
        <v>84</v>
      </c>
      <c r="E11" s="423">
        <v>10</v>
      </c>
      <c r="F11" s="423">
        <v>417</v>
      </c>
      <c r="G11" s="423">
        <v>5</v>
      </c>
      <c r="H11" s="423">
        <v>28</v>
      </c>
      <c r="I11" s="425"/>
    </row>
    <row r="12" spans="1:9" ht="15.95" customHeight="1">
      <c r="A12" s="416" t="s">
        <v>345</v>
      </c>
      <c r="B12" s="382">
        <f t="shared" si="1"/>
        <v>704</v>
      </c>
      <c r="C12" s="424">
        <v>15</v>
      </c>
      <c r="D12" s="423">
        <v>82</v>
      </c>
      <c r="E12" s="423">
        <v>8</v>
      </c>
      <c r="F12" s="423">
        <v>565</v>
      </c>
      <c r="G12" s="423">
        <v>10</v>
      </c>
      <c r="H12" s="423">
        <v>24</v>
      </c>
      <c r="I12" s="425"/>
    </row>
    <row r="13" spans="1:9" ht="15.95" customHeight="1">
      <c r="A13" s="416" t="s">
        <v>346</v>
      </c>
      <c r="B13" s="382">
        <f t="shared" si="1"/>
        <v>1231</v>
      </c>
      <c r="C13" s="424">
        <v>20</v>
      </c>
      <c r="D13" s="423">
        <v>203</v>
      </c>
      <c r="E13" s="423">
        <v>9</v>
      </c>
      <c r="F13" s="423">
        <v>954</v>
      </c>
      <c r="G13" s="423">
        <v>2</v>
      </c>
      <c r="H13" s="423">
        <v>43</v>
      </c>
      <c r="I13" s="425"/>
    </row>
    <row r="14" spans="1:9" ht="15.95" customHeight="1">
      <c r="A14" s="416" t="s">
        <v>347</v>
      </c>
      <c r="B14" s="382">
        <f t="shared" si="1"/>
        <v>414</v>
      </c>
      <c r="C14" s="424">
        <v>8</v>
      </c>
      <c r="D14" s="423">
        <v>60</v>
      </c>
      <c r="E14" s="423">
        <v>12</v>
      </c>
      <c r="F14" s="423">
        <v>319</v>
      </c>
      <c r="G14" s="423">
        <v>3</v>
      </c>
      <c r="H14" s="423">
        <v>12</v>
      </c>
      <c r="I14" s="425"/>
    </row>
    <row r="15" spans="1:9" ht="15.95" customHeight="1">
      <c r="A15" s="416" t="s">
        <v>348</v>
      </c>
      <c r="B15" s="382">
        <f t="shared" si="1"/>
        <v>1456</v>
      </c>
      <c r="C15" s="424">
        <v>27</v>
      </c>
      <c r="D15" s="423">
        <v>220</v>
      </c>
      <c r="E15" s="423">
        <v>11</v>
      </c>
      <c r="F15" s="423">
        <v>1159</v>
      </c>
      <c r="G15" s="423">
        <v>13</v>
      </c>
      <c r="H15" s="423">
        <v>26</v>
      </c>
      <c r="I15" s="425"/>
    </row>
    <row r="16" spans="1:9" ht="15.95" customHeight="1">
      <c r="A16" s="416" t="s">
        <v>349</v>
      </c>
      <c r="B16" s="382">
        <f t="shared" si="1"/>
        <v>1348</v>
      </c>
      <c r="C16" s="424">
        <v>20</v>
      </c>
      <c r="D16" s="423">
        <v>162</v>
      </c>
      <c r="E16" s="423">
        <v>8</v>
      </c>
      <c r="F16" s="423">
        <v>1119</v>
      </c>
      <c r="G16" s="423">
        <v>8</v>
      </c>
      <c r="H16" s="423">
        <v>31</v>
      </c>
      <c r="I16" s="425"/>
    </row>
    <row r="17" spans="1:9" ht="15.95" customHeight="1">
      <c r="A17" s="416" t="s">
        <v>350</v>
      </c>
      <c r="B17" s="382">
        <f t="shared" si="1"/>
        <v>653</v>
      </c>
      <c r="C17" s="424">
        <v>57</v>
      </c>
      <c r="D17" s="423">
        <v>60</v>
      </c>
      <c r="E17" s="423">
        <v>18</v>
      </c>
      <c r="F17" s="423">
        <v>481</v>
      </c>
      <c r="G17" s="423">
        <v>4</v>
      </c>
      <c r="H17" s="423">
        <v>33</v>
      </c>
      <c r="I17" s="425"/>
    </row>
    <row r="18" spans="1:9" ht="15.95" customHeight="1">
      <c r="A18" s="416" t="s">
        <v>351</v>
      </c>
      <c r="B18" s="382">
        <f t="shared" si="1"/>
        <v>1006</v>
      </c>
      <c r="C18" s="424">
        <v>36</v>
      </c>
      <c r="D18" s="423">
        <v>102</v>
      </c>
      <c r="E18" s="423">
        <v>8</v>
      </c>
      <c r="F18" s="423">
        <v>821</v>
      </c>
      <c r="G18" s="423">
        <v>18</v>
      </c>
      <c r="H18" s="423">
        <v>21</v>
      </c>
      <c r="I18" s="425"/>
    </row>
    <row r="19" spans="1:9" ht="15.95" customHeight="1">
      <c r="A19" s="416" t="s">
        <v>352</v>
      </c>
      <c r="B19" s="382">
        <f t="shared" si="1"/>
        <v>578</v>
      </c>
      <c r="C19" s="424">
        <v>45</v>
      </c>
      <c r="D19" s="423">
        <v>59</v>
      </c>
      <c r="E19" s="423">
        <v>8</v>
      </c>
      <c r="F19" s="423">
        <v>444</v>
      </c>
      <c r="G19" s="423">
        <v>1</v>
      </c>
      <c r="H19" s="423">
        <v>21</v>
      </c>
      <c r="I19" s="425"/>
    </row>
    <row r="20" spans="1:9" ht="15.95" customHeight="1">
      <c r="A20" s="416" t="s">
        <v>353</v>
      </c>
      <c r="B20" s="382">
        <f>SUM(C20:H20)</f>
        <v>919</v>
      </c>
      <c r="C20" s="424">
        <v>57</v>
      </c>
      <c r="D20" s="423">
        <v>126</v>
      </c>
      <c r="E20" s="423">
        <v>4</v>
      </c>
      <c r="F20" s="423">
        <v>710</v>
      </c>
      <c r="G20" s="423">
        <v>4</v>
      </c>
      <c r="H20" s="423">
        <v>18</v>
      </c>
      <c r="I20" s="425"/>
    </row>
    <row r="21" spans="1:9" ht="15.95" customHeight="1">
      <c r="A21" s="416" t="s">
        <v>354</v>
      </c>
      <c r="B21" s="382">
        <f>SUM(C21:H21)</f>
        <v>1112</v>
      </c>
      <c r="C21" s="424">
        <v>58</v>
      </c>
      <c r="D21" s="423">
        <v>213</v>
      </c>
      <c r="E21" s="423">
        <v>6</v>
      </c>
      <c r="F21" s="423">
        <v>811</v>
      </c>
      <c r="G21" s="423">
        <v>4</v>
      </c>
      <c r="H21" s="423">
        <v>20</v>
      </c>
      <c r="I21" s="425"/>
    </row>
    <row r="22" spans="1:9" ht="15.95" customHeight="1">
      <c r="A22" s="416" t="s">
        <v>355</v>
      </c>
      <c r="B22" s="382">
        <f>SUM(C22:H22)</f>
        <v>324</v>
      </c>
      <c r="C22" s="424">
        <v>93</v>
      </c>
      <c r="D22" s="423">
        <v>40</v>
      </c>
      <c r="E22" s="423">
        <v>0</v>
      </c>
      <c r="F22" s="423">
        <v>173</v>
      </c>
      <c r="G22" s="423">
        <v>0</v>
      </c>
      <c r="H22" s="423">
        <v>18</v>
      </c>
      <c r="I22" s="425"/>
    </row>
    <row r="23" spans="1:9" ht="8.25" customHeight="1">
      <c r="A23" s="426"/>
      <c r="B23" s="426"/>
      <c r="C23" s="426"/>
      <c r="D23" s="427"/>
      <c r="E23" s="427"/>
      <c r="F23" s="427"/>
      <c r="G23" s="427"/>
      <c r="H23" s="426"/>
    </row>
    <row r="24" spans="1:9" ht="7.5" customHeight="1"/>
    <row r="25" spans="1:9" ht="16.5" customHeight="1">
      <c r="A25" s="428" t="s">
        <v>570</v>
      </c>
    </row>
    <row r="26" spans="1:9">
      <c r="D26" s="151"/>
      <c r="E26" s="151"/>
      <c r="F26" s="151"/>
    </row>
    <row r="27" spans="1:9">
      <c r="A27" s="429"/>
      <c r="D27" s="151"/>
    </row>
    <row r="28" spans="1:9">
      <c r="A28" s="430"/>
    </row>
    <row r="29" spans="1:9">
      <c r="B29" s="151"/>
      <c r="C29" s="151"/>
      <c r="D29" s="151"/>
      <c r="E29" s="151"/>
      <c r="F29" s="151"/>
      <c r="G29" s="151"/>
      <c r="H29" s="151"/>
    </row>
    <row r="30" spans="1:9">
      <c r="B30" s="151"/>
      <c r="C30" s="151"/>
      <c r="D30" s="151"/>
      <c r="E30" s="151"/>
      <c r="F30" s="151"/>
      <c r="G30" s="151"/>
      <c r="H30" s="151"/>
    </row>
    <row r="31" spans="1:9">
      <c r="B31" s="151"/>
      <c r="C31" s="151"/>
      <c r="D31" s="151"/>
      <c r="E31" s="151"/>
      <c r="F31" s="151"/>
      <c r="G31" s="151"/>
      <c r="H31" s="151"/>
    </row>
    <row r="32" spans="1:9">
      <c r="B32" s="151"/>
      <c r="C32" s="151"/>
      <c r="D32" s="151"/>
      <c r="E32" s="151"/>
      <c r="F32" s="151"/>
      <c r="G32" s="151"/>
      <c r="H32" s="151"/>
    </row>
    <row r="33" spans="2:8">
      <c r="B33" s="151"/>
      <c r="C33" s="151"/>
      <c r="D33" s="151"/>
      <c r="E33" s="151"/>
      <c r="F33" s="151"/>
      <c r="G33" s="151"/>
      <c r="H33" s="151"/>
    </row>
    <row r="34" spans="2:8">
      <c r="B34" s="151"/>
      <c r="C34" s="151"/>
      <c r="D34" s="151"/>
      <c r="E34" s="151"/>
      <c r="F34" s="151"/>
      <c r="G34" s="151"/>
      <c r="H34" s="151"/>
    </row>
    <row r="35" spans="2:8">
      <c r="B35" s="151"/>
      <c r="C35" s="151"/>
      <c r="D35" s="151"/>
      <c r="E35" s="151"/>
      <c r="F35" s="151"/>
      <c r="G35" s="151"/>
      <c r="H35" s="151"/>
    </row>
    <row r="36" spans="2:8">
      <c r="B36" s="151"/>
      <c r="C36" s="151"/>
      <c r="D36" s="151"/>
      <c r="E36" s="151"/>
      <c r="F36" s="151"/>
      <c r="G36" s="151"/>
      <c r="H36" s="151"/>
    </row>
  </sheetData>
  <mergeCells count="3">
    <mergeCell ref="A6:A7"/>
    <mergeCell ref="B6:B7"/>
    <mergeCell ref="C6:H6"/>
  </mergeCells>
  <printOptions horizontalCentered="1" verticalCentered="1"/>
  <pageMargins left="0.39370078740157483" right="0.39370078740157483" top="0.78740157480314965" bottom="0.78740157480314965" header="0" footer="0.19685039370078741"/>
  <pageSetup firstPageNumber="38" orientation="landscape" useFirstPageNumber="1" r:id="rId1"/>
  <headerFooter alignWithMargins="0"/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12C66-DDDF-4DF5-BAD6-7B79BB958E23}">
  <dimension ref="A2:H233"/>
  <sheetViews>
    <sheetView zoomScaleNormal="100" zoomScaleSheetLayoutView="90" workbookViewId="0">
      <selection activeCell="I21" sqref="I21"/>
    </sheetView>
  </sheetViews>
  <sheetFormatPr baseColWidth="10" defaultRowHeight="12.75"/>
  <cols>
    <col min="1" max="1" width="44.7109375" style="432" customWidth="1"/>
    <col min="2" max="2" width="21.85546875" style="432" bestFit="1" customWidth="1"/>
    <col min="3" max="3" width="25.5703125" style="432" customWidth="1"/>
    <col min="4" max="4" width="23" style="432" customWidth="1"/>
    <col min="5" max="5" width="17.140625" style="432" customWidth="1"/>
    <col min="6" max="6" width="9.5703125" style="432" customWidth="1"/>
    <col min="7" max="7" width="32" style="432" customWidth="1"/>
    <col min="8" max="8" width="13.7109375" style="432" bestFit="1" customWidth="1"/>
    <col min="9" max="256" width="11.42578125" style="432"/>
    <col min="257" max="257" width="44.7109375" style="432" customWidth="1"/>
    <col min="258" max="258" width="21.85546875" style="432" bestFit="1" customWidth="1"/>
    <col min="259" max="259" width="23" style="432" bestFit="1" customWidth="1"/>
    <col min="260" max="260" width="19.85546875" style="432" bestFit="1" customWidth="1"/>
    <col min="261" max="261" width="17.140625" style="432" customWidth="1"/>
    <col min="262" max="262" width="9.5703125" style="432" customWidth="1"/>
    <col min="263" max="263" width="32" style="432" customWidth="1"/>
    <col min="264" max="264" width="13.7109375" style="432" bestFit="1" customWidth="1"/>
    <col min="265" max="512" width="11.42578125" style="432"/>
    <col min="513" max="513" width="44.7109375" style="432" customWidth="1"/>
    <col min="514" max="514" width="21.85546875" style="432" bestFit="1" customWidth="1"/>
    <col min="515" max="515" width="23" style="432" bestFit="1" customWidth="1"/>
    <col min="516" max="516" width="19.85546875" style="432" bestFit="1" customWidth="1"/>
    <col min="517" max="517" width="17.140625" style="432" customWidth="1"/>
    <col min="518" max="518" width="9.5703125" style="432" customWidth="1"/>
    <col min="519" max="519" width="32" style="432" customWidth="1"/>
    <col min="520" max="520" width="13.7109375" style="432" bestFit="1" customWidth="1"/>
    <col min="521" max="768" width="11.42578125" style="432"/>
    <col min="769" max="769" width="44.7109375" style="432" customWidth="1"/>
    <col min="770" max="770" width="21.85546875" style="432" bestFit="1" customWidth="1"/>
    <col min="771" max="771" width="23" style="432" bestFit="1" customWidth="1"/>
    <col min="772" max="772" width="19.85546875" style="432" bestFit="1" customWidth="1"/>
    <col min="773" max="773" width="17.140625" style="432" customWidth="1"/>
    <col min="774" max="774" width="9.5703125" style="432" customWidth="1"/>
    <col min="775" max="775" width="32" style="432" customWidth="1"/>
    <col min="776" max="776" width="13.7109375" style="432" bestFit="1" customWidth="1"/>
    <col min="777" max="1024" width="11.42578125" style="432"/>
    <col min="1025" max="1025" width="44.7109375" style="432" customWidth="1"/>
    <col min="1026" max="1026" width="21.85546875" style="432" bestFit="1" customWidth="1"/>
    <col min="1027" max="1027" width="23" style="432" bestFit="1" customWidth="1"/>
    <col min="1028" max="1028" width="19.85546875" style="432" bestFit="1" customWidth="1"/>
    <col min="1029" max="1029" width="17.140625" style="432" customWidth="1"/>
    <col min="1030" max="1030" width="9.5703125" style="432" customWidth="1"/>
    <col min="1031" max="1031" width="32" style="432" customWidth="1"/>
    <col min="1032" max="1032" width="13.7109375" style="432" bestFit="1" customWidth="1"/>
    <col min="1033" max="1280" width="11.42578125" style="432"/>
    <col min="1281" max="1281" width="44.7109375" style="432" customWidth="1"/>
    <col min="1282" max="1282" width="21.85546875" style="432" bestFit="1" customWidth="1"/>
    <col min="1283" max="1283" width="23" style="432" bestFit="1" customWidth="1"/>
    <col min="1284" max="1284" width="19.85546875" style="432" bestFit="1" customWidth="1"/>
    <col min="1285" max="1285" width="17.140625" style="432" customWidth="1"/>
    <col min="1286" max="1286" width="9.5703125" style="432" customWidth="1"/>
    <col min="1287" max="1287" width="32" style="432" customWidth="1"/>
    <col min="1288" max="1288" width="13.7109375" style="432" bestFit="1" customWidth="1"/>
    <col min="1289" max="1536" width="11.42578125" style="432"/>
    <col min="1537" max="1537" width="44.7109375" style="432" customWidth="1"/>
    <col min="1538" max="1538" width="21.85546875" style="432" bestFit="1" customWidth="1"/>
    <col min="1539" max="1539" width="23" style="432" bestFit="1" customWidth="1"/>
    <col min="1540" max="1540" width="19.85546875" style="432" bestFit="1" customWidth="1"/>
    <col min="1541" max="1541" width="17.140625" style="432" customWidth="1"/>
    <col min="1542" max="1542" width="9.5703125" style="432" customWidth="1"/>
    <col min="1543" max="1543" width="32" style="432" customWidth="1"/>
    <col min="1544" max="1544" width="13.7109375" style="432" bestFit="1" customWidth="1"/>
    <col min="1545" max="1792" width="11.42578125" style="432"/>
    <col min="1793" max="1793" width="44.7109375" style="432" customWidth="1"/>
    <col min="1794" max="1794" width="21.85546875" style="432" bestFit="1" customWidth="1"/>
    <col min="1795" max="1795" width="23" style="432" bestFit="1" customWidth="1"/>
    <col min="1796" max="1796" width="19.85546875" style="432" bestFit="1" customWidth="1"/>
    <col min="1797" max="1797" width="17.140625" style="432" customWidth="1"/>
    <col min="1798" max="1798" width="9.5703125" style="432" customWidth="1"/>
    <col min="1799" max="1799" width="32" style="432" customWidth="1"/>
    <col min="1800" max="1800" width="13.7109375" style="432" bestFit="1" customWidth="1"/>
    <col min="1801" max="2048" width="11.42578125" style="432"/>
    <col min="2049" max="2049" width="44.7109375" style="432" customWidth="1"/>
    <col min="2050" max="2050" width="21.85546875" style="432" bestFit="1" customWidth="1"/>
    <col min="2051" max="2051" width="23" style="432" bestFit="1" customWidth="1"/>
    <col min="2052" max="2052" width="19.85546875" style="432" bestFit="1" customWidth="1"/>
    <col min="2053" max="2053" width="17.140625" style="432" customWidth="1"/>
    <col min="2054" max="2054" width="9.5703125" style="432" customWidth="1"/>
    <col min="2055" max="2055" width="32" style="432" customWidth="1"/>
    <col min="2056" max="2056" width="13.7109375" style="432" bestFit="1" customWidth="1"/>
    <col min="2057" max="2304" width="11.42578125" style="432"/>
    <col min="2305" max="2305" width="44.7109375" style="432" customWidth="1"/>
    <col min="2306" max="2306" width="21.85546875" style="432" bestFit="1" customWidth="1"/>
    <col min="2307" max="2307" width="23" style="432" bestFit="1" customWidth="1"/>
    <col min="2308" max="2308" width="19.85546875" style="432" bestFit="1" customWidth="1"/>
    <col min="2309" max="2309" width="17.140625" style="432" customWidth="1"/>
    <col min="2310" max="2310" width="9.5703125" style="432" customWidth="1"/>
    <col min="2311" max="2311" width="32" style="432" customWidth="1"/>
    <col min="2312" max="2312" width="13.7109375" style="432" bestFit="1" customWidth="1"/>
    <col min="2313" max="2560" width="11.42578125" style="432"/>
    <col min="2561" max="2561" width="44.7109375" style="432" customWidth="1"/>
    <col min="2562" max="2562" width="21.85546875" style="432" bestFit="1" customWidth="1"/>
    <col min="2563" max="2563" width="23" style="432" bestFit="1" customWidth="1"/>
    <col min="2564" max="2564" width="19.85546875" style="432" bestFit="1" customWidth="1"/>
    <col min="2565" max="2565" width="17.140625" style="432" customWidth="1"/>
    <col min="2566" max="2566" width="9.5703125" style="432" customWidth="1"/>
    <col min="2567" max="2567" width="32" style="432" customWidth="1"/>
    <col min="2568" max="2568" width="13.7109375" style="432" bestFit="1" customWidth="1"/>
    <col min="2569" max="2816" width="11.42578125" style="432"/>
    <col min="2817" max="2817" width="44.7109375" style="432" customWidth="1"/>
    <col min="2818" max="2818" width="21.85546875" style="432" bestFit="1" customWidth="1"/>
    <col min="2819" max="2819" width="23" style="432" bestFit="1" customWidth="1"/>
    <col min="2820" max="2820" width="19.85546875" style="432" bestFit="1" customWidth="1"/>
    <col min="2821" max="2821" width="17.140625" style="432" customWidth="1"/>
    <col min="2822" max="2822" width="9.5703125" style="432" customWidth="1"/>
    <col min="2823" max="2823" width="32" style="432" customWidth="1"/>
    <col min="2824" max="2824" width="13.7109375" style="432" bestFit="1" customWidth="1"/>
    <col min="2825" max="3072" width="11.42578125" style="432"/>
    <col min="3073" max="3073" width="44.7109375" style="432" customWidth="1"/>
    <col min="3074" max="3074" width="21.85546875" style="432" bestFit="1" customWidth="1"/>
    <col min="3075" max="3075" width="23" style="432" bestFit="1" customWidth="1"/>
    <col min="3076" max="3076" width="19.85546875" style="432" bestFit="1" customWidth="1"/>
    <col min="3077" max="3077" width="17.140625" style="432" customWidth="1"/>
    <col min="3078" max="3078" width="9.5703125" style="432" customWidth="1"/>
    <col min="3079" max="3079" width="32" style="432" customWidth="1"/>
    <col min="3080" max="3080" width="13.7109375" style="432" bestFit="1" customWidth="1"/>
    <col min="3081" max="3328" width="11.42578125" style="432"/>
    <col min="3329" max="3329" width="44.7109375" style="432" customWidth="1"/>
    <col min="3330" max="3330" width="21.85546875" style="432" bestFit="1" customWidth="1"/>
    <col min="3331" max="3331" width="23" style="432" bestFit="1" customWidth="1"/>
    <col min="3332" max="3332" width="19.85546875" style="432" bestFit="1" customWidth="1"/>
    <col min="3333" max="3333" width="17.140625" style="432" customWidth="1"/>
    <col min="3334" max="3334" width="9.5703125" style="432" customWidth="1"/>
    <col min="3335" max="3335" width="32" style="432" customWidth="1"/>
    <col min="3336" max="3336" width="13.7109375" style="432" bestFit="1" customWidth="1"/>
    <col min="3337" max="3584" width="11.42578125" style="432"/>
    <col min="3585" max="3585" width="44.7109375" style="432" customWidth="1"/>
    <col min="3586" max="3586" width="21.85546875" style="432" bestFit="1" customWidth="1"/>
    <col min="3587" max="3587" width="23" style="432" bestFit="1" customWidth="1"/>
    <col min="3588" max="3588" width="19.85546875" style="432" bestFit="1" customWidth="1"/>
    <col min="3589" max="3589" width="17.140625" style="432" customWidth="1"/>
    <col min="3590" max="3590" width="9.5703125" style="432" customWidth="1"/>
    <col min="3591" max="3591" width="32" style="432" customWidth="1"/>
    <col min="3592" max="3592" width="13.7109375" style="432" bestFit="1" customWidth="1"/>
    <col min="3593" max="3840" width="11.42578125" style="432"/>
    <col min="3841" max="3841" width="44.7109375" style="432" customWidth="1"/>
    <col min="3842" max="3842" width="21.85546875" style="432" bestFit="1" customWidth="1"/>
    <col min="3843" max="3843" width="23" style="432" bestFit="1" customWidth="1"/>
    <col min="3844" max="3844" width="19.85546875" style="432" bestFit="1" customWidth="1"/>
    <col min="3845" max="3845" width="17.140625" style="432" customWidth="1"/>
    <col min="3846" max="3846" width="9.5703125" style="432" customWidth="1"/>
    <col min="3847" max="3847" width="32" style="432" customWidth="1"/>
    <col min="3848" max="3848" width="13.7109375" style="432" bestFit="1" customWidth="1"/>
    <col min="3849" max="4096" width="11.42578125" style="432"/>
    <col min="4097" max="4097" width="44.7109375" style="432" customWidth="1"/>
    <col min="4098" max="4098" width="21.85546875" style="432" bestFit="1" customWidth="1"/>
    <col min="4099" max="4099" width="23" style="432" bestFit="1" customWidth="1"/>
    <col min="4100" max="4100" width="19.85546875" style="432" bestFit="1" customWidth="1"/>
    <col min="4101" max="4101" width="17.140625" style="432" customWidth="1"/>
    <col min="4102" max="4102" width="9.5703125" style="432" customWidth="1"/>
    <col min="4103" max="4103" width="32" style="432" customWidth="1"/>
    <col min="4104" max="4104" width="13.7109375" style="432" bestFit="1" customWidth="1"/>
    <col min="4105" max="4352" width="11.42578125" style="432"/>
    <col min="4353" max="4353" width="44.7109375" style="432" customWidth="1"/>
    <col min="4354" max="4354" width="21.85546875" style="432" bestFit="1" customWidth="1"/>
    <col min="4355" max="4355" width="23" style="432" bestFit="1" customWidth="1"/>
    <col min="4356" max="4356" width="19.85546875" style="432" bestFit="1" customWidth="1"/>
    <col min="4357" max="4357" width="17.140625" style="432" customWidth="1"/>
    <col min="4358" max="4358" width="9.5703125" style="432" customWidth="1"/>
    <col min="4359" max="4359" width="32" style="432" customWidth="1"/>
    <col min="4360" max="4360" width="13.7109375" style="432" bestFit="1" customWidth="1"/>
    <col min="4361" max="4608" width="11.42578125" style="432"/>
    <col min="4609" max="4609" width="44.7109375" style="432" customWidth="1"/>
    <col min="4610" max="4610" width="21.85546875" style="432" bestFit="1" customWidth="1"/>
    <col min="4611" max="4611" width="23" style="432" bestFit="1" customWidth="1"/>
    <col min="4612" max="4612" width="19.85546875" style="432" bestFit="1" customWidth="1"/>
    <col min="4613" max="4613" width="17.140625" style="432" customWidth="1"/>
    <col min="4614" max="4614" width="9.5703125" style="432" customWidth="1"/>
    <col min="4615" max="4615" width="32" style="432" customWidth="1"/>
    <col min="4616" max="4616" width="13.7109375" style="432" bestFit="1" customWidth="1"/>
    <col min="4617" max="4864" width="11.42578125" style="432"/>
    <col min="4865" max="4865" width="44.7109375" style="432" customWidth="1"/>
    <col min="4866" max="4866" width="21.85546875" style="432" bestFit="1" customWidth="1"/>
    <col min="4867" max="4867" width="23" style="432" bestFit="1" customWidth="1"/>
    <col min="4868" max="4868" width="19.85546875" style="432" bestFit="1" customWidth="1"/>
    <col min="4869" max="4869" width="17.140625" style="432" customWidth="1"/>
    <col min="4870" max="4870" width="9.5703125" style="432" customWidth="1"/>
    <col min="4871" max="4871" width="32" style="432" customWidth="1"/>
    <col min="4872" max="4872" width="13.7109375" style="432" bestFit="1" customWidth="1"/>
    <col min="4873" max="5120" width="11.42578125" style="432"/>
    <col min="5121" max="5121" width="44.7109375" style="432" customWidth="1"/>
    <col min="5122" max="5122" width="21.85546875" style="432" bestFit="1" customWidth="1"/>
    <col min="5123" max="5123" width="23" style="432" bestFit="1" customWidth="1"/>
    <col min="5124" max="5124" width="19.85546875" style="432" bestFit="1" customWidth="1"/>
    <col min="5125" max="5125" width="17.140625" style="432" customWidth="1"/>
    <col min="5126" max="5126" width="9.5703125" style="432" customWidth="1"/>
    <col min="5127" max="5127" width="32" style="432" customWidth="1"/>
    <col min="5128" max="5128" width="13.7109375" style="432" bestFit="1" customWidth="1"/>
    <col min="5129" max="5376" width="11.42578125" style="432"/>
    <col min="5377" max="5377" width="44.7109375" style="432" customWidth="1"/>
    <col min="5378" max="5378" width="21.85546875" style="432" bestFit="1" customWidth="1"/>
    <col min="5379" max="5379" width="23" style="432" bestFit="1" customWidth="1"/>
    <col min="5380" max="5380" width="19.85546875" style="432" bestFit="1" customWidth="1"/>
    <col min="5381" max="5381" width="17.140625" style="432" customWidth="1"/>
    <col min="5382" max="5382" width="9.5703125" style="432" customWidth="1"/>
    <col min="5383" max="5383" width="32" style="432" customWidth="1"/>
    <col min="5384" max="5384" width="13.7109375" style="432" bestFit="1" customWidth="1"/>
    <col min="5385" max="5632" width="11.42578125" style="432"/>
    <col min="5633" max="5633" width="44.7109375" style="432" customWidth="1"/>
    <col min="5634" max="5634" width="21.85546875" style="432" bestFit="1" customWidth="1"/>
    <col min="5635" max="5635" width="23" style="432" bestFit="1" customWidth="1"/>
    <col min="5636" max="5636" width="19.85546875" style="432" bestFit="1" customWidth="1"/>
    <col min="5637" max="5637" width="17.140625" style="432" customWidth="1"/>
    <col min="5638" max="5638" width="9.5703125" style="432" customWidth="1"/>
    <col min="5639" max="5639" width="32" style="432" customWidth="1"/>
    <col min="5640" max="5640" width="13.7109375" style="432" bestFit="1" customWidth="1"/>
    <col min="5641" max="5888" width="11.42578125" style="432"/>
    <col min="5889" max="5889" width="44.7109375" style="432" customWidth="1"/>
    <col min="5890" max="5890" width="21.85546875" style="432" bestFit="1" customWidth="1"/>
    <col min="5891" max="5891" width="23" style="432" bestFit="1" customWidth="1"/>
    <col min="5892" max="5892" width="19.85546875" style="432" bestFit="1" customWidth="1"/>
    <col min="5893" max="5893" width="17.140625" style="432" customWidth="1"/>
    <col min="5894" max="5894" width="9.5703125" style="432" customWidth="1"/>
    <col min="5895" max="5895" width="32" style="432" customWidth="1"/>
    <col min="5896" max="5896" width="13.7109375" style="432" bestFit="1" customWidth="1"/>
    <col min="5897" max="6144" width="11.42578125" style="432"/>
    <col min="6145" max="6145" width="44.7109375" style="432" customWidth="1"/>
    <col min="6146" max="6146" width="21.85546875" style="432" bestFit="1" customWidth="1"/>
    <col min="6147" max="6147" width="23" style="432" bestFit="1" customWidth="1"/>
    <col min="6148" max="6148" width="19.85546875" style="432" bestFit="1" customWidth="1"/>
    <col min="6149" max="6149" width="17.140625" style="432" customWidth="1"/>
    <col min="6150" max="6150" width="9.5703125" style="432" customWidth="1"/>
    <col min="6151" max="6151" width="32" style="432" customWidth="1"/>
    <col min="6152" max="6152" width="13.7109375" style="432" bestFit="1" customWidth="1"/>
    <col min="6153" max="6400" width="11.42578125" style="432"/>
    <col min="6401" max="6401" width="44.7109375" style="432" customWidth="1"/>
    <col min="6402" max="6402" width="21.85546875" style="432" bestFit="1" customWidth="1"/>
    <col min="6403" max="6403" width="23" style="432" bestFit="1" customWidth="1"/>
    <col min="6404" max="6404" width="19.85546875" style="432" bestFit="1" customWidth="1"/>
    <col min="6405" max="6405" width="17.140625" style="432" customWidth="1"/>
    <col min="6406" max="6406" width="9.5703125" style="432" customWidth="1"/>
    <col min="6407" max="6407" width="32" style="432" customWidth="1"/>
    <col min="6408" max="6408" width="13.7109375" style="432" bestFit="1" customWidth="1"/>
    <col min="6409" max="6656" width="11.42578125" style="432"/>
    <col min="6657" max="6657" width="44.7109375" style="432" customWidth="1"/>
    <col min="6658" max="6658" width="21.85546875" style="432" bestFit="1" customWidth="1"/>
    <col min="6659" max="6659" width="23" style="432" bestFit="1" customWidth="1"/>
    <col min="6660" max="6660" width="19.85546875" style="432" bestFit="1" customWidth="1"/>
    <col min="6661" max="6661" width="17.140625" style="432" customWidth="1"/>
    <col min="6662" max="6662" width="9.5703125" style="432" customWidth="1"/>
    <col min="6663" max="6663" width="32" style="432" customWidth="1"/>
    <col min="6664" max="6664" width="13.7109375" style="432" bestFit="1" customWidth="1"/>
    <col min="6665" max="6912" width="11.42578125" style="432"/>
    <col min="6913" max="6913" width="44.7109375" style="432" customWidth="1"/>
    <col min="6914" max="6914" width="21.85546875" style="432" bestFit="1" customWidth="1"/>
    <col min="6915" max="6915" width="23" style="432" bestFit="1" customWidth="1"/>
    <col min="6916" max="6916" width="19.85546875" style="432" bestFit="1" customWidth="1"/>
    <col min="6917" max="6917" width="17.140625" style="432" customWidth="1"/>
    <col min="6918" max="6918" width="9.5703125" style="432" customWidth="1"/>
    <col min="6919" max="6919" width="32" style="432" customWidth="1"/>
    <col min="6920" max="6920" width="13.7109375" style="432" bestFit="1" customWidth="1"/>
    <col min="6921" max="7168" width="11.42578125" style="432"/>
    <col min="7169" max="7169" width="44.7109375" style="432" customWidth="1"/>
    <col min="7170" max="7170" width="21.85546875" style="432" bestFit="1" customWidth="1"/>
    <col min="7171" max="7171" width="23" style="432" bestFit="1" customWidth="1"/>
    <col min="7172" max="7172" width="19.85546875" style="432" bestFit="1" customWidth="1"/>
    <col min="7173" max="7173" width="17.140625" style="432" customWidth="1"/>
    <col min="7174" max="7174" width="9.5703125" style="432" customWidth="1"/>
    <col min="7175" max="7175" width="32" style="432" customWidth="1"/>
    <col min="7176" max="7176" width="13.7109375" style="432" bestFit="1" customWidth="1"/>
    <col min="7177" max="7424" width="11.42578125" style="432"/>
    <col min="7425" max="7425" width="44.7109375" style="432" customWidth="1"/>
    <col min="7426" max="7426" width="21.85546875" style="432" bestFit="1" customWidth="1"/>
    <col min="7427" max="7427" width="23" style="432" bestFit="1" customWidth="1"/>
    <col min="7428" max="7428" width="19.85546875" style="432" bestFit="1" customWidth="1"/>
    <col min="7429" max="7429" width="17.140625" style="432" customWidth="1"/>
    <col min="7430" max="7430" width="9.5703125" style="432" customWidth="1"/>
    <col min="7431" max="7431" width="32" style="432" customWidth="1"/>
    <col min="7432" max="7432" width="13.7109375" style="432" bestFit="1" customWidth="1"/>
    <col min="7433" max="7680" width="11.42578125" style="432"/>
    <col min="7681" max="7681" width="44.7109375" style="432" customWidth="1"/>
    <col min="7682" max="7682" width="21.85546875" style="432" bestFit="1" customWidth="1"/>
    <col min="7683" max="7683" width="23" style="432" bestFit="1" customWidth="1"/>
    <col min="7684" max="7684" width="19.85546875" style="432" bestFit="1" customWidth="1"/>
    <col min="7685" max="7685" width="17.140625" style="432" customWidth="1"/>
    <col min="7686" max="7686" width="9.5703125" style="432" customWidth="1"/>
    <col min="7687" max="7687" width="32" style="432" customWidth="1"/>
    <col min="7688" max="7688" width="13.7109375" style="432" bestFit="1" customWidth="1"/>
    <col min="7689" max="7936" width="11.42578125" style="432"/>
    <col min="7937" max="7937" width="44.7109375" style="432" customWidth="1"/>
    <col min="7938" max="7938" width="21.85546875" style="432" bestFit="1" customWidth="1"/>
    <col min="7939" max="7939" width="23" style="432" bestFit="1" customWidth="1"/>
    <col min="7940" max="7940" width="19.85546875" style="432" bestFit="1" customWidth="1"/>
    <col min="7941" max="7941" width="17.140625" style="432" customWidth="1"/>
    <col min="7942" max="7942" width="9.5703125" style="432" customWidth="1"/>
    <col min="7943" max="7943" width="32" style="432" customWidth="1"/>
    <col min="7944" max="7944" width="13.7109375" style="432" bestFit="1" customWidth="1"/>
    <col min="7945" max="8192" width="11.42578125" style="432"/>
    <col min="8193" max="8193" width="44.7109375" style="432" customWidth="1"/>
    <col min="8194" max="8194" width="21.85546875" style="432" bestFit="1" customWidth="1"/>
    <col min="8195" max="8195" width="23" style="432" bestFit="1" customWidth="1"/>
    <col min="8196" max="8196" width="19.85546875" style="432" bestFit="1" customWidth="1"/>
    <col min="8197" max="8197" width="17.140625" style="432" customWidth="1"/>
    <col min="8198" max="8198" width="9.5703125" style="432" customWidth="1"/>
    <col min="8199" max="8199" width="32" style="432" customWidth="1"/>
    <col min="8200" max="8200" width="13.7109375" style="432" bestFit="1" customWidth="1"/>
    <col min="8201" max="8448" width="11.42578125" style="432"/>
    <col min="8449" max="8449" width="44.7109375" style="432" customWidth="1"/>
    <col min="8450" max="8450" width="21.85546875" style="432" bestFit="1" customWidth="1"/>
    <col min="8451" max="8451" width="23" style="432" bestFit="1" customWidth="1"/>
    <col min="8452" max="8452" width="19.85546875" style="432" bestFit="1" customWidth="1"/>
    <col min="8453" max="8453" width="17.140625" style="432" customWidth="1"/>
    <col min="8454" max="8454" width="9.5703125" style="432" customWidth="1"/>
    <col min="8455" max="8455" width="32" style="432" customWidth="1"/>
    <col min="8456" max="8456" width="13.7109375" style="432" bestFit="1" customWidth="1"/>
    <col min="8457" max="8704" width="11.42578125" style="432"/>
    <col min="8705" max="8705" width="44.7109375" style="432" customWidth="1"/>
    <col min="8706" max="8706" width="21.85546875" style="432" bestFit="1" customWidth="1"/>
    <col min="8707" max="8707" width="23" style="432" bestFit="1" customWidth="1"/>
    <col min="8708" max="8708" width="19.85546875" style="432" bestFit="1" customWidth="1"/>
    <col min="8709" max="8709" width="17.140625" style="432" customWidth="1"/>
    <col min="8710" max="8710" width="9.5703125" style="432" customWidth="1"/>
    <col min="8711" max="8711" width="32" style="432" customWidth="1"/>
    <col min="8712" max="8712" width="13.7109375" style="432" bestFit="1" customWidth="1"/>
    <col min="8713" max="8960" width="11.42578125" style="432"/>
    <col min="8961" max="8961" width="44.7109375" style="432" customWidth="1"/>
    <col min="8962" max="8962" width="21.85546875" style="432" bestFit="1" customWidth="1"/>
    <col min="8963" max="8963" width="23" style="432" bestFit="1" customWidth="1"/>
    <col min="8964" max="8964" width="19.85546875" style="432" bestFit="1" customWidth="1"/>
    <col min="8965" max="8965" width="17.140625" style="432" customWidth="1"/>
    <col min="8966" max="8966" width="9.5703125" style="432" customWidth="1"/>
    <col min="8967" max="8967" width="32" style="432" customWidth="1"/>
    <col min="8968" max="8968" width="13.7109375" style="432" bestFit="1" customWidth="1"/>
    <col min="8969" max="9216" width="11.42578125" style="432"/>
    <col min="9217" max="9217" width="44.7109375" style="432" customWidth="1"/>
    <col min="9218" max="9218" width="21.85546875" style="432" bestFit="1" customWidth="1"/>
    <col min="9219" max="9219" width="23" style="432" bestFit="1" customWidth="1"/>
    <col min="9220" max="9220" width="19.85546875" style="432" bestFit="1" customWidth="1"/>
    <col min="9221" max="9221" width="17.140625" style="432" customWidth="1"/>
    <col min="9222" max="9222" width="9.5703125" style="432" customWidth="1"/>
    <col min="9223" max="9223" width="32" style="432" customWidth="1"/>
    <col min="9224" max="9224" width="13.7109375" style="432" bestFit="1" customWidth="1"/>
    <col min="9225" max="9472" width="11.42578125" style="432"/>
    <col min="9473" max="9473" width="44.7109375" style="432" customWidth="1"/>
    <col min="9474" max="9474" width="21.85546875" style="432" bestFit="1" customWidth="1"/>
    <col min="9475" max="9475" width="23" style="432" bestFit="1" customWidth="1"/>
    <col min="9476" max="9476" width="19.85546875" style="432" bestFit="1" customWidth="1"/>
    <col min="9477" max="9477" width="17.140625" style="432" customWidth="1"/>
    <col min="9478" max="9478" width="9.5703125" style="432" customWidth="1"/>
    <col min="9479" max="9479" width="32" style="432" customWidth="1"/>
    <col min="9480" max="9480" width="13.7109375" style="432" bestFit="1" customWidth="1"/>
    <col min="9481" max="9728" width="11.42578125" style="432"/>
    <col min="9729" max="9729" width="44.7109375" style="432" customWidth="1"/>
    <col min="9730" max="9730" width="21.85546875" style="432" bestFit="1" customWidth="1"/>
    <col min="9731" max="9731" width="23" style="432" bestFit="1" customWidth="1"/>
    <col min="9732" max="9732" width="19.85546875" style="432" bestFit="1" customWidth="1"/>
    <col min="9733" max="9733" width="17.140625" style="432" customWidth="1"/>
    <col min="9734" max="9734" width="9.5703125" style="432" customWidth="1"/>
    <col min="9735" max="9735" width="32" style="432" customWidth="1"/>
    <col min="9736" max="9736" width="13.7109375" style="432" bestFit="1" customWidth="1"/>
    <col min="9737" max="9984" width="11.42578125" style="432"/>
    <col min="9985" max="9985" width="44.7109375" style="432" customWidth="1"/>
    <col min="9986" max="9986" width="21.85546875" style="432" bestFit="1" customWidth="1"/>
    <col min="9987" max="9987" width="23" style="432" bestFit="1" customWidth="1"/>
    <col min="9988" max="9988" width="19.85546875" style="432" bestFit="1" customWidth="1"/>
    <col min="9989" max="9989" width="17.140625" style="432" customWidth="1"/>
    <col min="9990" max="9990" width="9.5703125" style="432" customWidth="1"/>
    <col min="9991" max="9991" width="32" style="432" customWidth="1"/>
    <col min="9992" max="9992" width="13.7109375" style="432" bestFit="1" customWidth="1"/>
    <col min="9993" max="10240" width="11.42578125" style="432"/>
    <col min="10241" max="10241" width="44.7109375" style="432" customWidth="1"/>
    <col min="10242" max="10242" width="21.85546875" style="432" bestFit="1" customWidth="1"/>
    <col min="10243" max="10243" width="23" style="432" bestFit="1" customWidth="1"/>
    <col min="10244" max="10244" width="19.85546875" style="432" bestFit="1" customWidth="1"/>
    <col min="10245" max="10245" width="17.140625" style="432" customWidth="1"/>
    <col min="10246" max="10246" width="9.5703125" style="432" customWidth="1"/>
    <col min="10247" max="10247" width="32" style="432" customWidth="1"/>
    <col min="10248" max="10248" width="13.7109375" style="432" bestFit="1" customWidth="1"/>
    <col min="10249" max="10496" width="11.42578125" style="432"/>
    <col min="10497" max="10497" width="44.7109375" style="432" customWidth="1"/>
    <col min="10498" max="10498" width="21.85546875" style="432" bestFit="1" customWidth="1"/>
    <col min="10499" max="10499" width="23" style="432" bestFit="1" customWidth="1"/>
    <col min="10500" max="10500" width="19.85546875" style="432" bestFit="1" customWidth="1"/>
    <col min="10501" max="10501" width="17.140625" style="432" customWidth="1"/>
    <col min="10502" max="10502" width="9.5703125" style="432" customWidth="1"/>
    <col min="10503" max="10503" width="32" style="432" customWidth="1"/>
    <col min="10504" max="10504" width="13.7109375" style="432" bestFit="1" customWidth="1"/>
    <col min="10505" max="10752" width="11.42578125" style="432"/>
    <col min="10753" max="10753" width="44.7109375" style="432" customWidth="1"/>
    <col min="10754" max="10754" width="21.85546875" style="432" bestFit="1" customWidth="1"/>
    <col min="10755" max="10755" width="23" style="432" bestFit="1" customWidth="1"/>
    <col min="10756" max="10756" width="19.85546875" style="432" bestFit="1" customWidth="1"/>
    <col min="10757" max="10757" width="17.140625" style="432" customWidth="1"/>
    <col min="10758" max="10758" width="9.5703125" style="432" customWidth="1"/>
    <col min="10759" max="10759" width="32" style="432" customWidth="1"/>
    <col min="10760" max="10760" width="13.7109375" style="432" bestFit="1" customWidth="1"/>
    <col min="10761" max="11008" width="11.42578125" style="432"/>
    <col min="11009" max="11009" width="44.7109375" style="432" customWidth="1"/>
    <col min="11010" max="11010" width="21.85546875" style="432" bestFit="1" customWidth="1"/>
    <col min="11011" max="11011" width="23" style="432" bestFit="1" customWidth="1"/>
    <col min="11012" max="11012" width="19.85546875" style="432" bestFit="1" customWidth="1"/>
    <col min="11013" max="11013" width="17.140625" style="432" customWidth="1"/>
    <col min="11014" max="11014" width="9.5703125" style="432" customWidth="1"/>
    <col min="11015" max="11015" width="32" style="432" customWidth="1"/>
    <col min="11016" max="11016" width="13.7109375" style="432" bestFit="1" customWidth="1"/>
    <col min="11017" max="11264" width="11.42578125" style="432"/>
    <col min="11265" max="11265" width="44.7109375" style="432" customWidth="1"/>
    <col min="11266" max="11266" width="21.85546875" style="432" bestFit="1" customWidth="1"/>
    <col min="11267" max="11267" width="23" style="432" bestFit="1" customWidth="1"/>
    <col min="11268" max="11268" width="19.85546875" style="432" bestFit="1" customWidth="1"/>
    <col min="11269" max="11269" width="17.140625" style="432" customWidth="1"/>
    <col min="11270" max="11270" width="9.5703125" style="432" customWidth="1"/>
    <col min="11271" max="11271" width="32" style="432" customWidth="1"/>
    <col min="11272" max="11272" width="13.7109375" style="432" bestFit="1" customWidth="1"/>
    <col min="11273" max="11520" width="11.42578125" style="432"/>
    <col min="11521" max="11521" width="44.7109375" style="432" customWidth="1"/>
    <col min="11522" max="11522" width="21.85546875" style="432" bestFit="1" customWidth="1"/>
    <col min="11523" max="11523" width="23" style="432" bestFit="1" customWidth="1"/>
    <col min="11524" max="11524" width="19.85546875" style="432" bestFit="1" customWidth="1"/>
    <col min="11525" max="11525" width="17.140625" style="432" customWidth="1"/>
    <col min="11526" max="11526" width="9.5703125" style="432" customWidth="1"/>
    <col min="11527" max="11527" width="32" style="432" customWidth="1"/>
    <col min="11528" max="11528" width="13.7109375" style="432" bestFit="1" customWidth="1"/>
    <col min="11529" max="11776" width="11.42578125" style="432"/>
    <col min="11777" max="11777" width="44.7109375" style="432" customWidth="1"/>
    <col min="11778" max="11778" width="21.85546875" style="432" bestFit="1" customWidth="1"/>
    <col min="11779" max="11779" width="23" style="432" bestFit="1" customWidth="1"/>
    <col min="11780" max="11780" width="19.85546875" style="432" bestFit="1" customWidth="1"/>
    <col min="11781" max="11781" width="17.140625" style="432" customWidth="1"/>
    <col min="11782" max="11782" width="9.5703125" style="432" customWidth="1"/>
    <col min="11783" max="11783" width="32" style="432" customWidth="1"/>
    <col min="11784" max="11784" width="13.7109375" style="432" bestFit="1" customWidth="1"/>
    <col min="11785" max="12032" width="11.42578125" style="432"/>
    <col min="12033" max="12033" width="44.7109375" style="432" customWidth="1"/>
    <col min="12034" max="12034" width="21.85546875" style="432" bestFit="1" customWidth="1"/>
    <col min="12035" max="12035" width="23" style="432" bestFit="1" customWidth="1"/>
    <col min="12036" max="12036" width="19.85546875" style="432" bestFit="1" customWidth="1"/>
    <col min="12037" max="12037" width="17.140625" style="432" customWidth="1"/>
    <col min="12038" max="12038" width="9.5703125" style="432" customWidth="1"/>
    <col min="12039" max="12039" width="32" style="432" customWidth="1"/>
    <col min="12040" max="12040" width="13.7109375" style="432" bestFit="1" customWidth="1"/>
    <col min="12041" max="12288" width="11.42578125" style="432"/>
    <col min="12289" max="12289" width="44.7109375" style="432" customWidth="1"/>
    <col min="12290" max="12290" width="21.85546875" style="432" bestFit="1" customWidth="1"/>
    <col min="12291" max="12291" width="23" style="432" bestFit="1" customWidth="1"/>
    <col min="12292" max="12292" width="19.85546875" style="432" bestFit="1" customWidth="1"/>
    <col min="12293" max="12293" width="17.140625" style="432" customWidth="1"/>
    <col min="12294" max="12294" width="9.5703125" style="432" customWidth="1"/>
    <col min="12295" max="12295" width="32" style="432" customWidth="1"/>
    <col min="12296" max="12296" width="13.7109375" style="432" bestFit="1" customWidth="1"/>
    <col min="12297" max="12544" width="11.42578125" style="432"/>
    <col min="12545" max="12545" width="44.7109375" style="432" customWidth="1"/>
    <col min="12546" max="12546" width="21.85546875" style="432" bestFit="1" customWidth="1"/>
    <col min="12547" max="12547" width="23" style="432" bestFit="1" customWidth="1"/>
    <col min="12548" max="12548" width="19.85546875" style="432" bestFit="1" customWidth="1"/>
    <col min="12549" max="12549" width="17.140625" style="432" customWidth="1"/>
    <col min="12550" max="12550" width="9.5703125" style="432" customWidth="1"/>
    <col min="12551" max="12551" width="32" style="432" customWidth="1"/>
    <col min="12552" max="12552" width="13.7109375" style="432" bestFit="1" customWidth="1"/>
    <col min="12553" max="12800" width="11.42578125" style="432"/>
    <col min="12801" max="12801" width="44.7109375" style="432" customWidth="1"/>
    <col min="12802" max="12802" width="21.85546875" style="432" bestFit="1" customWidth="1"/>
    <col min="12803" max="12803" width="23" style="432" bestFit="1" customWidth="1"/>
    <col min="12804" max="12804" width="19.85546875" style="432" bestFit="1" customWidth="1"/>
    <col min="12805" max="12805" width="17.140625" style="432" customWidth="1"/>
    <col min="12806" max="12806" width="9.5703125" style="432" customWidth="1"/>
    <col min="12807" max="12807" width="32" style="432" customWidth="1"/>
    <col min="12808" max="12808" width="13.7109375" style="432" bestFit="1" customWidth="1"/>
    <col min="12809" max="13056" width="11.42578125" style="432"/>
    <col min="13057" max="13057" width="44.7109375" style="432" customWidth="1"/>
    <col min="13058" max="13058" width="21.85546875" style="432" bestFit="1" customWidth="1"/>
    <col min="13059" max="13059" width="23" style="432" bestFit="1" customWidth="1"/>
    <col min="13060" max="13060" width="19.85546875" style="432" bestFit="1" customWidth="1"/>
    <col min="13061" max="13061" width="17.140625" style="432" customWidth="1"/>
    <col min="13062" max="13062" width="9.5703125" style="432" customWidth="1"/>
    <col min="13063" max="13063" width="32" style="432" customWidth="1"/>
    <col min="13064" max="13064" width="13.7109375" style="432" bestFit="1" customWidth="1"/>
    <col min="13065" max="13312" width="11.42578125" style="432"/>
    <col min="13313" max="13313" width="44.7109375" style="432" customWidth="1"/>
    <col min="13314" max="13314" width="21.85546875" style="432" bestFit="1" customWidth="1"/>
    <col min="13315" max="13315" width="23" style="432" bestFit="1" customWidth="1"/>
    <col min="13316" max="13316" width="19.85546875" style="432" bestFit="1" customWidth="1"/>
    <col min="13317" max="13317" width="17.140625" style="432" customWidth="1"/>
    <col min="13318" max="13318" width="9.5703125" style="432" customWidth="1"/>
    <col min="13319" max="13319" width="32" style="432" customWidth="1"/>
    <col min="13320" max="13320" width="13.7109375" style="432" bestFit="1" customWidth="1"/>
    <col min="13321" max="13568" width="11.42578125" style="432"/>
    <col min="13569" max="13569" width="44.7109375" style="432" customWidth="1"/>
    <col min="13570" max="13570" width="21.85546875" style="432" bestFit="1" customWidth="1"/>
    <col min="13571" max="13571" width="23" style="432" bestFit="1" customWidth="1"/>
    <col min="13572" max="13572" width="19.85546875" style="432" bestFit="1" customWidth="1"/>
    <col min="13573" max="13573" width="17.140625" style="432" customWidth="1"/>
    <col min="13574" max="13574" width="9.5703125" style="432" customWidth="1"/>
    <col min="13575" max="13575" width="32" style="432" customWidth="1"/>
    <col min="13576" max="13576" width="13.7109375" style="432" bestFit="1" customWidth="1"/>
    <col min="13577" max="13824" width="11.42578125" style="432"/>
    <col min="13825" max="13825" width="44.7109375" style="432" customWidth="1"/>
    <col min="13826" max="13826" width="21.85546875" style="432" bestFit="1" customWidth="1"/>
    <col min="13827" max="13827" width="23" style="432" bestFit="1" customWidth="1"/>
    <col min="13828" max="13828" width="19.85546875" style="432" bestFit="1" customWidth="1"/>
    <col min="13829" max="13829" width="17.140625" style="432" customWidth="1"/>
    <col min="13830" max="13830" width="9.5703125" style="432" customWidth="1"/>
    <col min="13831" max="13831" width="32" style="432" customWidth="1"/>
    <col min="13832" max="13832" width="13.7109375" style="432" bestFit="1" customWidth="1"/>
    <col min="13833" max="14080" width="11.42578125" style="432"/>
    <col min="14081" max="14081" width="44.7109375" style="432" customWidth="1"/>
    <col min="14082" max="14082" width="21.85546875" style="432" bestFit="1" customWidth="1"/>
    <col min="14083" max="14083" width="23" style="432" bestFit="1" customWidth="1"/>
    <col min="14084" max="14084" width="19.85546875" style="432" bestFit="1" customWidth="1"/>
    <col min="14085" max="14085" width="17.140625" style="432" customWidth="1"/>
    <col min="14086" max="14086" width="9.5703125" style="432" customWidth="1"/>
    <col min="14087" max="14087" width="32" style="432" customWidth="1"/>
    <col min="14088" max="14088" width="13.7109375" style="432" bestFit="1" customWidth="1"/>
    <col min="14089" max="14336" width="11.42578125" style="432"/>
    <col min="14337" max="14337" width="44.7109375" style="432" customWidth="1"/>
    <col min="14338" max="14338" width="21.85546875" style="432" bestFit="1" customWidth="1"/>
    <col min="14339" max="14339" width="23" style="432" bestFit="1" customWidth="1"/>
    <col min="14340" max="14340" width="19.85546875" style="432" bestFit="1" customWidth="1"/>
    <col min="14341" max="14341" width="17.140625" style="432" customWidth="1"/>
    <col min="14342" max="14342" width="9.5703125" style="432" customWidth="1"/>
    <col min="14343" max="14343" width="32" style="432" customWidth="1"/>
    <col min="14344" max="14344" width="13.7109375" style="432" bestFit="1" customWidth="1"/>
    <col min="14345" max="14592" width="11.42578125" style="432"/>
    <col min="14593" max="14593" width="44.7109375" style="432" customWidth="1"/>
    <col min="14594" max="14594" width="21.85546875" style="432" bestFit="1" customWidth="1"/>
    <col min="14595" max="14595" width="23" style="432" bestFit="1" customWidth="1"/>
    <col min="14596" max="14596" width="19.85546875" style="432" bestFit="1" customWidth="1"/>
    <col min="14597" max="14597" width="17.140625" style="432" customWidth="1"/>
    <col min="14598" max="14598" width="9.5703125" style="432" customWidth="1"/>
    <col min="14599" max="14599" width="32" style="432" customWidth="1"/>
    <col min="14600" max="14600" width="13.7109375" style="432" bestFit="1" customWidth="1"/>
    <col min="14601" max="14848" width="11.42578125" style="432"/>
    <col min="14849" max="14849" width="44.7109375" style="432" customWidth="1"/>
    <col min="14850" max="14850" width="21.85546875" style="432" bestFit="1" customWidth="1"/>
    <col min="14851" max="14851" width="23" style="432" bestFit="1" customWidth="1"/>
    <col min="14852" max="14852" width="19.85546875" style="432" bestFit="1" customWidth="1"/>
    <col min="14853" max="14853" width="17.140625" style="432" customWidth="1"/>
    <col min="14854" max="14854" width="9.5703125" style="432" customWidth="1"/>
    <col min="14855" max="14855" width="32" style="432" customWidth="1"/>
    <col min="14856" max="14856" width="13.7109375" style="432" bestFit="1" customWidth="1"/>
    <col min="14857" max="15104" width="11.42578125" style="432"/>
    <col min="15105" max="15105" width="44.7109375" style="432" customWidth="1"/>
    <col min="15106" max="15106" width="21.85546875" style="432" bestFit="1" customWidth="1"/>
    <col min="15107" max="15107" width="23" style="432" bestFit="1" customWidth="1"/>
    <col min="15108" max="15108" width="19.85546875" style="432" bestFit="1" customWidth="1"/>
    <col min="15109" max="15109" width="17.140625" style="432" customWidth="1"/>
    <col min="15110" max="15110" width="9.5703125" style="432" customWidth="1"/>
    <col min="15111" max="15111" width="32" style="432" customWidth="1"/>
    <col min="15112" max="15112" width="13.7109375" style="432" bestFit="1" customWidth="1"/>
    <col min="15113" max="15360" width="11.42578125" style="432"/>
    <col min="15361" max="15361" width="44.7109375" style="432" customWidth="1"/>
    <col min="15362" max="15362" width="21.85546875" style="432" bestFit="1" customWidth="1"/>
    <col min="15363" max="15363" width="23" style="432" bestFit="1" customWidth="1"/>
    <col min="15364" max="15364" width="19.85546875" style="432" bestFit="1" customWidth="1"/>
    <col min="15365" max="15365" width="17.140625" style="432" customWidth="1"/>
    <col min="15366" max="15366" width="9.5703125" style="432" customWidth="1"/>
    <col min="15367" max="15367" width="32" style="432" customWidth="1"/>
    <col min="15368" max="15368" width="13.7109375" style="432" bestFit="1" customWidth="1"/>
    <col min="15369" max="15616" width="11.42578125" style="432"/>
    <col min="15617" max="15617" width="44.7109375" style="432" customWidth="1"/>
    <col min="15618" max="15618" width="21.85546875" style="432" bestFit="1" customWidth="1"/>
    <col min="15619" max="15619" width="23" style="432" bestFit="1" customWidth="1"/>
    <col min="15620" max="15620" width="19.85546875" style="432" bestFit="1" customWidth="1"/>
    <col min="15621" max="15621" width="17.140625" style="432" customWidth="1"/>
    <col min="15622" max="15622" width="9.5703125" style="432" customWidth="1"/>
    <col min="15623" max="15623" width="32" style="432" customWidth="1"/>
    <col min="15624" max="15624" width="13.7109375" style="432" bestFit="1" customWidth="1"/>
    <col min="15625" max="15872" width="11.42578125" style="432"/>
    <col min="15873" max="15873" width="44.7109375" style="432" customWidth="1"/>
    <col min="15874" max="15874" width="21.85546875" style="432" bestFit="1" customWidth="1"/>
    <col min="15875" max="15875" width="23" style="432" bestFit="1" customWidth="1"/>
    <col min="15876" max="15876" width="19.85546875" style="432" bestFit="1" customWidth="1"/>
    <col min="15877" max="15877" width="17.140625" style="432" customWidth="1"/>
    <col min="15878" max="15878" width="9.5703125" style="432" customWidth="1"/>
    <col min="15879" max="15879" width="32" style="432" customWidth="1"/>
    <col min="15880" max="15880" width="13.7109375" style="432" bestFit="1" customWidth="1"/>
    <col min="15881" max="16128" width="11.42578125" style="432"/>
    <col min="16129" max="16129" width="44.7109375" style="432" customWidth="1"/>
    <col min="16130" max="16130" width="21.85546875" style="432" bestFit="1" customWidth="1"/>
    <col min="16131" max="16131" width="23" style="432" bestFit="1" customWidth="1"/>
    <col min="16132" max="16132" width="19.85546875" style="432" bestFit="1" customWidth="1"/>
    <col min="16133" max="16133" width="17.140625" style="432" customWidth="1"/>
    <col min="16134" max="16134" width="9.5703125" style="432" customWidth="1"/>
    <col min="16135" max="16135" width="32" style="432" customWidth="1"/>
    <col min="16136" max="16136" width="13.7109375" style="432" bestFit="1" customWidth="1"/>
    <col min="16137" max="16384" width="11.42578125" style="432"/>
  </cols>
  <sheetData>
    <row r="2" spans="1:8" ht="14.25">
      <c r="A2" s="542" t="s">
        <v>571</v>
      </c>
      <c r="B2" s="542"/>
      <c r="C2" s="542"/>
      <c r="D2" s="542"/>
      <c r="E2" s="542"/>
      <c r="F2" s="431"/>
    </row>
    <row r="3" spans="1:8" ht="14.25">
      <c r="A3" s="543" t="s">
        <v>572</v>
      </c>
      <c r="B3" s="543"/>
      <c r="C3" s="543"/>
      <c r="D3" s="543"/>
      <c r="E3" s="543"/>
      <c r="F3" s="433"/>
    </row>
    <row r="4" spans="1:8" ht="15.75">
      <c r="A4" s="543" t="s">
        <v>573</v>
      </c>
      <c r="B4" s="543"/>
      <c r="C4" s="543"/>
      <c r="D4" s="543"/>
      <c r="E4" s="543"/>
      <c r="F4" s="433"/>
    </row>
    <row r="5" spans="1:8" ht="13.5" thickBot="1">
      <c r="A5" s="544" t="s">
        <v>574</v>
      </c>
      <c r="B5" s="544"/>
      <c r="C5" s="544"/>
      <c r="D5" s="544"/>
      <c r="E5" s="544"/>
      <c r="F5" s="434"/>
    </row>
    <row r="6" spans="1:8">
      <c r="A6" s="545" t="s">
        <v>575</v>
      </c>
      <c r="B6" s="547" t="s">
        <v>576</v>
      </c>
      <c r="C6" s="435" t="s">
        <v>577</v>
      </c>
      <c r="D6" s="435" t="s">
        <v>577</v>
      </c>
      <c r="E6" s="545" t="s">
        <v>578</v>
      </c>
      <c r="F6" s="436"/>
    </row>
    <row r="7" spans="1:8" ht="27.75" thickBot="1">
      <c r="A7" s="546"/>
      <c r="B7" s="548"/>
      <c r="C7" s="437" t="s">
        <v>579</v>
      </c>
      <c r="D7" s="437" t="s">
        <v>580</v>
      </c>
      <c r="E7" s="546"/>
      <c r="F7" s="436"/>
    </row>
    <row r="8" spans="1:8">
      <c r="A8" s="419"/>
      <c r="B8" s="419"/>
      <c r="C8" s="419"/>
      <c r="D8" s="419"/>
      <c r="E8" s="419"/>
    </row>
    <row r="9" spans="1:8">
      <c r="A9" s="419" t="s">
        <v>324</v>
      </c>
      <c r="B9" s="438">
        <v>2072383440.9000003</v>
      </c>
      <c r="C9" s="438">
        <v>670797418.19999993</v>
      </c>
      <c r="D9" s="438">
        <v>155949055.72999999</v>
      </c>
      <c r="E9" s="438">
        <v>35019918.880000003</v>
      </c>
    </row>
    <row r="10" spans="1:8" ht="19.5">
      <c r="A10" s="439"/>
      <c r="B10" s="440"/>
      <c r="C10" s="441"/>
      <c r="D10" s="441"/>
      <c r="E10" s="441"/>
    </row>
    <row r="11" spans="1:8">
      <c r="A11" s="442" t="s">
        <v>581</v>
      </c>
      <c r="B11" s="443">
        <v>6084865</v>
      </c>
      <c r="C11" s="443">
        <v>0</v>
      </c>
      <c r="D11" s="443">
        <v>0</v>
      </c>
      <c r="E11" s="443">
        <v>0</v>
      </c>
      <c r="F11" s="444"/>
      <c r="H11" s="444"/>
    </row>
    <row r="12" spans="1:8">
      <c r="A12" s="442" t="s">
        <v>582</v>
      </c>
      <c r="B12" s="445">
        <v>61052839.469999999</v>
      </c>
      <c r="C12" s="443">
        <v>59893540.379999995</v>
      </c>
      <c r="D12" s="443">
        <v>13452815</v>
      </c>
      <c r="E12" s="443">
        <v>6572815</v>
      </c>
      <c r="F12" s="444"/>
      <c r="H12" s="444"/>
    </row>
    <row r="13" spans="1:8">
      <c r="A13" s="442" t="s">
        <v>583</v>
      </c>
      <c r="B13" s="445">
        <v>0</v>
      </c>
      <c r="C13" s="443">
        <v>730000</v>
      </c>
      <c r="D13" s="443">
        <v>0</v>
      </c>
      <c r="E13" s="443">
        <v>0</v>
      </c>
      <c r="F13" s="444"/>
      <c r="H13" s="444"/>
    </row>
    <row r="14" spans="1:8">
      <c r="A14" s="442" t="s">
        <v>584</v>
      </c>
      <c r="B14" s="445">
        <v>11128500</v>
      </c>
      <c r="C14" s="443">
        <v>1025450</v>
      </c>
      <c r="D14" s="443">
        <v>3222194</v>
      </c>
      <c r="E14" s="443">
        <v>0</v>
      </c>
      <c r="F14" s="444"/>
      <c r="G14" s="444"/>
      <c r="H14" s="444"/>
    </row>
    <row r="15" spans="1:8">
      <c r="A15" s="442" t="s">
        <v>585</v>
      </c>
      <c r="B15" s="445">
        <v>0</v>
      </c>
      <c r="C15" s="443">
        <v>10100</v>
      </c>
      <c r="D15" s="443">
        <v>615172.77</v>
      </c>
      <c r="E15" s="443">
        <v>0</v>
      </c>
      <c r="F15" s="444"/>
      <c r="G15" s="444"/>
      <c r="H15" s="444"/>
    </row>
    <row r="16" spans="1:8">
      <c r="A16" s="442" t="s">
        <v>586</v>
      </c>
      <c r="B16" s="445">
        <v>16461738.710000001</v>
      </c>
      <c r="C16" s="443">
        <v>1435000</v>
      </c>
      <c r="D16" s="443">
        <v>0</v>
      </c>
      <c r="E16" s="443">
        <v>0</v>
      </c>
      <c r="F16" s="444"/>
      <c r="G16" s="444"/>
      <c r="H16" s="444"/>
    </row>
    <row r="17" spans="1:8">
      <c r="A17" s="442" t="s">
        <v>587</v>
      </c>
      <c r="B17" s="445">
        <v>1600000</v>
      </c>
      <c r="C17" s="443">
        <v>1580000</v>
      </c>
      <c r="D17" s="443">
        <v>34000</v>
      </c>
      <c r="E17" s="443">
        <v>0</v>
      </c>
      <c r="F17" s="444"/>
      <c r="G17" s="444"/>
      <c r="H17" s="444"/>
    </row>
    <row r="18" spans="1:8">
      <c r="A18" s="442" t="s">
        <v>588</v>
      </c>
      <c r="B18" s="445">
        <v>610000</v>
      </c>
      <c r="C18" s="443">
        <v>957000</v>
      </c>
      <c r="D18" s="443">
        <v>4433204</v>
      </c>
      <c r="E18" s="443">
        <v>1012500</v>
      </c>
      <c r="F18" s="444"/>
      <c r="G18" s="444"/>
      <c r="H18" s="444"/>
    </row>
    <row r="19" spans="1:8">
      <c r="A19" s="442" t="s">
        <v>589</v>
      </c>
      <c r="B19" s="443">
        <v>260000</v>
      </c>
      <c r="C19" s="443">
        <v>0</v>
      </c>
      <c r="D19" s="443">
        <v>0</v>
      </c>
      <c r="E19" s="443">
        <v>0</v>
      </c>
      <c r="F19" s="444"/>
      <c r="G19" s="444"/>
      <c r="H19" s="444"/>
    </row>
    <row r="20" spans="1:8">
      <c r="A20" s="442" t="s">
        <v>590</v>
      </c>
      <c r="B20" s="443">
        <v>0</v>
      </c>
      <c r="C20" s="443">
        <v>442000</v>
      </c>
      <c r="D20" s="443">
        <v>0</v>
      </c>
      <c r="E20" s="443">
        <v>0</v>
      </c>
      <c r="F20" s="444"/>
      <c r="G20" s="444"/>
      <c r="H20" s="444"/>
    </row>
    <row r="21" spans="1:8">
      <c r="A21" s="442" t="s">
        <v>591</v>
      </c>
      <c r="B21" s="445">
        <v>1340000</v>
      </c>
      <c r="C21" s="443">
        <v>647000</v>
      </c>
      <c r="D21" s="443">
        <v>401500</v>
      </c>
      <c r="E21" s="443">
        <v>0</v>
      </c>
      <c r="F21" s="444"/>
      <c r="G21" s="444"/>
      <c r="H21" s="444"/>
    </row>
    <row r="22" spans="1:8">
      <c r="A22" s="442" t="s">
        <v>592</v>
      </c>
      <c r="B22" s="445">
        <v>0</v>
      </c>
      <c r="C22" s="443">
        <v>0</v>
      </c>
      <c r="D22" s="443">
        <v>118439.22</v>
      </c>
      <c r="E22" s="443">
        <v>0</v>
      </c>
      <c r="F22" s="444"/>
      <c r="G22" s="444"/>
      <c r="H22" s="444"/>
    </row>
    <row r="23" spans="1:8">
      <c r="A23" s="442" t="s">
        <v>593</v>
      </c>
      <c r="B23" s="445">
        <v>1199200</v>
      </c>
      <c r="C23" s="443">
        <v>538500</v>
      </c>
      <c r="D23" s="443">
        <v>73000</v>
      </c>
      <c r="E23" s="443">
        <v>0</v>
      </c>
      <c r="F23" s="444"/>
      <c r="G23" s="444"/>
      <c r="H23" s="444"/>
    </row>
    <row r="24" spans="1:8">
      <c r="A24" s="442" t="s">
        <v>594</v>
      </c>
      <c r="B24" s="443">
        <v>239220</v>
      </c>
      <c r="C24" s="443">
        <v>116086.39</v>
      </c>
      <c r="D24" s="443">
        <v>0</v>
      </c>
      <c r="E24" s="443">
        <v>0</v>
      </c>
      <c r="F24" s="444"/>
      <c r="G24" s="444"/>
      <c r="H24" s="444"/>
    </row>
    <row r="25" spans="1:8">
      <c r="A25" s="442" t="s">
        <v>595</v>
      </c>
      <c r="B25" s="443">
        <v>0</v>
      </c>
      <c r="C25" s="443">
        <v>45000</v>
      </c>
      <c r="D25" s="443">
        <v>1658499</v>
      </c>
      <c r="E25" s="443">
        <v>899299</v>
      </c>
      <c r="F25" s="444"/>
      <c r="G25" s="444"/>
      <c r="H25" s="444"/>
    </row>
    <row r="26" spans="1:8">
      <c r="A26" s="442" t="s">
        <v>596</v>
      </c>
      <c r="B26" s="443">
        <v>0</v>
      </c>
      <c r="C26" s="443">
        <v>0</v>
      </c>
      <c r="D26" s="443">
        <v>1252112</v>
      </c>
      <c r="E26" s="443">
        <v>733700</v>
      </c>
      <c r="F26" s="444"/>
      <c r="G26" s="444"/>
      <c r="H26" s="444"/>
    </row>
    <row r="27" spans="1:8">
      <c r="A27" s="442" t="s">
        <v>597</v>
      </c>
      <c r="B27" s="443">
        <v>0</v>
      </c>
      <c r="C27" s="443">
        <v>0</v>
      </c>
      <c r="D27" s="443">
        <v>2000</v>
      </c>
      <c r="E27" s="443">
        <v>0</v>
      </c>
      <c r="F27" s="444"/>
      <c r="G27" s="444"/>
      <c r="H27" s="444"/>
    </row>
    <row r="28" spans="1:8">
      <c r="A28" s="442" t="s">
        <v>598</v>
      </c>
      <c r="B28" s="443">
        <v>0</v>
      </c>
      <c r="C28" s="443">
        <v>0</v>
      </c>
      <c r="D28" s="443">
        <v>1881570</v>
      </c>
      <c r="E28" s="443">
        <v>1881570</v>
      </c>
      <c r="F28" s="444"/>
      <c r="G28" s="444"/>
      <c r="H28" s="444"/>
    </row>
    <row r="29" spans="1:8">
      <c r="A29" s="442" t="s">
        <v>599</v>
      </c>
      <c r="B29" s="443">
        <v>0</v>
      </c>
      <c r="C29" s="443">
        <v>0</v>
      </c>
      <c r="D29" s="443">
        <v>340000</v>
      </c>
      <c r="E29" s="443">
        <v>40000</v>
      </c>
      <c r="F29" s="444"/>
      <c r="G29" s="444"/>
      <c r="H29" s="444"/>
    </row>
    <row r="30" spans="1:8">
      <c r="A30" s="442" t="s">
        <v>600</v>
      </c>
      <c r="B30" s="443">
        <v>2462852.35</v>
      </c>
      <c r="C30" s="443">
        <v>0</v>
      </c>
      <c r="D30" s="443">
        <v>0</v>
      </c>
      <c r="E30" s="443">
        <v>0</v>
      </c>
      <c r="F30" s="444"/>
      <c r="G30" s="444"/>
      <c r="H30" s="444"/>
    </row>
    <row r="31" spans="1:8">
      <c r="A31" s="442" t="s">
        <v>601</v>
      </c>
      <c r="B31" s="445">
        <v>10010209.460000001</v>
      </c>
      <c r="C31" s="443">
        <v>5441293.7999999998</v>
      </c>
      <c r="D31" s="443">
        <v>0</v>
      </c>
      <c r="E31" s="443">
        <v>0</v>
      </c>
      <c r="F31" s="444"/>
      <c r="G31" s="444"/>
      <c r="H31" s="444"/>
    </row>
    <row r="32" spans="1:8">
      <c r="A32" s="442" t="s">
        <v>602</v>
      </c>
      <c r="B32" s="445">
        <v>4815282.9199999981</v>
      </c>
      <c r="C32" s="443">
        <v>3079711.06</v>
      </c>
      <c r="D32" s="443">
        <v>0</v>
      </c>
      <c r="E32" s="443">
        <v>0</v>
      </c>
      <c r="F32" s="444"/>
      <c r="G32" s="444"/>
      <c r="H32" s="444"/>
    </row>
    <row r="33" spans="1:8">
      <c r="A33" s="442" t="s">
        <v>603</v>
      </c>
      <c r="B33" s="445">
        <v>2762707</v>
      </c>
      <c r="C33" s="443">
        <v>1606899</v>
      </c>
      <c r="D33" s="443">
        <v>0</v>
      </c>
      <c r="E33" s="443">
        <v>0</v>
      </c>
      <c r="F33" s="444"/>
      <c r="G33" s="444"/>
      <c r="H33" s="444"/>
    </row>
    <row r="34" spans="1:8">
      <c r="A34" s="442" t="s">
        <v>604</v>
      </c>
      <c r="B34" s="445">
        <v>320000</v>
      </c>
      <c r="C34" s="443">
        <v>0</v>
      </c>
      <c r="D34" s="443">
        <v>0</v>
      </c>
      <c r="E34" s="443">
        <v>0</v>
      </c>
      <c r="F34" s="444"/>
      <c r="G34" s="444"/>
      <c r="H34" s="444"/>
    </row>
    <row r="35" spans="1:8">
      <c r="A35" s="442" t="s">
        <v>605</v>
      </c>
      <c r="B35" s="445">
        <v>0</v>
      </c>
      <c r="C35" s="443">
        <v>40000</v>
      </c>
      <c r="D35" s="443">
        <v>0</v>
      </c>
      <c r="E35" s="443">
        <v>0</v>
      </c>
      <c r="F35" s="444"/>
      <c r="G35" s="444"/>
      <c r="H35" s="444"/>
    </row>
    <row r="36" spans="1:8">
      <c r="A36" s="442" t="s">
        <v>606</v>
      </c>
      <c r="B36" s="445">
        <v>57154352.140000001</v>
      </c>
      <c r="C36" s="443">
        <v>103872165.59999998</v>
      </c>
      <c r="D36" s="443">
        <v>24745654.800000001</v>
      </c>
      <c r="E36" s="443">
        <v>11371824</v>
      </c>
      <c r="F36" s="444"/>
      <c r="G36" s="444"/>
      <c r="H36" s="444"/>
    </row>
    <row r="37" spans="1:8">
      <c r="A37" s="442" t="s">
        <v>607</v>
      </c>
      <c r="B37" s="445">
        <v>12478163.25</v>
      </c>
      <c r="C37" s="443">
        <v>0</v>
      </c>
      <c r="D37" s="443">
        <v>0</v>
      </c>
      <c r="E37" s="443">
        <v>0</v>
      </c>
      <c r="F37" s="444"/>
      <c r="G37" s="444"/>
      <c r="H37" s="444"/>
    </row>
    <row r="38" spans="1:8">
      <c r="A38" s="442" t="s">
        <v>608</v>
      </c>
      <c r="B38" s="445">
        <v>1094611.18</v>
      </c>
      <c r="C38" s="443">
        <v>0</v>
      </c>
      <c r="D38" s="443">
        <v>0</v>
      </c>
      <c r="E38" s="443">
        <v>0</v>
      </c>
      <c r="F38" s="444"/>
      <c r="G38" s="444"/>
      <c r="H38" s="444"/>
    </row>
    <row r="39" spans="1:8">
      <c r="A39" s="442" t="s">
        <v>609</v>
      </c>
      <c r="B39" s="445">
        <v>0</v>
      </c>
      <c r="C39" s="443">
        <v>0</v>
      </c>
      <c r="D39" s="443">
        <v>204400</v>
      </c>
      <c r="E39" s="443">
        <v>0</v>
      </c>
      <c r="F39" s="444"/>
      <c r="G39" s="444"/>
      <c r="H39" s="444"/>
    </row>
    <row r="40" spans="1:8">
      <c r="A40" s="442" t="s">
        <v>610</v>
      </c>
      <c r="B40" s="445">
        <v>6179039</v>
      </c>
      <c r="C40" s="443">
        <v>4863468.47</v>
      </c>
      <c r="D40" s="443">
        <v>0</v>
      </c>
      <c r="E40" s="443">
        <v>0</v>
      </c>
      <c r="F40" s="444"/>
      <c r="G40" s="444"/>
      <c r="H40" s="444"/>
    </row>
    <row r="41" spans="1:8">
      <c r="A41" s="442" t="s">
        <v>611</v>
      </c>
      <c r="B41" s="445">
        <v>450339</v>
      </c>
      <c r="C41" s="443">
        <v>0</v>
      </c>
      <c r="D41" s="443">
        <v>0</v>
      </c>
      <c r="E41" s="443">
        <v>0</v>
      </c>
      <c r="F41" s="444"/>
      <c r="G41" s="444"/>
      <c r="H41" s="444"/>
    </row>
    <row r="42" spans="1:8">
      <c r="A42" s="442" t="s">
        <v>612</v>
      </c>
      <c r="B42" s="445">
        <v>407000</v>
      </c>
      <c r="C42" s="443">
        <v>4696380.8900000006</v>
      </c>
      <c r="D42" s="443">
        <v>1248944</v>
      </c>
      <c r="E42" s="443">
        <v>115500</v>
      </c>
      <c r="F42" s="444"/>
      <c r="G42" s="444"/>
      <c r="H42" s="444"/>
    </row>
    <row r="43" spans="1:8">
      <c r="A43" s="442" t="s">
        <v>613</v>
      </c>
      <c r="B43" s="445">
        <v>6042308.1100000003</v>
      </c>
      <c r="C43" s="443">
        <v>1775070.9500000002</v>
      </c>
      <c r="D43" s="443">
        <v>7375084.46</v>
      </c>
      <c r="E43" s="443">
        <v>3154885.18</v>
      </c>
      <c r="F43" s="444"/>
      <c r="G43" s="444"/>
      <c r="H43" s="444"/>
    </row>
    <row r="44" spans="1:8">
      <c r="A44" s="442" t="s">
        <v>614</v>
      </c>
      <c r="B44" s="445">
        <v>2876400</v>
      </c>
      <c r="C44" s="443">
        <v>1599600</v>
      </c>
      <c r="D44" s="443">
        <v>0</v>
      </c>
      <c r="E44" s="443">
        <v>0</v>
      </c>
      <c r="F44" s="444"/>
      <c r="G44" s="444"/>
      <c r="H44" s="444"/>
    </row>
    <row r="45" spans="1:8">
      <c r="A45" s="442" t="s">
        <v>615</v>
      </c>
      <c r="B45" s="445">
        <v>814052250.34000003</v>
      </c>
      <c r="C45" s="443">
        <v>269894695.14999998</v>
      </c>
      <c r="D45" s="443">
        <v>1950000</v>
      </c>
      <c r="E45" s="443">
        <v>0</v>
      </c>
      <c r="F45" s="444"/>
      <c r="G45" s="444"/>
      <c r="H45" s="444"/>
    </row>
    <row r="46" spans="1:8">
      <c r="A46" s="442" t="s">
        <v>616</v>
      </c>
      <c r="B46" s="445">
        <v>293920720.32999998</v>
      </c>
      <c r="C46" s="443">
        <v>13138715.129999999</v>
      </c>
      <c r="D46" s="443">
        <v>17760673.739999998</v>
      </c>
      <c r="E46" s="443">
        <v>1966013</v>
      </c>
      <c r="F46" s="444"/>
      <c r="G46" s="444"/>
      <c r="H46" s="444"/>
    </row>
    <row r="47" spans="1:8">
      <c r="A47" s="442" t="s">
        <v>617</v>
      </c>
      <c r="B47" s="445">
        <v>10440815</v>
      </c>
      <c r="C47" s="443">
        <v>5619700.2000000002</v>
      </c>
      <c r="D47" s="443">
        <v>1882770</v>
      </c>
      <c r="E47" s="443">
        <v>847770</v>
      </c>
      <c r="F47" s="444"/>
      <c r="G47" s="444"/>
      <c r="H47" s="444"/>
    </row>
    <row r="48" spans="1:8">
      <c r="A48" s="442" t="s">
        <v>618</v>
      </c>
      <c r="B48" s="445">
        <v>522418.38</v>
      </c>
      <c r="C48" s="443">
        <v>0</v>
      </c>
      <c r="D48" s="443">
        <v>0</v>
      </c>
      <c r="E48" s="443">
        <v>0</v>
      </c>
      <c r="F48" s="444"/>
      <c r="G48" s="444"/>
      <c r="H48" s="444"/>
    </row>
    <row r="49" spans="1:8">
      <c r="A49" s="442" t="s">
        <v>619</v>
      </c>
      <c r="B49" s="445">
        <v>648215</v>
      </c>
      <c r="C49" s="443">
        <v>0</v>
      </c>
      <c r="D49" s="443">
        <v>0</v>
      </c>
      <c r="E49" s="443">
        <v>0</v>
      </c>
      <c r="F49" s="444"/>
      <c r="G49" s="444"/>
      <c r="H49" s="444"/>
    </row>
    <row r="50" spans="1:8">
      <c r="A50" s="442" t="s">
        <v>620</v>
      </c>
      <c r="B50" s="445">
        <v>9233367.1600000001</v>
      </c>
      <c r="C50" s="443">
        <v>1000000</v>
      </c>
      <c r="D50" s="443">
        <v>9885348</v>
      </c>
      <c r="E50" s="443">
        <v>3560184</v>
      </c>
      <c r="F50" s="444"/>
      <c r="G50" s="444"/>
    </row>
    <row r="51" spans="1:8">
      <c r="A51" s="442" t="s">
        <v>621</v>
      </c>
      <c r="B51" s="445">
        <v>348323927.68000001</v>
      </c>
      <c r="C51" s="443">
        <v>2346019.17</v>
      </c>
      <c r="D51" s="443">
        <v>9859657.1100000013</v>
      </c>
      <c r="E51" s="443">
        <v>562707</v>
      </c>
      <c r="F51" s="444"/>
      <c r="G51" s="444"/>
    </row>
    <row r="52" spans="1:8">
      <c r="A52" s="442" t="s">
        <v>622</v>
      </c>
      <c r="B52" s="445">
        <v>360005</v>
      </c>
      <c r="C52" s="443">
        <v>0</v>
      </c>
      <c r="D52" s="443">
        <v>0</v>
      </c>
      <c r="E52" s="443">
        <v>0</v>
      </c>
      <c r="F52" s="444"/>
      <c r="G52" s="444"/>
    </row>
    <row r="53" spans="1:8">
      <c r="A53" s="442" t="s">
        <v>623</v>
      </c>
      <c r="B53" s="445">
        <v>390000</v>
      </c>
      <c r="C53" s="443">
        <v>0</v>
      </c>
      <c r="D53" s="443">
        <v>0</v>
      </c>
      <c r="E53" s="443">
        <v>0</v>
      </c>
      <c r="F53" s="444"/>
      <c r="G53" s="444"/>
    </row>
    <row r="54" spans="1:8">
      <c r="A54" s="442" t="s">
        <v>624</v>
      </c>
      <c r="B54" s="445">
        <v>1240000</v>
      </c>
      <c r="C54" s="443">
        <v>290000</v>
      </c>
      <c r="D54" s="443">
        <v>0</v>
      </c>
      <c r="E54" s="443">
        <v>0</v>
      </c>
      <c r="F54" s="444"/>
      <c r="G54" s="444"/>
    </row>
    <row r="55" spans="1:8">
      <c r="A55" s="442" t="s">
        <v>625</v>
      </c>
      <c r="B55" s="445">
        <v>10000</v>
      </c>
      <c r="C55" s="443">
        <v>100000</v>
      </c>
      <c r="D55" s="443">
        <v>6250000</v>
      </c>
      <c r="E55" s="443">
        <v>0</v>
      </c>
      <c r="F55" s="444"/>
      <c r="G55" s="444"/>
    </row>
    <row r="56" spans="1:8">
      <c r="A56" s="442" t="s">
        <v>626</v>
      </c>
      <c r="B56" s="445">
        <v>146874927.16999999</v>
      </c>
      <c r="C56" s="446">
        <v>77542133.420000002</v>
      </c>
      <c r="D56" s="443">
        <v>11654903.83</v>
      </c>
      <c r="E56" s="443">
        <v>2301151.7000000002</v>
      </c>
      <c r="F56" s="444"/>
      <c r="G56" s="444"/>
    </row>
    <row r="57" spans="1:8">
      <c r="A57" s="442" t="s">
        <v>627</v>
      </c>
      <c r="B57" s="445">
        <v>0</v>
      </c>
      <c r="C57" s="443">
        <v>562500</v>
      </c>
      <c r="D57" s="443"/>
      <c r="E57" s="443">
        <v>0</v>
      </c>
      <c r="F57" s="444"/>
      <c r="G57" s="444"/>
    </row>
    <row r="58" spans="1:8">
      <c r="A58" s="442" t="s">
        <v>628</v>
      </c>
      <c r="B58" s="445">
        <v>3151755</v>
      </c>
      <c r="C58" s="443">
        <v>395000</v>
      </c>
      <c r="D58" s="443">
        <v>0</v>
      </c>
      <c r="E58" s="443">
        <v>0</v>
      </c>
      <c r="F58" s="444"/>
      <c r="G58" s="444"/>
    </row>
    <row r="59" spans="1:8">
      <c r="A59" s="442" t="s">
        <v>629</v>
      </c>
      <c r="B59" s="445">
        <v>339000</v>
      </c>
      <c r="C59" s="443">
        <v>0</v>
      </c>
      <c r="D59" s="443">
        <v>0</v>
      </c>
      <c r="E59" s="443">
        <v>0</v>
      </c>
      <c r="F59" s="444"/>
      <c r="G59" s="444"/>
    </row>
    <row r="60" spans="1:8">
      <c r="A60" s="442" t="s">
        <v>630</v>
      </c>
      <c r="B60" s="443">
        <v>0</v>
      </c>
      <c r="C60" s="443">
        <v>50000</v>
      </c>
      <c r="D60" s="443">
        <v>0</v>
      </c>
      <c r="E60" s="443">
        <v>0</v>
      </c>
      <c r="F60" s="444"/>
      <c r="G60" s="444"/>
    </row>
    <row r="61" spans="1:8">
      <c r="A61" s="442" t="s">
        <v>631</v>
      </c>
      <c r="B61" s="445">
        <v>28419900</v>
      </c>
      <c r="C61" s="443">
        <v>0</v>
      </c>
      <c r="D61" s="443">
        <v>0</v>
      </c>
      <c r="E61" s="443">
        <v>0</v>
      </c>
      <c r="F61" s="444"/>
      <c r="G61" s="444"/>
    </row>
    <row r="62" spans="1:8">
      <c r="A62" s="442" t="s">
        <v>632</v>
      </c>
      <c r="B62" s="445">
        <v>750000</v>
      </c>
      <c r="C62" s="443">
        <v>0</v>
      </c>
      <c r="D62" s="443">
        <v>1271000</v>
      </c>
      <c r="E62" s="443">
        <v>0</v>
      </c>
      <c r="F62" s="444"/>
      <c r="G62" s="447"/>
    </row>
    <row r="63" spans="1:8">
      <c r="A63" s="442" t="s">
        <v>633</v>
      </c>
      <c r="B63" s="445">
        <v>422144.04000000004</v>
      </c>
      <c r="C63" s="443">
        <v>225000</v>
      </c>
      <c r="D63" s="443">
        <v>0</v>
      </c>
      <c r="E63" s="443">
        <v>0</v>
      </c>
      <c r="F63" s="444"/>
      <c r="G63" s="444"/>
    </row>
    <row r="64" spans="1:8">
      <c r="A64" s="442" t="s">
        <v>634</v>
      </c>
      <c r="B64" s="445">
        <v>43854528.159999989</v>
      </c>
      <c r="C64" s="443">
        <v>68285456</v>
      </c>
      <c r="D64" s="443">
        <v>0</v>
      </c>
      <c r="E64" s="443">
        <v>0</v>
      </c>
      <c r="F64" s="444"/>
      <c r="G64" s="444"/>
    </row>
    <row r="65" spans="1:7">
      <c r="A65" s="442" t="s">
        <v>635</v>
      </c>
      <c r="B65" s="445">
        <v>1226600</v>
      </c>
      <c r="C65" s="443">
        <v>1745100</v>
      </c>
      <c r="D65" s="443">
        <v>0</v>
      </c>
      <c r="E65" s="443">
        <v>0</v>
      </c>
      <c r="F65" s="444"/>
      <c r="G65" s="444"/>
    </row>
    <row r="66" spans="1:7">
      <c r="A66" s="442" t="s">
        <v>636</v>
      </c>
      <c r="B66" s="445">
        <v>0</v>
      </c>
      <c r="C66" s="443">
        <v>0</v>
      </c>
      <c r="D66" s="443">
        <v>775760</v>
      </c>
      <c r="E66" s="443">
        <v>0</v>
      </c>
      <c r="F66" s="444"/>
      <c r="G66" s="444"/>
    </row>
    <row r="67" spans="1:7">
      <c r="A67" s="442" t="s">
        <v>637</v>
      </c>
      <c r="B67" s="445">
        <v>712000</v>
      </c>
      <c r="C67" s="443">
        <v>0</v>
      </c>
      <c r="D67" s="443">
        <v>0</v>
      </c>
      <c r="E67" s="443">
        <v>0</v>
      </c>
      <c r="F67" s="444"/>
      <c r="G67" s="444"/>
    </row>
    <row r="68" spans="1:7">
      <c r="A68" s="442" t="s">
        <v>638</v>
      </c>
      <c r="B68" s="445">
        <v>1672050</v>
      </c>
      <c r="C68" s="443">
        <v>0</v>
      </c>
      <c r="D68" s="443">
        <v>0</v>
      </c>
      <c r="E68" s="443">
        <v>0</v>
      </c>
      <c r="F68" s="444"/>
      <c r="G68" s="444"/>
    </row>
    <row r="69" spans="1:7">
      <c r="A69" s="442" t="s">
        <v>639</v>
      </c>
      <c r="B69" s="445">
        <v>116978177.32000001</v>
      </c>
      <c r="C69" s="443">
        <v>27995832.59</v>
      </c>
      <c r="D69" s="443">
        <v>2637515.39</v>
      </c>
      <c r="E69" s="443">
        <v>0</v>
      </c>
      <c r="F69" s="444"/>
      <c r="G69" s="444"/>
    </row>
    <row r="70" spans="1:7">
      <c r="A70" s="442" t="s">
        <v>640</v>
      </c>
      <c r="B70" s="445">
        <v>350000</v>
      </c>
      <c r="C70" s="443">
        <v>0</v>
      </c>
      <c r="D70" s="443">
        <v>0</v>
      </c>
      <c r="E70" s="443">
        <v>0</v>
      </c>
      <c r="F70" s="444"/>
      <c r="G70" s="444"/>
    </row>
    <row r="71" spans="1:7">
      <c r="A71" s="442" t="s">
        <v>641</v>
      </c>
      <c r="B71" s="445">
        <v>12830637.6</v>
      </c>
      <c r="C71" s="443">
        <v>7080000</v>
      </c>
      <c r="D71" s="443">
        <v>30782838.41</v>
      </c>
      <c r="E71" s="443">
        <v>0</v>
      </c>
      <c r="F71" s="444"/>
      <c r="G71" s="444"/>
    </row>
    <row r="72" spans="1:7">
      <c r="A72" s="442" t="s">
        <v>642</v>
      </c>
      <c r="B72" s="445">
        <v>3528000</v>
      </c>
      <c r="C72" s="443">
        <v>0</v>
      </c>
      <c r="D72" s="443">
        <v>0</v>
      </c>
      <c r="E72" s="443">
        <v>0</v>
      </c>
      <c r="F72" s="444"/>
      <c r="G72" s="444"/>
    </row>
    <row r="73" spans="1:7">
      <c r="A73" s="442" t="s">
        <v>643</v>
      </c>
      <c r="B73" s="445">
        <v>0</v>
      </c>
      <c r="C73" s="443">
        <v>0</v>
      </c>
      <c r="D73" s="443">
        <v>180000</v>
      </c>
      <c r="E73" s="443">
        <v>0</v>
      </c>
      <c r="F73" s="444"/>
      <c r="G73" s="444"/>
    </row>
    <row r="74" spans="1:7">
      <c r="A74" s="442" t="s">
        <v>644</v>
      </c>
      <c r="B74" s="445">
        <v>689650</v>
      </c>
      <c r="C74" s="443">
        <v>10000</v>
      </c>
      <c r="D74" s="443">
        <v>0</v>
      </c>
      <c r="E74" s="443">
        <v>0</v>
      </c>
      <c r="F74" s="444"/>
      <c r="G74" s="444"/>
    </row>
    <row r="75" spans="1:7">
      <c r="A75" s="448" t="s">
        <v>645</v>
      </c>
      <c r="B75" s="445">
        <v>1294100</v>
      </c>
      <c r="C75" s="443">
        <v>0</v>
      </c>
      <c r="D75" s="443">
        <v>0</v>
      </c>
      <c r="E75" s="443">
        <v>0</v>
      </c>
      <c r="F75" s="444"/>
      <c r="G75" s="444"/>
    </row>
    <row r="76" spans="1:7">
      <c r="A76" s="442" t="s">
        <v>646</v>
      </c>
      <c r="B76" s="445">
        <v>1183000</v>
      </c>
      <c r="C76" s="443">
        <v>0</v>
      </c>
      <c r="D76" s="443">
        <v>0</v>
      </c>
      <c r="E76" s="443">
        <v>0</v>
      </c>
      <c r="F76" s="444"/>
      <c r="G76" s="444"/>
    </row>
    <row r="77" spans="1:7">
      <c r="A77" s="442" t="s">
        <v>647</v>
      </c>
      <c r="B77" s="445">
        <v>20000</v>
      </c>
      <c r="C77" s="443">
        <v>0</v>
      </c>
      <c r="D77" s="443">
        <v>0</v>
      </c>
      <c r="E77" s="443">
        <v>0</v>
      </c>
      <c r="F77" s="444"/>
      <c r="G77" s="444"/>
    </row>
    <row r="78" spans="1:7">
      <c r="A78" s="442" t="s">
        <v>648</v>
      </c>
      <c r="B78" s="445">
        <v>20757615.129999999</v>
      </c>
      <c r="C78" s="443">
        <v>123000</v>
      </c>
      <c r="D78" s="443">
        <v>0</v>
      </c>
      <c r="E78" s="443">
        <v>0</v>
      </c>
      <c r="F78" s="444"/>
      <c r="G78" s="444"/>
    </row>
    <row r="79" spans="1:7">
      <c r="A79" s="442" t="s">
        <v>649</v>
      </c>
      <c r="B79" s="445">
        <v>1158010</v>
      </c>
      <c r="C79" s="443">
        <v>0</v>
      </c>
      <c r="D79" s="443">
        <v>0</v>
      </c>
      <c r="E79" s="443">
        <v>0</v>
      </c>
      <c r="F79" s="444"/>
    </row>
    <row r="80" spans="1:7">
      <c r="A80" s="449"/>
      <c r="B80" s="450"/>
      <c r="C80" s="451"/>
      <c r="D80" s="450"/>
      <c r="E80" s="450"/>
      <c r="F80" s="444"/>
    </row>
    <row r="81" spans="1:5">
      <c r="A81" s="452" t="s">
        <v>650</v>
      </c>
      <c r="B81" s="453"/>
      <c r="C81" s="454"/>
      <c r="D81" s="453"/>
      <c r="E81" s="453"/>
    </row>
    <row r="82" spans="1:5" ht="13.5">
      <c r="A82" s="455" t="s">
        <v>651</v>
      </c>
      <c r="B82" s="450"/>
      <c r="C82" s="451"/>
      <c r="D82" s="450"/>
      <c r="E82" s="450"/>
    </row>
    <row r="83" spans="1:5" ht="13.5">
      <c r="A83" s="455" t="s">
        <v>652</v>
      </c>
      <c r="C83" s="456"/>
      <c r="E83" s="444"/>
    </row>
    <row r="84" spans="1:5" ht="13.5">
      <c r="A84" s="455" t="s">
        <v>653</v>
      </c>
      <c r="C84" s="456"/>
      <c r="E84" s="444"/>
    </row>
    <row r="85" spans="1:5" ht="13.5">
      <c r="A85" s="455" t="s">
        <v>654</v>
      </c>
      <c r="C85" s="456"/>
    </row>
    <row r="86" spans="1:5">
      <c r="A86" s="457" t="s">
        <v>655</v>
      </c>
      <c r="C86" s="456"/>
    </row>
    <row r="87" spans="1:5">
      <c r="C87" s="456"/>
    </row>
    <row r="88" spans="1:5">
      <c r="C88" s="456"/>
      <c r="E88" s="458"/>
    </row>
    <row r="89" spans="1:5">
      <c r="C89" s="456"/>
      <c r="E89" s="458"/>
    </row>
    <row r="90" spans="1:5">
      <c r="C90" s="456"/>
    </row>
    <row r="91" spans="1:5">
      <c r="C91" s="456"/>
    </row>
    <row r="92" spans="1:5">
      <c r="C92" s="456"/>
    </row>
    <row r="93" spans="1:5">
      <c r="C93" s="456"/>
    </row>
    <row r="94" spans="1:5">
      <c r="C94" s="456"/>
    </row>
    <row r="95" spans="1:5">
      <c r="C95" s="456"/>
    </row>
    <row r="96" spans="1:5">
      <c r="C96" s="456"/>
    </row>
    <row r="97" spans="3:3">
      <c r="C97" s="456"/>
    </row>
    <row r="98" spans="3:3">
      <c r="C98" s="456"/>
    </row>
    <row r="99" spans="3:3">
      <c r="C99" s="456"/>
    </row>
    <row r="100" spans="3:3">
      <c r="C100" s="456"/>
    </row>
    <row r="101" spans="3:3">
      <c r="C101" s="456"/>
    </row>
    <row r="102" spans="3:3">
      <c r="C102" s="456"/>
    </row>
    <row r="103" spans="3:3">
      <c r="C103" s="456"/>
    </row>
    <row r="104" spans="3:3">
      <c r="C104" s="456"/>
    </row>
    <row r="105" spans="3:3">
      <c r="C105" s="456"/>
    </row>
    <row r="106" spans="3:3">
      <c r="C106" s="456"/>
    </row>
    <row r="107" spans="3:3">
      <c r="C107" s="456"/>
    </row>
    <row r="108" spans="3:3">
      <c r="C108" s="456"/>
    </row>
    <row r="109" spans="3:3">
      <c r="C109" s="456"/>
    </row>
    <row r="110" spans="3:3">
      <c r="C110" s="456"/>
    </row>
    <row r="111" spans="3:3">
      <c r="C111" s="456"/>
    </row>
    <row r="112" spans="3:3">
      <c r="C112" s="456"/>
    </row>
    <row r="113" spans="3:3">
      <c r="C113" s="456"/>
    </row>
    <row r="114" spans="3:3">
      <c r="C114" s="456"/>
    </row>
    <row r="115" spans="3:3">
      <c r="C115" s="456"/>
    </row>
    <row r="116" spans="3:3">
      <c r="C116" s="456"/>
    </row>
    <row r="117" spans="3:3">
      <c r="C117" s="456"/>
    </row>
    <row r="118" spans="3:3">
      <c r="C118" s="456"/>
    </row>
    <row r="119" spans="3:3">
      <c r="C119" s="456"/>
    </row>
    <row r="120" spans="3:3">
      <c r="C120" s="456"/>
    </row>
    <row r="121" spans="3:3">
      <c r="C121" s="456"/>
    </row>
    <row r="122" spans="3:3">
      <c r="C122" s="456"/>
    </row>
    <row r="123" spans="3:3">
      <c r="C123" s="456"/>
    </row>
    <row r="124" spans="3:3">
      <c r="C124" s="456"/>
    </row>
    <row r="125" spans="3:3">
      <c r="C125" s="456"/>
    </row>
    <row r="126" spans="3:3">
      <c r="C126" s="456"/>
    </row>
    <row r="127" spans="3:3">
      <c r="C127" s="456"/>
    </row>
    <row r="128" spans="3:3">
      <c r="C128" s="456"/>
    </row>
    <row r="129" spans="3:3">
      <c r="C129" s="456"/>
    </row>
    <row r="130" spans="3:3">
      <c r="C130" s="456"/>
    </row>
    <row r="131" spans="3:3">
      <c r="C131" s="456"/>
    </row>
    <row r="132" spans="3:3">
      <c r="C132" s="456"/>
    </row>
    <row r="133" spans="3:3">
      <c r="C133" s="456"/>
    </row>
    <row r="134" spans="3:3">
      <c r="C134" s="456"/>
    </row>
    <row r="135" spans="3:3">
      <c r="C135" s="456"/>
    </row>
    <row r="136" spans="3:3">
      <c r="C136" s="456"/>
    </row>
    <row r="137" spans="3:3">
      <c r="C137" s="456"/>
    </row>
    <row r="138" spans="3:3">
      <c r="C138" s="456"/>
    </row>
    <row r="139" spans="3:3">
      <c r="C139" s="456"/>
    </row>
    <row r="140" spans="3:3">
      <c r="C140" s="456"/>
    </row>
    <row r="141" spans="3:3">
      <c r="C141" s="456"/>
    </row>
    <row r="142" spans="3:3">
      <c r="C142" s="456"/>
    </row>
    <row r="143" spans="3:3">
      <c r="C143" s="456"/>
    </row>
    <row r="144" spans="3:3">
      <c r="C144" s="456"/>
    </row>
    <row r="145" spans="3:3">
      <c r="C145" s="456"/>
    </row>
    <row r="146" spans="3:3">
      <c r="C146" s="456"/>
    </row>
    <row r="147" spans="3:3">
      <c r="C147" s="456"/>
    </row>
    <row r="148" spans="3:3">
      <c r="C148" s="456"/>
    </row>
    <row r="149" spans="3:3">
      <c r="C149" s="456"/>
    </row>
    <row r="150" spans="3:3">
      <c r="C150" s="456"/>
    </row>
    <row r="151" spans="3:3">
      <c r="C151" s="456"/>
    </row>
    <row r="152" spans="3:3">
      <c r="C152" s="456"/>
    </row>
    <row r="153" spans="3:3">
      <c r="C153" s="456"/>
    </row>
    <row r="154" spans="3:3">
      <c r="C154" s="456"/>
    </row>
    <row r="155" spans="3:3">
      <c r="C155" s="456"/>
    </row>
    <row r="156" spans="3:3">
      <c r="C156" s="456"/>
    </row>
    <row r="157" spans="3:3">
      <c r="C157" s="456"/>
    </row>
    <row r="158" spans="3:3">
      <c r="C158" s="456"/>
    </row>
    <row r="159" spans="3:3">
      <c r="C159" s="456"/>
    </row>
    <row r="160" spans="3:3">
      <c r="C160" s="456"/>
    </row>
    <row r="161" spans="3:3">
      <c r="C161" s="456"/>
    </row>
    <row r="162" spans="3:3">
      <c r="C162" s="456"/>
    </row>
    <row r="163" spans="3:3">
      <c r="C163" s="456"/>
    </row>
    <row r="164" spans="3:3">
      <c r="C164" s="456"/>
    </row>
    <row r="165" spans="3:3">
      <c r="C165" s="456"/>
    </row>
    <row r="166" spans="3:3">
      <c r="C166" s="456"/>
    </row>
    <row r="167" spans="3:3">
      <c r="C167" s="456"/>
    </row>
    <row r="168" spans="3:3">
      <c r="C168" s="456"/>
    </row>
    <row r="169" spans="3:3">
      <c r="C169" s="456"/>
    </row>
    <row r="170" spans="3:3">
      <c r="C170" s="456"/>
    </row>
    <row r="171" spans="3:3">
      <c r="C171" s="456"/>
    </row>
    <row r="172" spans="3:3">
      <c r="C172" s="456"/>
    </row>
    <row r="173" spans="3:3">
      <c r="C173" s="456"/>
    </row>
    <row r="174" spans="3:3">
      <c r="C174" s="456"/>
    </row>
    <row r="175" spans="3:3">
      <c r="C175" s="456"/>
    </row>
    <row r="176" spans="3:3">
      <c r="C176" s="456"/>
    </row>
    <row r="177" spans="3:3">
      <c r="C177" s="456"/>
    </row>
    <row r="178" spans="3:3">
      <c r="C178" s="456"/>
    </row>
    <row r="179" spans="3:3">
      <c r="C179" s="456"/>
    </row>
    <row r="180" spans="3:3">
      <c r="C180" s="456"/>
    </row>
    <row r="181" spans="3:3">
      <c r="C181" s="456"/>
    </row>
    <row r="182" spans="3:3">
      <c r="C182" s="456"/>
    </row>
    <row r="183" spans="3:3">
      <c r="C183" s="456"/>
    </row>
    <row r="184" spans="3:3">
      <c r="C184" s="456"/>
    </row>
    <row r="185" spans="3:3">
      <c r="C185" s="456"/>
    </row>
    <row r="186" spans="3:3">
      <c r="C186" s="456"/>
    </row>
    <row r="187" spans="3:3">
      <c r="C187" s="456"/>
    </row>
    <row r="188" spans="3:3">
      <c r="C188" s="456"/>
    </row>
    <row r="189" spans="3:3">
      <c r="C189" s="456"/>
    </row>
    <row r="190" spans="3:3">
      <c r="C190" s="456"/>
    </row>
    <row r="191" spans="3:3">
      <c r="C191" s="456"/>
    </row>
    <row r="192" spans="3:3">
      <c r="C192" s="456"/>
    </row>
    <row r="193" spans="3:3">
      <c r="C193" s="456"/>
    </row>
    <row r="194" spans="3:3">
      <c r="C194" s="456"/>
    </row>
    <row r="195" spans="3:3">
      <c r="C195" s="456"/>
    </row>
    <row r="196" spans="3:3">
      <c r="C196" s="456"/>
    </row>
    <row r="197" spans="3:3">
      <c r="C197" s="456"/>
    </row>
    <row r="198" spans="3:3">
      <c r="C198" s="456"/>
    </row>
    <row r="199" spans="3:3">
      <c r="C199" s="456"/>
    </row>
    <row r="200" spans="3:3">
      <c r="C200" s="456"/>
    </row>
    <row r="201" spans="3:3">
      <c r="C201" s="456"/>
    </row>
    <row r="202" spans="3:3">
      <c r="C202" s="456"/>
    </row>
    <row r="203" spans="3:3">
      <c r="C203" s="456"/>
    </row>
    <row r="204" spans="3:3">
      <c r="C204" s="456"/>
    </row>
    <row r="205" spans="3:3">
      <c r="C205" s="456"/>
    </row>
    <row r="206" spans="3:3">
      <c r="C206" s="456"/>
    </row>
    <row r="207" spans="3:3">
      <c r="C207" s="456"/>
    </row>
    <row r="208" spans="3:3">
      <c r="C208" s="456"/>
    </row>
    <row r="209" spans="3:3">
      <c r="C209" s="456"/>
    </row>
    <row r="210" spans="3:3">
      <c r="C210" s="456"/>
    </row>
    <row r="211" spans="3:3">
      <c r="C211" s="456"/>
    </row>
    <row r="212" spans="3:3">
      <c r="C212" s="456"/>
    </row>
    <row r="213" spans="3:3">
      <c r="C213" s="456"/>
    </row>
    <row r="214" spans="3:3">
      <c r="C214" s="456"/>
    </row>
    <row r="215" spans="3:3">
      <c r="C215" s="456"/>
    </row>
    <row r="216" spans="3:3">
      <c r="C216" s="456"/>
    </row>
    <row r="217" spans="3:3">
      <c r="C217" s="456"/>
    </row>
    <row r="218" spans="3:3">
      <c r="C218" s="456"/>
    </row>
    <row r="219" spans="3:3">
      <c r="C219" s="456"/>
    </row>
    <row r="220" spans="3:3">
      <c r="C220" s="456"/>
    </row>
    <row r="221" spans="3:3">
      <c r="C221" s="456"/>
    </row>
    <row r="222" spans="3:3">
      <c r="C222" s="456"/>
    </row>
    <row r="223" spans="3:3">
      <c r="C223" s="456"/>
    </row>
    <row r="224" spans="3:3">
      <c r="C224" s="456"/>
    </row>
    <row r="225" spans="3:3">
      <c r="C225" s="456"/>
    </row>
    <row r="226" spans="3:3">
      <c r="C226" s="456"/>
    </row>
    <row r="227" spans="3:3">
      <c r="C227" s="456"/>
    </row>
    <row r="228" spans="3:3">
      <c r="C228" s="456"/>
    </row>
    <row r="229" spans="3:3">
      <c r="C229" s="456"/>
    </row>
    <row r="230" spans="3:3">
      <c r="C230" s="456"/>
    </row>
    <row r="231" spans="3:3">
      <c r="C231" s="456"/>
    </row>
    <row r="232" spans="3:3">
      <c r="C232" s="456"/>
    </row>
    <row r="233" spans="3:3">
      <c r="C233" s="456"/>
    </row>
  </sheetData>
  <mergeCells count="7">
    <mergeCell ref="A2:E2"/>
    <mergeCell ref="A3:E3"/>
    <mergeCell ref="A4:E4"/>
    <mergeCell ref="A5:E5"/>
    <mergeCell ref="A6:A7"/>
    <mergeCell ref="B6:B7"/>
    <mergeCell ref="E6:E7"/>
  </mergeCells>
  <printOptions horizontalCentered="1"/>
  <pageMargins left="0.51181102362204722" right="0.51181102362204722" top="0.74803149606299213" bottom="0.74803149606299213" header="0.31496062992125984" footer="0.31496062992125984"/>
  <pageSetup paperSize="9" scale="67" orientation="portrait" r:id="rId1"/>
  <colBreaks count="1" manualBreakCount="1">
    <brk id="6" max="20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34</vt:i4>
      </vt:variant>
      <vt:variant>
        <vt:lpstr>Rangos con nombre</vt:lpstr>
      </vt:variant>
      <vt:variant>
        <vt:i4>22</vt:i4>
      </vt:variant>
    </vt:vector>
  </HeadingPairs>
  <TitlesOfParts>
    <vt:vector size="56" baseType="lpstr">
      <vt:lpstr>MENU</vt:lpstr>
      <vt:lpstr>1</vt:lpstr>
      <vt:lpstr>2</vt:lpstr>
      <vt:lpstr>3</vt:lpstr>
      <vt:lpstr>G1</vt:lpstr>
      <vt:lpstr>4</vt:lpstr>
      <vt:lpstr>5</vt:lpstr>
      <vt:lpstr>G2</vt:lpstr>
      <vt:lpstr>6</vt:lpstr>
      <vt:lpstr>7</vt:lpstr>
      <vt:lpstr>G3</vt:lpstr>
      <vt:lpstr>8</vt:lpstr>
      <vt:lpstr>G4</vt:lpstr>
      <vt:lpstr>9</vt:lpstr>
      <vt:lpstr>G5</vt:lpstr>
      <vt:lpstr>10</vt:lpstr>
      <vt:lpstr>11</vt:lpstr>
      <vt:lpstr>12</vt:lpstr>
      <vt:lpstr>13</vt:lpstr>
      <vt:lpstr>G6</vt:lpstr>
      <vt:lpstr>14</vt:lpstr>
      <vt:lpstr>15</vt:lpstr>
      <vt:lpstr>G7</vt:lpstr>
      <vt:lpstr>16</vt:lpstr>
      <vt:lpstr>G8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'12'!Área_de_impresión</vt:lpstr>
      <vt:lpstr>'16'!Área_de_impresión</vt:lpstr>
      <vt:lpstr>'18'!Área_de_impresión</vt:lpstr>
      <vt:lpstr>'21'!Área_de_impresión</vt:lpstr>
      <vt:lpstr>'22'!Área_de_impresión</vt:lpstr>
      <vt:lpstr>'23'!Área_de_impresión</vt:lpstr>
      <vt:lpstr>'24'!Área_de_impresión</vt:lpstr>
      <vt:lpstr>'25'!Área_de_impresión</vt:lpstr>
      <vt:lpstr>'3'!Área_de_impresión</vt:lpstr>
      <vt:lpstr>'4'!Área_de_impresión</vt:lpstr>
      <vt:lpstr>'5'!Área_de_impresión</vt:lpstr>
      <vt:lpstr>'6'!Área_de_impresión</vt:lpstr>
      <vt:lpstr>'G1'!Área_de_impresión</vt:lpstr>
      <vt:lpstr>'G2'!Área_de_impresión</vt:lpstr>
      <vt:lpstr>'G3'!Área_de_impresión</vt:lpstr>
      <vt:lpstr>'G4'!Área_de_impresión</vt:lpstr>
      <vt:lpstr>'G5'!Área_de_impresión</vt:lpstr>
      <vt:lpstr>'G6'!Área_de_impresión</vt:lpstr>
      <vt:lpstr>'G7'!Área_de_impresión</vt:lpstr>
      <vt:lpstr>'G8'!Área_de_impresión</vt:lpstr>
      <vt:lpstr>'18'!Títulos_a_imprimir</vt:lpstr>
      <vt:lpstr>'5'!Títulos_a_imprimir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avalverde</dc:creator>
  <cp:lastModifiedBy>Andrea de los Angeles Cespedes Solis</cp:lastModifiedBy>
  <cp:lastPrinted>2024-03-01T17:28:22Z</cp:lastPrinted>
  <dcterms:created xsi:type="dcterms:W3CDTF">2011-09-12T18:08:36Z</dcterms:created>
  <dcterms:modified xsi:type="dcterms:W3CDTF">2024-03-04T16:32:51Z</dcterms:modified>
</cp:coreProperties>
</file>