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harts/chart3.xml" ContentType="application/vnd.openxmlformats-officedocument.drawingml.chart+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charts/chart4.xml" ContentType="application/vnd.openxmlformats-officedocument.drawingml.chart+xml"/>
  <Override PartName="/xl/drawings/drawing41.xml" ContentType="application/vnd.openxmlformats-officedocument.drawing+xml"/>
  <Override PartName="/xl/drawings/drawing42.xml" ContentType="application/vnd.openxmlformats-officedocument.drawing+xml"/>
  <Override PartName="/xl/charts/chart5.xml" ContentType="application/vnd.openxmlformats-officedocument.drawingml.chart+xml"/>
  <Override PartName="/xl/drawings/drawing43.xml" ContentType="application/vnd.openxmlformats-officedocument.drawing+xml"/>
  <Override PartName="/xl/drawings/drawing44.xml" ContentType="application/vnd.openxmlformats-officedocument.drawing+xml"/>
  <Override PartName="/xl/charts/chart6.xml" ContentType="application/vnd.openxmlformats-officedocument.drawingml.chart+xml"/>
  <Override PartName="/xl/drawings/drawing45.xml" ContentType="application/vnd.openxmlformats-officedocument.drawing+xml"/>
  <Override PartName="/xl/drawings/drawing46.xml" ContentType="application/vnd.openxmlformats-officedocument.drawing+xml"/>
  <Override PartName="/xl/charts/chart7.xml" ContentType="application/vnd.openxmlformats-officedocument.drawingml.chart+xml"/>
  <Override PartName="/xl/drawings/drawing47.xml" ContentType="application/vnd.openxmlformats-officedocument.drawing+xml"/>
  <Override PartName="/xl/drawings/drawing4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defaultThemeVersion="124226"/>
  <mc:AlternateContent xmlns:mc="http://schemas.openxmlformats.org/markup-compatibility/2006">
    <mc:Choice Requires="x15">
      <x15ac:absPath xmlns:x15ac="http://schemas.microsoft.com/office/spreadsheetml/2010/11/ac" url="C:\ELADIO_PORTATIL\BOLETINES ESPECIALES\Boletín Especial preelectoral Febrero 2024\"/>
    </mc:Choice>
  </mc:AlternateContent>
  <xr:revisionPtr revIDLastSave="0" documentId="13_ncr:1_{B287CB59-9082-4550-A3D5-0F61798283B5}" xr6:coauthVersionLast="47" xr6:coauthVersionMax="47" xr10:uidLastSave="{00000000-0000-0000-0000-000000000000}"/>
  <bookViews>
    <workbookView xWindow="-24120" yWindow="1305" windowWidth="24240" windowHeight="13140" firstSheet="1" activeTab="1" xr2:uid="{5A627CD8-E98D-4C13-8370-C64525524E8B}"/>
  </bookViews>
  <sheets>
    <sheet name="MENUDATOS" sheetId="180" state="hidden" r:id="rId1"/>
    <sheet name="C1" sheetId="248" r:id="rId2"/>
    <sheet name="G1" sheetId="249" r:id="rId3"/>
    <sheet name="C2" sheetId="250" r:id="rId4"/>
    <sheet name="C3" sheetId="251" r:id="rId5"/>
    <sheet name="C4" sheetId="252" r:id="rId6"/>
    <sheet name="C5" sheetId="253" r:id="rId7"/>
    <sheet name="G2" sheetId="254" r:id="rId8"/>
    <sheet name="C6" sheetId="255" r:id="rId9"/>
    <sheet name="C7" sheetId="256" r:id="rId10"/>
    <sheet name="C8" sheetId="257" r:id="rId11"/>
    <sheet name="C9" sheetId="258" r:id="rId12"/>
    <sheet name="C10" sheetId="259" r:id="rId13"/>
    <sheet name="C11" sheetId="260" r:id="rId14"/>
    <sheet name="C12" sheetId="261" r:id="rId15"/>
    <sheet name="C13" sheetId="262" r:id="rId16"/>
    <sheet name="C14" sheetId="263" r:id="rId17"/>
    <sheet name="C15" sheetId="264" r:id="rId18"/>
    <sheet name="C16" sheetId="265" r:id="rId19"/>
    <sheet name="C17" sheetId="266" r:id="rId20"/>
    <sheet name="T1" sheetId="238" r:id="rId21"/>
    <sheet name="T2" sheetId="239" r:id="rId22"/>
    <sheet name="T3" sheetId="240" r:id="rId23"/>
    <sheet name="C18" sheetId="207" r:id="rId24"/>
    <sheet name="C19" sheetId="236" r:id="rId25"/>
    <sheet name="C20" sheetId="208" r:id="rId26"/>
    <sheet name="G3" sheetId="209" r:id="rId27"/>
    <sheet name="C21" sheetId="210" r:id="rId28"/>
    <sheet name="C22" sheetId="211" r:id="rId29"/>
    <sheet name="C23" sheetId="232" r:id="rId30"/>
    <sheet name="C24" sheetId="233" r:id="rId31"/>
    <sheet name="C25" sheetId="212" r:id="rId32"/>
    <sheet name="C26" sheetId="213" r:id="rId33"/>
    <sheet name="C27" sheetId="214" r:id="rId34"/>
    <sheet name="C28" sheetId="215" r:id="rId35"/>
    <sheet name="C29" sheetId="216" r:id="rId36"/>
    <sheet name="C30" sheetId="217" r:id="rId37"/>
    <sheet name="C31" sheetId="218" r:id="rId38"/>
    <sheet name="C32" sheetId="219" r:id="rId39"/>
    <sheet name="C33" sheetId="220" r:id="rId40"/>
    <sheet name="G4" sheetId="221" r:id="rId41"/>
    <sheet name="C34" sheetId="234" r:id="rId42"/>
    <sheet name="G5" sheetId="235" r:id="rId43"/>
    <sheet name="C35" sheetId="222" r:id="rId44"/>
    <sheet name="G6" sheetId="223" r:id="rId45"/>
    <sheet name="C36" sheetId="224" r:id="rId46"/>
    <sheet name="G7" sheetId="225" r:id="rId47"/>
    <sheet name="C37" sheetId="226" r:id="rId48"/>
    <sheet name="C38" sheetId="227" r:id="rId49"/>
  </sheets>
  <definedNames>
    <definedName name="_xlnm._FilterDatabase" localSheetId="30" hidden="1">'C24'!#REF!</definedName>
    <definedName name="_xlnm._FilterDatabase" localSheetId="32" hidden="1">'C26'!#REF!</definedName>
    <definedName name="_xlnm._FilterDatabase" localSheetId="34" hidden="1">'C28'!$A$4:$P$103</definedName>
    <definedName name="_xlnm._FilterDatabase" localSheetId="4" hidden="1">'C3'!$A$6:$A$588</definedName>
    <definedName name="_xlnm._FilterDatabase" localSheetId="9" hidden="1">'C7'!$A$9:$A$15</definedName>
    <definedName name="_xlnm._FilterDatabase" localSheetId="10" hidden="1">'C8'!$A$8:$A$97</definedName>
    <definedName name="_xlnm._FilterDatabase" localSheetId="0" hidden="1">MENUDATOS!$A$1:$A$48</definedName>
    <definedName name="_xlnm._FilterDatabase" localSheetId="20" hidden="1">'T1'!$A$6:$B$20</definedName>
    <definedName name="_xlnm._FilterDatabase" localSheetId="21" hidden="1">'T2'!$D$6:$D$24</definedName>
    <definedName name="_xlnm._FilterDatabase" localSheetId="22" hidden="1">'T3'!$A$1:$A$110</definedName>
    <definedName name="_xlnm.Print_Area" localSheetId="23">'C18'!$A$1:$G$59</definedName>
    <definedName name="_xlnm.Print_Area" localSheetId="3">'C2'!$A$1:$G$112</definedName>
    <definedName name="_xlnm.Print_Area" localSheetId="29">'C23'!$A$1:$P$85</definedName>
    <definedName name="_xlnm.Print_Area" localSheetId="34">'C28'!$A$1:$P$102</definedName>
    <definedName name="_xlnm.Print_Area" localSheetId="4">'C3'!$A$1:$F$591</definedName>
    <definedName name="_xlnm.Print_Area" localSheetId="8">'C6'!$A$1:$I$67</definedName>
    <definedName name="_xlnm.Print_Area" localSheetId="10">'C8'!$A$1:$J$102</definedName>
    <definedName name="_xlnm.Print_Area" localSheetId="2">'G1'!$A$1:$J$30</definedName>
    <definedName name="_xlnm.Print_Area" localSheetId="7">'G2'!$A$1:$I$39</definedName>
    <definedName name="_xlnm.Print_Area" localSheetId="26">'G3'!$A$1:$J$34</definedName>
    <definedName name="_xlnm.Print_Area" localSheetId="40">'G4'!$A$1:$I$29</definedName>
    <definedName name="_xlnm.Print_Area" localSheetId="42">'G5'!$A$1:$I$29</definedName>
    <definedName name="_xlnm.Print_Area" localSheetId="44">'G6'!$A$1:$I$29</definedName>
    <definedName name="_xlnm.Print_Area" localSheetId="46">'G7'!$A$1:$I$29</definedName>
    <definedName name="_xlnm.Print_Area" localSheetId="21">'T2'!$A$1:$B$12</definedName>
    <definedName name="_xlnm.Print_Area" localSheetId="22">'T3'!$A$2:$B$62</definedName>
    <definedName name="Área_de_impresiónG1" localSheetId="2">'G1'!$A$1:$J$29</definedName>
    <definedName name="Área_de_impresiónG2" localSheetId="7">'G2'!$A$1:$I$39</definedName>
    <definedName name="Área_de_impresiónT1" localSheetId="20">'T1'!$A$1:$B$21</definedName>
    <definedName name="Área_de_impresiónT2" localSheetId="21">'T2'!$A$1:$B$12</definedName>
    <definedName name="Área_de_impresiónT3" localSheetId="22">'T3'!$A$2:$B$62</definedName>
    <definedName name="Print_Area" localSheetId="43">'C35'!$A$1:$J$23</definedName>
    <definedName name="Print_Area" localSheetId="2">'G1'!$A$1:$J$29</definedName>
    <definedName name="Print_Area" localSheetId="7">'G2'!$A$1:$I$39</definedName>
    <definedName name="Print_Area" localSheetId="26">'G3'!$A$1:$J$34</definedName>
    <definedName name="Print_Area" localSheetId="40">'G4'!$A$1:$I$29</definedName>
    <definedName name="Print_Area" localSheetId="42">'G5'!$A$1:$I$28</definedName>
    <definedName name="Print_Area" localSheetId="44">'G6'!$A$1:$I$29</definedName>
    <definedName name="Print_Area" localSheetId="46">'G7'!$A$1:$I$29</definedName>
    <definedName name="Print_Area" localSheetId="20">'T1'!$A$2:$B$21</definedName>
    <definedName name="Print_Area" localSheetId="21">'T2'!$A$2:$B$12</definedName>
    <definedName name="Print_Area" localSheetId="22">'T3'!$A$2:$B$62</definedName>
    <definedName name="Print_Areac34" localSheetId="41">'C34'!$A$1:$J$24</definedName>
    <definedName name="Print_Titles" localSheetId="19">'C17'!$1:$6</definedName>
    <definedName name="Print_Titles" localSheetId="3">'C2'!$1:$8</definedName>
    <definedName name="Print_Titles" localSheetId="27">'C21'!$1:$8</definedName>
    <definedName name="Print_Titles" localSheetId="28">'C22'!$1:$8</definedName>
    <definedName name="Print_Titles" localSheetId="29">'C23'!$1:$8</definedName>
    <definedName name="Print_Titles" localSheetId="30">'C24'!$1:$8</definedName>
    <definedName name="Print_Titles" localSheetId="31">'C25'!$1:$8</definedName>
    <definedName name="Print_Titles" localSheetId="32">'C26'!$1:$8</definedName>
    <definedName name="Print_Titles" localSheetId="33">'C27'!$1:$8</definedName>
    <definedName name="Print_Titles" localSheetId="34">'C28'!$1:$8</definedName>
    <definedName name="Print_Titles" localSheetId="4">'C3'!$1:$5</definedName>
    <definedName name="Print_Titles" localSheetId="5">'C4'!$1:$7</definedName>
    <definedName name="Print_Titlesc16" localSheetId="18">'C16'!$1:$6</definedName>
    <definedName name="Print_Titlesc6" localSheetId="8">'C6'!$1:$7</definedName>
    <definedName name="Print_Titlesc8" localSheetId="10">'C8'!$1:$5</definedName>
    <definedName name="titulo1" localSheetId="7">'G2'!$A$1:$I$39</definedName>
    <definedName name="titulo2" localSheetId="40">'G4'!$A$1:$I$29</definedName>
    <definedName name="titulo3" localSheetId="42">'G5'!$A$1:$I$29</definedName>
    <definedName name="titulo4" localSheetId="44">'G6'!$A$1:$I$29</definedName>
    <definedName name="titulo5" localSheetId="46">'G7'!$A$1:$I$29</definedName>
    <definedName name="_xlnm.Print_Titles" localSheetId="18">'C16'!$1:$6</definedName>
    <definedName name="_xlnm.Print_Titles" localSheetId="19">'C17'!$1:$6</definedName>
    <definedName name="_xlnm.Print_Titles" localSheetId="23">'C18'!$1:$4</definedName>
    <definedName name="_xlnm.Print_Titles" localSheetId="3">'C2'!$1:$8</definedName>
    <definedName name="_xlnm.Print_Titles" localSheetId="27">'C21'!$1:$8</definedName>
    <definedName name="_xlnm.Print_Titles" localSheetId="28">'C22'!$1:$8</definedName>
    <definedName name="_xlnm.Print_Titles" localSheetId="29">'C23'!$1:$8</definedName>
    <definedName name="_xlnm.Print_Titles" localSheetId="30">'C24'!$1:$8</definedName>
    <definedName name="_xlnm.Print_Titles" localSheetId="31">'C25'!$1:$8</definedName>
    <definedName name="_xlnm.Print_Titles" localSheetId="32">'C26'!$1:$8</definedName>
    <definedName name="_xlnm.Print_Titles" localSheetId="33">'C27'!$1:$8</definedName>
    <definedName name="_xlnm.Print_Titles" localSheetId="34">'C28'!$1:$8</definedName>
    <definedName name="_xlnm.Print_Titles" localSheetId="4">'C3'!$1:$5</definedName>
    <definedName name="_xlnm.Print_Titles" localSheetId="5">'C4'!$1:$7</definedName>
    <definedName name="_xlnm.Print_Titles" localSheetId="8">'C6'!$1:$7</definedName>
    <definedName name="_xlnm.Print_Titles" localSheetId="10">'C8'!$1:$5</definedName>
    <definedName name="_xlnm.Print_Titles" localSheetId="22">'T3'!$2:$5</definedName>
    <definedName name="Z_16149D3E_EC24_4C93_8F90_E02C5DCF0AA4_.wvu.PrintArea" localSheetId="25" hidden="1">'C20'!$A$1:$F$35</definedName>
    <definedName name="Z_16149D3E_EC24_4C93_8F90_E02C5DCF0AA4_.wvu.PrintTitles" localSheetId="28" hidden="1">'C22'!$1:$7</definedName>
    <definedName name="Z_2EA7A9D6_B7A0_49F3_95C8_9154E0476A88_.wvu.PrintArea" localSheetId="25" hidden="1">'C20'!$A$1:$F$35</definedName>
    <definedName name="Z_2EA7A9D6_B7A0_49F3_95C8_9154E0476A88_.wvu.PrintTitles" localSheetId="28" hidden="1">'C22'!$1:$7</definedName>
    <definedName name="Z_3A95617C_209A_4CFC_BEF1_F15327946A35_.wvu.PrintArea" localSheetId="25" hidden="1">'C20'!$A$1:$F$35</definedName>
    <definedName name="Z_3A95617C_209A_4CFC_BEF1_F15327946A35_.wvu.PrintTitles" localSheetId="28" hidden="1">'C22'!$1:$7</definedName>
    <definedName name="Z_5C9DB839_B162_4340_B60B_B359DDC341EA_.wvu.PrintArea" localSheetId="25" hidden="1">'C20'!$A$1:$F$35</definedName>
    <definedName name="Z_5C9DB839_B162_4340_B60B_B359DDC341EA_.wvu.PrintTitles" localSheetId="28" hidden="1">'C22'!$1:$7</definedName>
    <definedName name="Z_9B2A5DCF_4E74_4D0D_BC8C_72984E349A7C_.wvu.PrintArea" localSheetId="25" hidden="1">'C20'!$A$1:$F$35</definedName>
    <definedName name="Z_9B2A5DCF_4E74_4D0D_BC8C_72984E349A7C_.wvu.PrintTitles" localSheetId="28" hidden="1">'C22'!$1:$7</definedName>
    <definedName name="Z_CEB0ED05_5482_48A4_ADF7_8D7BA4F6BCF5_.wvu.PrintArea" localSheetId="25" hidden="1">'C20'!$A$1:$F$35</definedName>
    <definedName name="Z_CEB0ED05_5482_48A4_ADF7_8D7BA4F6BCF5_.wvu.PrintTitles" localSheetId="28" hidden="1">'C22'!$1:$7</definedName>
  </definedNames>
  <calcPr calcId="191029"/>
  <customWorkbookViews>
    <customWorkbookView name="ANA HAZEL PAG1" guid="{FA03AA48-9DE6-4195-AC96-5316107AB03B}" maximized="1" windowWidth="1001" windowHeight="588" activeSheetId="3"/>
    <customWorkbookView name="ANA HAZEL PAG2" guid="{EDACA4D1-8027-43DB-B7FF-D26047A5AA1B}" maximized="1" windowWidth="1001" windowHeight="588" activeSheetId="3"/>
    <customWorkbookView name="LUIS PAG1" guid="{3CB23CC5-294A-488E-801A-CAB8139D8ADE}" maximized="1" windowWidth="1001" windowHeight="588" activeSheetId="2"/>
    <customWorkbookView name="LUIS PAG2" guid="{B3FB6602-F809-49FA-8AA7-9F2D2BB0C4EC}" maximized="1" windowWidth="1001" windowHeight="588"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261" l="1"/>
  <c r="C51" i="265"/>
  <c r="D51" i="265"/>
  <c r="B6" i="225"/>
  <c r="B7" i="225"/>
  <c r="B8" i="225"/>
  <c r="B9" i="225"/>
  <c r="B10" i="225"/>
  <c r="B11" i="225"/>
  <c r="B12" i="225"/>
  <c r="B13" i="225"/>
  <c r="B14" i="225"/>
  <c r="B15" i="225"/>
  <c r="B5" i="225"/>
  <c r="B6" i="223"/>
  <c r="B7" i="223"/>
  <c r="B8" i="223"/>
  <c r="B9" i="223"/>
  <c r="B10" i="223"/>
  <c r="B11" i="223"/>
  <c r="B12" i="223"/>
  <c r="B13" i="223"/>
  <c r="B14" i="223"/>
  <c r="B15" i="223"/>
  <c r="B5" i="223"/>
  <c r="B6" i="235"/>
  <c r="B7" i="235"/>
  <c r="B8" i="235"/>
  <c r="B9" i="235"/>
  <c r="B10" i="235"/>
  <c r="B11" i="235"/>
  <c r="B12" i="235"/>
  <c r="B13" i="235"/>
  <c r="B14" i="235"/>
  <c r="B15" i="235"/>
  <c r="B5" i="235"/>
  <c r="D12" i="216"/>
  <c r="F12" i="216"/>
  <c r="I12" i="216"/>
  <c r="K12" i="216"/>
  <c r="N12" i="216"/>
  <c r="P12" i="216"/>
  <c r="D13" i="216"/>
  <c r="F13" i="216"/>
  <c r="I13" i="216"/>
  <c r="K13" i="216"/>
  <c r="N13" i="216"/>
  <c r="P13" i="216"/>
  <c r="D14" i="216"/>
  <c r="F14" i="216"/>
  <c r="I14" i="216"/>
  <c r="K14" i="216"/>
  <c r="N14" i="216"/>
  <c r="P14" i="216"/>
  <c r="D15" i="216"/>
  <c r="F15" i="216"/>
  <c r="I15" i="216"/>
  <c r="K15" i="216"/>
  <c r="N15" i="216"/>
  <c r="P15" i="216"/>
  <c r="D16" i="216"/>
  <c r="F16" i="216"/>
  <c r="I16" i="216"/>
  <c r="K16" i="216"/>
  <c r="N16" i="216"/>
  <c r="P16" i="216"/>
  <c r="D17" i="216"/>
  <c r="F17" i="216"/>
  <c r="I17" i="216"/>
  <c r="K17" i="216"/>
  <c r="N17" i="216"/>
  <c r="P17" i="216"/>
  <c r="D18" i="216"/>
  <c r="F18" i="216"/>
  <c r="I18" i="216"/>
  <c r="K18" i="216"/>
  <c r="N18" i="216"/>
  <c r="P18" i="216"/>
  <c r="D19" i="216"/>
  <c r="F19" i="216"/>
  <c r="I19" i="216"/>
  <c r="K19" i="216"/>
  <c r="N19" i="216"/>
  <c r="P19" i="216"/>
  <c r="D20" i="216"/>
  <c r="F20" i="216"/>
  <c r="I20" i="216"/>
  <c r="K20" i="216"/>
  <c r="N20" i="216"/>
  <c r="P20" i="216"/>
  <c r="F21" i="216"/>
  <c r="I21" i="216"/>
  <c r="K21" i="216"/>
  <c r="D22" i="216"/>
  <c r="F22" i="216"/>
  <c r="K22" i="216"/>
  <c r="N22" i="216"/>
  <c r="P22" i="216"/>
  <c r="D23" i="216"/>
  <c r="F23" i="216"/>
  <c r="I23" i="216"/>
  <c r="K23" i="216"/>
  <c r="N23" i="216"/>
  <c r="P23" i="216"/>
  <c r="D24" i="216"/>
  <c r="F24" i="216"/>
  <c r="I24" i="216"/>
  <c r="K24" i="216"/>
  <c r="N24" i="216"/>
  <c r="P24" i="216"/>
  <c r="P11" i="216"/>
  <c r="N11" i="216"/>
  <c r="K11" i="216"/>
  <c r="I11" i="216"/>
  <c r="D92" i="215"/>
  <c r="F92" i="215"/>
  <c r="I92" i="215"/>
  <c r="K92" i="215"/>
  <c r="N92" i="215"/>
  <c r="P92" i="215"/>
  <c r="I93" i="215"/>
  <c r="F93" i="215"/>
  <c r="K93" i="215"/>
  <c r="N93" i="215"/>
  <c r="I94" i="215"/>
  <c r="D94" i="215"/>
  <c r="F94" i="215"/>
  <c r="K94" i="215"/>
  <c r="N94" i="215"/>
  <c r="P94" i="215"/>
  <c r="D95" i="215"/>
  <c r="F95" i="215"/>
  <c r="I95" i="215"/>
  <c r="K95" i="215"/>
  <c r="N95" i="215"/>
  <c r="P95" i="215"/>
  <c r="D96" i="215"/>
  <c r="F96" i="215"/>
  <c r="I96" i="215"/>
  <c r="K96" i="215"/>
  <c r="N96" i="215"/>
  <c r="P96" i="215"/>
  <c r="D97" i="215"/>
  <c r="F97" i="215"/>
  <c r="K97" i="215"/>
  <c r="N97" i="215"/>
  <c r="I98" i="215"/>
  <c r="D98" i="215"/>
  <c r="F98" i="215"/>
  <c r="K98" i="215"/>
  <c r="N98" i="215"/>
  <c r="P98" i="215"/>
  <c r="D99" i="215"/>
  <c r="F99" i="215"/>
  <c r="I99" i="215"/>
  <c r="K99" i="215"/>
  <c r="N99" i="215"/>
  <c r="P99" i="215"/>
  <c r="D100" i="215"/>
  <c r="F100" i="215"/>
  <c r="I100" i="215"/>
  <c r="K100" i="215"/>
  <c r="N100" i="215"/>
  <c r="P100" i="215"/>
  <c r="D12" i="215"/>
  <c r="F12" i="215"/>
  <c r="I12" i="215"/>
  <c r="K12" i="215"/>
  <c r="N12" i="215"/>
  <c r="P12" i="215"/>
  <c r="F13" i="215"/>
  <c r="D13" i="215"/>
  <c r="I13" i="215"/>
  <c r="N13" i="215"/>
  <c r="D14" i="215"/>
  <c r="F14" i="215"/>
  <c r="I14" i="215"/>
  <c r="K14" i="215"/>
  <c r="N14" i="215"/>
  <c r="P14" i="215"/>
  <c r="D15" i="215"/>
  <c r="F15" i="215"/>
  <c r="I15" i="215"/>
  <c r="K15" i="215"/>
  <c r="N15" i="215"/>
  <c r="P15" i="215"/>
  <c r="D16" i="215"/>
  <c r="F16" i="215"/>
  <c r="I16" i="215"/>
  <c r="K16" i="215"/>
  <c r="N16" i="215"/>
  <c r="P16" i="215"/>
  <c r="P17" i="215"/>
  <c r="D17" i="215"/>
  <c r="F17" i="215"/>
  <c r="I17" i="215"/>
  <c r="K17" i="215"/>
  <c r="N17" i="215"/>
  <c r="D18" i="215"/>
  <c r="F18" i="215"/>
  <c r="I18" i="215"/>
  <c r="K18" i="215"/>
  <c r="N18" i="215"/>
  <c r="P18" i="215"/>
  <c r="D19" i="215"/>
  <c r="F19" i="215"/>
  <c r="I19" i="215"/>
  <c r="K19" i="215"/>
  <c r="N19" i="215"/>
  <c r="P19" i="215"/>
  <c r="D20" i="215"/>
  <c r="F20" i="215"/>
  <c r="I20" i="215"/>
  <c r="K20" i="215"/>
  <c r="N20" i="215"/>
  <c r="P20" i="215"/>
  <c r="F21" i="215"/>
  <c r="I21" i="215"/>
  <c r="K21" i="215"/>
  <c r="N21" i="215"/>
  <c r="D22" i="215"/>
  <c r="F22" i="215"/>
  <c r="I22" i="215"/>
  <c r="K22" i="215"/>
  <c r="N22" i="215"/>
  <c r="P22" i="215"/>
  <c r="D23" i="215"/>
  <c r="F23" i="215"/>
  <c r="I23" i="215"/>
  <c r="K23" i="215"/>
  <c r="N23" i="215"/>
  <c r="P23" i="215"/>
  <c r="D24" i="215"/>
  <c r="F24" i="215"/>
  <c r="I24" i="215"/>
  <c r="K24" i="215"/>
  <c r="N24" i="215"/>
  <c r="P24" i="215"/>
  <c r="N25" i="215"/>
  <c r="F25" i="215"/>
  <c r="D26" i="215"/>
  <c r="F26" i="215"/>
  <c r="I26" i="215"/>
  <c r="K26" i="215"/>
  <c r="N26" i="215"/>
  <c r="P26" i="215"/>
  <c r="D27" i="215"/>
  <c r="F27" i="215"/>
  <c r="I27" i="215"/>
  <c r="K27" i="215"/>
  <c r="N27" i="215"/>
  <c r="P27" i="215"/>
  <c r="D28" i="215"/>
  <c r="F28" i="215"/>
  <c r="I28" i="215"/>
  <c r="K28" i="215"/>
  <c r="N28" i="215"/>
  <c r="P28" i="215"/>
  <c r="I29" i="215"/>
  <c r="K29" i="215"/>
  <c r="N29" i="215"/>
  <c r="D30" i="215"/>
  <c r="F30" i="215"/>
  <c r="I30" i="215"/>
  <c r="K30" i="215"/>
  <c r="N30" i="215"/>
  <c r="P30" i="215"/>
  <c r="D31" i="215"/>
  <c r="F31" i="215"/>
  <c r="I31" i="215"/>
  <c r="K31" i="215"/>
  <c r="N31" i="215"/>
  <c r="P31" i="215"/>
  <c r="D32" i="215"/>
  <c r="F32" i="215"/>
  <c r="I32" i="215"/>
  <c r="K32" i="215"/>
  <c r="N32" i="215"/>
  <c r="P32" i="215"/>
  <c r="N33" i="215"/>
  <c r="F33" i="215"/>
  <c r="D34" i="215"/>
  <c r="F34" i="215"/>
  <c r="I34" i="215"/>
  <c r="K34" i="215"/>
  <c r="N34" i="215"/>
  <c r="P34" i="215"/>
  <c r="D35" i="215"/>
  <c r="F35" i="215"/>
  <c r="I35" i="215"/>
  <c r="K35" i="215"/>
  <c r="N35" i="215"/>
  <c r="P35" i="215"/>
  <c r="D36" i="215"/>
  <c r="F36" i="215"/>
  <c r="I36" i="215"/>
  <c r="K36" i="215"/>
  <c r="N36" i="215"/>
  <c r="P36" i="215"/>
  <c r="I37" i="215"/>
  <c r="K37" i="215"/>
  <c r="N37" i="215"/>
  <c r="D38" i="215"/>
  <c r="F38" i="215"/>
  <c r="I38" i="215"/>
  <c r="K38" i="215"/>
  <c r="N38" i="215"/>
  <c r="P38" i="215"/>
  <c r="D39" i="215"/>
  <c r="F39" i="215"/>
  <c r="I39" i="215"/>
  <c r="K39" i="215"/>
  <c r="N39" i="215"/>
  <c r="P39" i="215"/>
  <c r="D40" i="215"/>
  <c r="F40" i="215"/>
  <c r="I40" i="215"/>
  <c r="K40" i="215"/>
  <c r="N40" i="215"/>
  <c r="P40" i="215"/>
  <c r="N41" i="215"/>
  <c r="F41" i="215"/>
  <c r="D42" i="215"/>
  <c r="F42" i="215"/>
  <c r="I42" i="215"/>
  <c r="K42" i="215"/>
  <c r="N42" i="215"/>
  <c r="P42" i="215"/>
  <c r="D43" i="215"/>
  <c r="F43" i="215"/>
  <c r="I43" i="215"/>
  <c r="K43" i="215"/>
  <c r="N43" i="215"/>
  <c r="P43" i="215"/>
  <c r="D44" i="215"/>
  <c r="F44" i="215"/>
  <c r="I44" i="215"/>
  <c r="K44" i="215"/>
  <c r="N44" i="215"/>
  <c r="P44" i="215"/>
  <c r="I45" i="215"/>
  <c r="K45" i="215"/>
  <c r="N45" i="215"/>
  <c r="D46" i="215"/>
  <c r="F46" i="215"/>
  <c r="I46" i="215"/>
  <c r="K46" i="215"/>
  <c r="N46" i="215"/>
  <c r="P46" i="215"/>
  <c r="D47" i="215"/>
  <c r="F47" i="215"/>
  <c r="I47" i="215"/>
  <c r="K47" i="215"/>
  <c r="N47" i="215"/>
  <c r="P47" i="215"/>
  <c r="D48" i="215"/>
  <c r="F48" i="215"/>
  <c r="I48" i="215"/>
  <c r="K48" i="215"/>
  <c r="N48" i="215"/>
  <c r="P48" i="215"/>
  <c r="N49" i="215"/>
  <c r="F49" i="215"/>
  <c r="D50" i="215"/>
  <c r="F50" i="215"/>
  <c r="I50" i="215"/>
  <c r="K50" i="215"/>
  <c r="N50" i="215"/>
  <c r="P50" i="215"/>
  <c r="D51" i="215"/>
  <c r="F51" i="215"/>
  <c r="I51" i="215"/>
  <c r="K51" i="215"/>
  <c r="N51" i="215"/>
  <c r="P51" i="215"/>
  <c r="D52" i="215"/>
  <c r="F52" i="215"/>
  <c r="I52" i="215"/>
  <c r="K52" i="215"/>
  <c r="N52" i="215"/>
  <c r="P52" i="215"/>
  <c r="I53" i="215"/>
  <c r="K53" i="215"/>
  <c r="N53" i="215"/>
  <c r="D54" i="215"/>
  <c r="F54" i="215"/>
  <c r="I54" i="215"/>
  <c r="K54" i="215"/>
  <c r="N54" i="215"/>
  <c r="P54" i="215"/>
  <c r="D55" i="215"/>
  <c r="F55" i="215"/>
  <c r="I55" i="215"/>
  <c r="K55" i="215"/>
  <c r="N55" i="215"/>
  <c r="P55" i="215"/>
  <c r="D56" i="215"/>
  <c r="F56" i="215"/>
  <c r="I56" i="215"/>
  <c r="K56" i="215"/>
  <c r="N56" i="215"/>
  <c r="P56" i="215"/>
  <c r="K57" i="215"/>
  <c r="N57" i="215"/>
  <c r="P57" i="215"/>
  <c r="D58" i="215"/>
  <c r="F58" i="215"/>
  <c r="I58" i="215"/>
  <c r="K58" i="215"/>
  <c r="N58" i="215"/>
  <c r="P58" i="215"/>
  <c r="D59" i="215"/>
  <c r="F59" i="215"/>
  <c r="I59" i="215"/>
  <c r="K59" i="215"/>
  <c r="N59" i="215"/>
  <c r="P59" i="215"/>
  <c r="D60" i="215"/>
  <c r="F60" i="215"/>
  <c r="I60" i="215"/>
  <c r="K60" i="215"/>
  <c r="N60" i="215"/>
  <c r="P60" i="215"/>
  <c r="I61" i="215"/>
  <c r="D62" i="215"/>
  <c r="F62" i="215"/>
  <c r="I62" i="215"/>
  <c r="K62" i="215"/>
  <c r="N62" i="215"/>
  <c r="P62" i="215"/>
  <c r="D63" i="215"/>
  <c r="F63" i="215"/>
  <c r="I63" i="215"/>
  <c r="K63" i="215"/>
  <c r="N63" i="215"/>
  <c r="P63" i="215"/>
  <c r="D64" i="215"/>
  <c r="F64" i="215"/>
  <c r="I64" i="215"/>
  <c r="K64" i="215"/>
  <c r="N64" i="215"/>
  <c r="P64" i="215"/>
  <c r="I65" i="215"/>
  <c r="D65" i="215"/>
  <c r="K65" i="215"/>
  <c r="N65" i="215"/>
  <c r="P65" i="215"/>
  <c r="I66" i="215"/>
  <c r="D66" i="215"/>
  <c r="F66" i="215"/>
  <c r="K66" i="215"/>
  <c r="N66" i="215"/>
  <c r="P66" i="215"/>
  <c r="D67" i="215"/>
  <c r="F67" i="215"/>
  <c r="I67" i="215"/>
  <c r="K67" i="215"/>
  <c r="N67" i="215"/>
  <c r="P67" i="215"/>
  <c r="D68" i="215"/>
  <c r="F68" i="215"/>
  <c r="I68" i="215"/>
  <c r="K68" i="215"/>
  <c r="N68" i="215"/>
  <c r="P68" i="215"/>
  <c r="D69" i="215"/>
  <c r="F69" i="215"/>
  <c r="I69" i="215"/>
  <c r="K69" i="215"/>
  <c r="N69" i="215"/>
  <c r="P69" i="215"/>
  <c r="D70" i="215"/>
  <c r="F70" i="215"/>
  <c r="I70" i="215"/>
  <c r="K70" i="215"/>
  <c r="N70" i="215"/>
  <c r="P70" i="215"/>
  <c r="D71" i="215"/>
  <c r="F71" i="215"/>
  <c r="I71" i="215"/>
  <c r="K71" i="215"/>
  <c r="N71" i="215"/>
  <c r="I72" i="215"/>
  <c r="D72" i="215"/>
  <c r="F72" i="215"/>
  <c r="K72" i="215"/>
  <c r="N72" i="215"/>
  <c r="P72" i="215"/>
  <c r="D73" i="215"/>
  <c r="F73" i="215"/>
  <c r="I73" i="215"/>
  <c r="K73" i="215"/>
  <c r="N73" i="215"/>
  <c r="P73" i="215"/>
  <c r="D74" i="215"/>
  <c r="F74" i="215"/>
  <c r="I74" i="215"/>
  <c r="K74" i="215"/>
  <c r="N74" i="215"/>
  <c r="P74" i="215"/>
  <c r="D75" i="215"/>
  <c r="F75" i="215"/>
  <c r="I75" i="215"/>
  <c r="K75" i="215"/>
  <c r="N75" i="215"/>
  <c r="I76" i="215"/>
  <c r="D76" i="215"/>
  <c r="K76" i="215"/>
  <c r="N76" i="215"/>
  <c r="P76" i="215"/>
  <c r="D77" i="215"/>
  <c r="F77" i="215"/>
  <c r="I77" i="215"/>
  <c r="K77" i="215"/>
  <c r="N77" i="215"/>
  <c r="P77" i="215"/>
  <c r="D78" i="215"/>
  <c r="F78" i="215"/>
  <c r="I78" i="215"/>
  <c r="K78" i="215"/>
  <c r="N78" i="215"/>
  <c r="P78" i="215"/>
  <c r="D79" i="215"/>
  <c r="F79" i="215"/>
  <c r="I79" i="215"/>
  <c r="K79" i="215"/>
  <c r="N79" i="215"/>
  <c r="F80" i="215"/>
  <c r="D80" i="215"/>
  <c r="I80" i="215"/>
  <c r="K80" i="215"/>
  <c r="N80" i="215"/>
  <c r="P80" i="215"/>
  <c r="D81" i="215"/>
  <c r="F81" i="215"/>
  <c r="I81" i="215"/>
  <c r="K81" i="215"/>
  <c r="N81" i="215"/>
  <c r="P81" i="215"/>
  <c r="D82" i="215"/>
  <c r="F82" i="215"/>
  <c r="I82" i="215"/>
  <c r="K82" i="215"/>
  <c r="N82" i="215"/>
  <c r="P82" i="215"/>
  <c r="D83" i="215"/>
  <c r="F83" i="215"/>
  <c r="I83" i="215"/>
  <c r="K83" i="215"/>
  <c r="N83" i="215"/>
  <c r="P83" i="215"/>
  <c r="D84" i="215"/>
  <c r="F84" i="215"/>
  <c r="I84" i="215"/>
  <c r="K84" i="215"/>
  <c r="N84" i="215"/>
  <c r="P84" i="215"/>
  <c r="D85" i="215"/>
  <c r="F85" i="215"/>
  <c r="I85" i="215"/>
  <c r="K85" i="215"/>
  <c r="N85" i="215"/>
  <c r="P85" i="215"/>
  <c r="D86" i="215"/>
  <c r="F86" i="215"/>
  <c r="I86" i="215"/>
  <c r="K86" i="215"/>
  <c r="N86" i="215"/>
  <c r="P86" i="215"/>
  <c r="D87" i="215"/>
  <c r="F87" i="215"/>
  <c r="I87" i="215"/>
  <c r="K87" i="215"/>
  <c r="N87" i="215"/>
  <c r="P87" i="215"/>
  <c r="D88" i="215"/>
  <c r="F88" i="215"/>
  <c r="I88" i="215"/>
  <c r="K88" i="215"/>
  <c r="N88" i="215"/>
  <c r="P88" i="215"/>
  <c r="D89" i="215"/>
  <c r="F89" i="215"/>
  <c r="I89" i="215"/>
  <c r="K89" i="215"/>
  <c r="N89" i="215"/>
  <c r="P89" i="215"/>
  <c r="D90" i="215"/>
  <c r="F90" i="215"/>
  <c r="I90" i="215"/>
  <c r="K90" i="215"/>
  <c r="N90" i="215"/>
  <c r="P90" i="215"/>
  <c r="D91" i="215"/>
  <c r="F91" i="215"/>
  <c r="I91" i="215"/>
  <c r="K91" i="215"/>
  <c r="N91" i="215"/>
  <c r="P91" i="215"/>
  <c r="P11" i="215"/>
  <c r="N11" i="215"/>
  <c r="K11" i="215"/>
  <c r="I11" i="215"/>
  <c r="D12" i="214"/>
  <c r="F12" i="214"/>
  <c r="I12" i="214"/>
  <c r="K12" i="214"/>
  <c r="D13" i="214"/>
  <c r="F13" i="214"/>
  <c r="I13" i="214"/>
  <c r="K13" i="214"/>
  <c r="N13" i="214"/>
  <c r="P13" i="214"/>
  <c r="D14" i="214"/>
  <c r="F14" i="214"/>
  <c r="I14" i="214"/>
  <c r="K14" i="214"/>
  <c r="N14" i="214"/>
  <c r="P14" i="214"/>
  <c r="D15" i="214"/>
  <c r="F15" i="214"/>
  <c r="I15" i="214"/>
  <c r="K15" i="214"/>
  <c r="N15" i="214"/>
  <c r="P15" i="214"/>
  <c r="D16" i="214"/>
  <c r="F16" i="214"/>
  <c r="I16" i="214"/>
  <c r="K16" i="214"/>
  <c r="N16" i="214"/>
  <c r="P16" i="214"/>
  <c r="D17" i="214"/>
  <c r="F17" i="214"/>
  <c r="I17" i="214"/>
  <c r="K17" i="214"/>
  <c r="N17" i="214"/>
  <c r="P17" i="214"/>
  <c r="D18" i="214"/>
  <c r="F18" i="214"/>
  <c r="I18" i="214"/>
  <c r="K18" i="214"/>
  <c r="N18" i="214"/>
  <c r="P18" i="214"/>
  <c r="D19" i="214"/>
  <c r="F19" i="214"/>
  <c r="I19" i="214"/>
  <c r="K19" i="214"/>
  <c r="D20" i="214"/>
  <c r="F20" i="214"/>
  <c r="I20" i="214"/>
  <c r="K20" i="214"/>
  <c r="N20" i="214"/>
  <c r="P20" i="214"/>
  <c r="D21" i="214"/>
  <c r="F21" i="214"/>
  <c r="I21" i="214"/>
  <c r="K21" i="214"/>
  <c r="N21" i="214"/>
  <c r="P21" i="214"/>
  <c r="D22" i="214"/>
  <c r="F22" i="214"/>
  <c r="I22" i="214"/>
  <c r="K22" i="214"/>
  <c r="N22" i="214"/>
  <c r="P22" i="214"/>
  <c r="D23" i="214"/>
  <c r="F23" i="214"/>
  <c r="I23" i="214"/>
  <c r="K23" i="214"/>
  <c r="N23" i="214"/>
  <c r="P23" i="214"/>
  <c r="D24" i="214"/>
  <c r="F24" i="214"/>
  <c r="I24" i="214"/>
  <c r="K24" i="214"/>
  <c r="N24" i="214"/>
  <c r="P24" i="214"/>
  <c r="D25" i="214"/>
  <c r="F25" i="214"/>
  <c r="I25" i="214"/>
  <c r="K25" i="214"/>
  <c r="N25" i="214"/>
  <c r="P25" i="214"/>
  <c r="D26" i="214"/>
  <c r="F26" i="214"/>
  <c r="I26" i="214"/>
  <c r="K26" i="214"/>
  <c r="N26" i="214"/>
  <c r="P26" i="214"/>
  <c r="D27" i="214"/>
  <c r="F27" i="214"/>
  <c r="I27" i="214"/>
  <c r="K27" i="214"/>
  <c r="N27" i="214"/>
  <c r="P27" i="214"/>
  <c r="D28" i="214"/>
  <c r="F28" i="214"/>
  <c r="I28" i="214"/>
  <c r="K28" i="214"/>
  <c r="N28" i="214"/>
  <c r="P28" i="214"/>
  <c r="D29" i="214"/>
  <c r="F29" i="214"/>
  <c r="I29" i="214"/>
  <c r="K29" i="214"/>
  <c r="N29" i="214"/>
  <c r="P29" i="214"/>
  <c r="D30" i="214"/>
  <c r="F30" i="214"/>
  <c r="I30" i="214"/>
  <c r="K30" i="214"/>
  <c r="N30" i="214"/>
  <c r="P30" i="214"/>
  <c r="D31" i="214"/>
  <c r="F31" i="214"/>
  <c r="I31" i="214"/>
  <c r="K31" i="214"/>
  <c r="N31" i="214"/>
  <c r="P31" i="214"/>
  <c r="D32" i="214"/>
  <c r="F32" i="214"/>
  <c r="I32" i="214"/>
  <c r="K32" i="214"/>
  <c r="N32" i="214"/>
  <c r="P32" i="214"/>
  <c r="D33" i="214"/>
  <c r="F33" i="214"/>
  <c r="I33" i="214"/>
  <c r="K33" i="214"/>
  <c r="N33" i="214"/>
  <c r="P33" i="214"/>
  <c r="D34" i="214"/>
  <c r="F34" i="214"/>
  <c r="I34" i="214"/>
  <c r="K34" i="214"/>
  <c r="N34" i="214"/>
  <c r="P34" i="214"/>
  <c r="D35" i="214"/>
  <c r="F35" i="214"/>
  <c r="I35" i="214"/>
  <c r="K35" i="214"/>
  <c r="N35" i="214"/>
  <c r="P35" i="214"/>
  <c r="D36" i="214"/>
  <c r="F36" i="214"/>
  <c r="I36" i="214"/>
  <c r="K36" i="214"/>
  <c r="N36" i="214"/>
  <c r="P36" i="214"/>
  <c r="D37" i="214"/>
  <c r="F37" i="214"/>
  <c r="I37" i="214"/>
  <c r="K37" i="214"/>
  <c r="N37" i="214"/>
  <c r="P37" i="214"/>
  <c r="D38" i="214"/>
  <c r="F38" i="214"/>
  <c r="I38" i="214"/>
  <c r="K38" i="214"/>
  <c r="N38" i="214"/>
  <c r="P38" i="214"/>
  <c r="D39" i="214"/>
  <c r="F39" i="214"/>
  <c r="I39" i="214"/>
  <c r="K39" i="214"/>
  <c r="N39" i="214"/>
  <c r="P39" i="214"/>
  <c r="D40" i="214"/>
  <c r="F40" i="214"/>
  <c r="I40" i="214"/>
  <c r="K40" i="214"/>
  <c r="N40" i="214"/>
  <c r="P40" i="214"/>
  <c r="D41" i="214"/>
  <c r="F41" i="214"/>
  <c r="I41" i="214"/>
  <c r="K41" i="214"/>
  <c r="N41" i="214"/>
  <c r="P41" i="214"/>
  <c r="D42" i="214"/>
  <c r="F42" i="214"/>
  <c r="I42" i="214"/>
  <c r="K42" i="214"/>
  <c r="D43" i="214"/>
  <c r="F43" i="214"/>
  <c r="I43" i="214"/>
  <c r="K43" i="214"/>
  <c r="N43" i="214"/>
  <c r="P43" i="214"/>
  <c r="D44" i="214"/>
  <c r="F44" i="214"/>
  <c r="I44" i="214"/>
  <c r="K44" i="214"/>
  <c r="N44" i="214"/>
  <c r="P44" i="214"/>
  <c r="D45" i="214"/>
  <c r="F45" i="214"/>
  <c r="I45" i="214"/>
  <c r="K45" i="214"/>
  <c r="N45" i="214"/>
  <c r="P45" i="214"/>
  <c r="D46" i="214"/>
  <c r="F46" i="214"/>
  <c r="I46" i="214"/>
  <c r="K46" i="214"/>
  <c r="N46" i="214"/>
  <c r="P46" i="214"/>
  <c r="D47" i="214"/>
  <c r="F47" i="214"/>
  <c r="I47" i="214"/>
  <c r="K47" i="214"/>
  <c r="N47" i="214"/>
  <c r="P47" i="214"/>
  <c r="D48" i="214"/>
  <c r="F48" i="214"/>
  <c r="I48" i="214"/>
  <c r="K48" i="214"/>
  <c r="D49" i="214"/>
  <c r="F49" i="214"/>
  <c r="I49" i="214"/>
  <c r="K49" i="214"/>
  <c r="N49" i="214"/>
  <c r="P49" i="214"/>
  <c r="D50" i="214"/>
  <c r="F50" i="214"/>
  <c r="I50" i="214"/>
  <c r="K50" i="214"/>
  <c r="N50" i="214"/>
  <c r="P50" i="214"/>
  <c r="D51" i="214"/>
  <c r="F51" i="214"/>
  <c r="I51" i="214"/>
  <c r="K51" i="214"/>
  <c r="N51" i="214"/>
  <c r="P51" i="214"/>
  <c r="D52" i="214"/>
  <c r="F52" i="214"/>
  <c r="I52" i="214"/>
  <c r="K52" i="214"/>
  <c r="N52" i="214"/>
  <c r="P52" i="214"/>
  <c r="D53" i="214"/>
  <c r="F53" i="214"/>
  <c r="I53" i="214"/>
  <c r="K53" i="214"/>
  <c r="N53" i="214"/>
  <c r="P53" i="214"/>
  <c r="D54" i="214"/>
  <c r="F54" i="214"/>
  <c r="I54" i="214"/>
  <c r="K54" i="214"/>
  <c r="D55" i="214"/>
  <c r="F55" i="214"/>
  <c r="I55" i="214"/>
  <c r="K55" i="214"/>
  <c r="N55" i="214"/>
  <c r="P55" i="214"/>
  <c r="D56" i="214"/>
  <c r="F56" i="214"/>
  <c r="I56" i="214"/>
  <c r="K56" i="214"/>
  <c r="N56" i="214"/>
  <c r="P56" i="214"/>
  <c r="D57" i="214"/>
  <c r="F57" i="214"/>
  <c r="I57" i="214"/>
  <c r="K57" i="214"/>
  <c r="N57" i="214"/>
  <c r="P57" i="214"/>
  <c r="D58" i="214"/>
  <c r="F58" i="214"/>
  <c r="I58" i="214"/>
  <c r="K58" i="214"/>
  <c r="N58" i="214"/>
  <c r="P58" i="214"/>
  <c r="D59" i="214"/>
  <c r="F59" i="214"/>
  <c r="I59" i="214"/>
  <c r="K59" i="214"/>
  <c r="N59" i="214"/>
  <c r="P59" i="214"/>
  <c r="D60" i="214"/>
  <c r="F60" i="214"/>
  <c r="I60" i="214"/>
  <c r="K60" i="214"/>
  <c r="N60" i="214"/>
  <c r="P60" i="214"/>
  <c r="D61" i="214"/>
  <c r="F61" i="214"/>
  <c r="I61" i="214"/>
  <c r="K61" i="214"/>
  <c r="N61" i="214"/>
  <c r="P61" i="214"/>
  <c r="D62" i="214"/>
  <c r="F62" i="214"/>
  <c r="I62" i="214"/>
  <c r="K62" i="214"/>
  <c r="D63" i="214"/>
  <c r="F63" i="214"/>
  <c r="I63" i="214"/>
  <c r="K63" i="214"/>
  <c r="N63" i="214"/>
  <c r="P63" i="214"/>
  <c r="D64" i="214"/>
  <c r="F64" i="214"/>
  <c r="I64" i="214"/>
  <c r="K64" i="214"/>
  <c r="N64" i="214"/>
  <c r="P64" i="214"/>
  <c r="D65" i="214"/>
  <c r="F65" i="214"/>
  <c r="I65" i="214"/>
  <c r="K65" i="214"/>
  <c r="N65" i="214"/>
  <c r="P65" i="214"/>
  <c r="D66" i="214"/>
  <c r="F66" i="214"/>
  <c r="I66" i="214"/>
  <c r="K66" i="214"/>
  <c r="N66" i="214"/>
  <c r="P66" i="214"/>
  <c r="D67" i="214"/>
  <c r="F67" i="214"/>
  <c r="I67" i="214"/>
  <c r="K67" i="214"/>
  <c r="N67" i="214"/>
  <c r="P67" i="214"/>
  <c r="D68" i="214"/>
  <c r="F68" i="214"/>
  <c r="I68" i="214"/>
  <c r="K68" i="214"/>
  <c r="F69" i="214"/>
  <c r="I69" i="214"/>
  <c r="K69" i="214"/>
  <c r="N69" i="214"/>
  <c r="P69" i="214"/>
  <c r="D70" i="214"/>
  <c r="F70" i="214"/>
  <c r="I70" i="214"/>
  <c r="K70" i="214"/>
  <c r="N70" i="214"/>
  <c r="P70" i="214"/>
  <c r="D71" i="214"/>
  <c r="F71" i="214"/>
  <c r="I71" i="214"/>
  <c r="K71" i="214"/>
  <c r="N71" i="214"/>
  <c r="P71" i="214"/>
  <c r="D72" i="214"/>
  <c r="F72" i="214"/>
  <c r="I72" i="214"/>
  <c r="K72" i="214"/>
  <c r="N72" i="214"/>
  <c r="P72" i="214"/>
  <c r="K11" i="214"/>
  <c r="I11" i="214"/>
  <c r="D12" i="212"/>
  <c r="F12" i="212"/>
  <c r="D13" i="212"/>
  <c r="F13" i="212"/>
  <c r="D14" i="212"/>
  <c r="F14" i="212"/>
  <c r="D15" i="212"/>
  <c r="F15" i="212"/>
  <c r="D16" i="212"/>
  <c r="F16" i="212"/>
  <c r="D17" i="212"/>
  <c r="F17" i="212"/>
  <c r="D18" i="212"/>
  <c r="F18" i="212"/>
  <c r="F19" i="212"/>
  <c r="D19" i="212"/>
  <c r="D20" i="212"/>
  <c r="F20" i="212"/>
  <c r="D21" i="212"/>
  <c r="F21" i="212"/>
  <c r="D22" i="212"/>
  <c r="F22" i="212"/>
  <c r="F23" i="212"/>
  <c r="D23" i="212"/>
  <c r="D24" i="212"/>
  <c r="F24" i="212"/>
  <c r="D25" i="212"/>
  <c r="F25" i="212"/>
  <c r="D26" i="212"/>
  <c r="F26" i="212"/>
  <c r="D27" i="212"/>
  <c r="F27" i="212"/>
  <c r="D28" i="212"/>
  <c r="F28" i="212"/>
  <c r="D29" i="212"/>
  <c r="F29" i="212"/>
  <c r="D30" i="212"/>
  <c r="F30" i="212"/>
  <c r="F31" i="212"/>
  <c r="D31" i="212"/>
  <c r="D32" i="212"/>
  <c r="F32" i="212"/>
  <c r="D33" i="212"/>
  <c r="F33" i="212"/>
  <c r="D34" i="212"/>
  <c r="F34" i="212"/>
  <c r="D35" i="212"/>
  <c r="F35" i="212"/>
  <c r="D36" i="212"/>
  <c r="F36" i="212"/>
  <c r="D37" i="212"/>
  <c r="F37" i="212"/>
  <c r="D38" i="212"/>
  <c r="F38" i="212"/>
  <c r="D39" i="212"/>
  <c r="F39" i="212"/>
  <c r="D40" i="212"/>
  <c r="F40" i="212"/>
  <c r="D41" i="212"/>
  <c r="F41" i="212"/>
  <c r="D42" i="212"/>
  <c r="F42" i="212"/>
  <c r="F43" i="212"/>
  <c r="D43" i="212"/>
  <c r="D44" i="212"/>
  <c r="F44" i="212"/>
  <c r="D45" i="212"/>
  <c r="F45" i="212"/>
  <c r="D46" i="212"/>
  <c r="F46" i="212"/>
  <c r="F47" i="212"/>
  <c r="D47" i="212"/>
  <c r="D48" i="212"/>
  <c r="F48" i="212"/>
  <c r="D49" i="212"/>
  <c r="F49" i="212"/>
  <c r="D50" i="212"/>
  <c r="F50" i="212"/>
  <c r="D51" i="212"/>
  <c r="F51" i="212"/>
  <c r="D52" i="212"/>
  <c r="F52" i="212"/>
  <c r="D53" i="212"/>
  <c r="F53" i="212"/>
  <c r="D54" i="212"/>
  <c r="F54" i="212"/>
  <c r="D55" i="212"/>
  <c r="F55" i="212"/>
  <c r="D56" i="212"/>
  <c r="F56" i="212"/>
  <c r="D57" i="212"/>
  <c r="F57" i="212"/>
  <c r="D58" i="212"/>
  <c r="F58" i="212"/>
  <c r="D59" i="212"/>
  <c r="F59" i="212"/>
  <c r="D60" i="212"/>
  <c r="F60" i="212"/>
  <c r="D61" i="212"/>
  <c r="F61" i="212"/>
  <c r="D62" i="212"/>
  <c r="F62" i="212"/>
  <c r="D63" i="212"/>
  <c r="F63" i="212"/>
  <c r="D64" i="212"/>
  <c r="F64" i="212"/>
  <c r="D65" i="212"/>
  <c r="F65" i="212"/>
  <c r="D66" i="212"/>
  <c r="F66" i="212"/>
  <c r="D67" i="212"/>
  <c r="F67" i="212"/>
  <c r="D68" i="212"/>
  <c r="F68" i="212"/>
  <c r="D69" i="212"/>
  <c r="F69" i="212"/>
  <c r="D70" i="212"/>
  <c r="F70" i="212"/>
  <c r="D71" i="212"/>
  <c r="F71" i="212"/>
  <c r="D72" i="212"/>
  <c r="F72" i="212"/>
  <c r="I12" i="212"/>
  <c r="K12" i="212"/>
  <c r="I13" i="212"/>
  <c r="K13" i="212"/>
  <c r="I14" i="212"/>
  <c r="K14" i="212"/>
  <c r="I15" i="212"/>
  <c r="K15" i="212"/>
  <c r="I16" i="212"/>
  <c r="K16" i="212"/>
  <c r="I17" i="212"/>
  <c r="K17" i="212"/>
  <c r="I18" i="212"/>
  <c r="K18" i="212"/>
  <c r="I19" i="212"/>
  <c r="K19" i="212"/>
  <c r="I20" i="212"/>
  <c r="K20" i="212"/>
  <c r="I21" i="212"/>
  <c r="K21" i="212"/>
  <c r="I22" i="212"/>
  <c r="K22" i="212"/>
  <c r="I23" i="212"/>
  <c r="K23" i="212"/>
  <c r="I24" i="212"/>
  <c r="K24" i="212"/>
  <c r="I25" i="212"/>
  <c r="K25" i="212"/>
  <c r="I26" i="212"/>
  <c r="K26" i="212"/>
  <c r="I27" i="212"/>
  <c r="K27" i="212"/>
  <c r="I28" i="212"/>
  <c r="K28" i="212"/>
  <c r="I29" i="212"/>
  <c r="K29" i="212"/>
  <c r="I30" i="212"/>
  <c r="K30" i="212"/>
  <c r="I31" i="212"/>
  <c r="I32" i="212"/>
  <c r="K32" i="212"/>
  <c r="I33" i="212"/>
  <c r="K33" i="212"/>
  <c r="I34" i="212"/>
  <c r="K34" i="212"/>
  <c r="I35" i="212"/>
  <c r="K35" i="212"/>
  <c r="I36" i="212"/>
  <c r="K36" i="212"/>
  <c r="I37" i="212"/>
  <c r="K37" i="212"/>
  <c r="I38" i="212"/>
  <c r="K38" i="212"/>
  <c r="I39" i="212"/>
  <c r="K39" i="212"/>
  <c r="I40" i="212"/>
  <c r="K40" i="212"/>
  <c r="I41" i="212"/>
  <c r="K41" i="212"/>
  <c r="I42" i="212"/>
  <c r="K42" i="212"/>
  <c r="I43" i="212"/>
  <c r="K43" i="212"/>
  <c r="I44" i="212"/>
  <c r="K44" i="212"/>
  <c r="I45" i="212"/>
  <c r="K45" i="212"/>
  <c r="I46" i="212"/>
  <c r="K46" i="212"/>
  <c r="I47" i="212"/>
  <c r="K47" i="212"/>
  <c r="I48" i="212"/>
  <c r="K48" i="212"/>
  <c r="I49" i="212"/>
  <c r="K49" i="212"/>
  <c r="I50" i="212"/>
  <c r="K50" i="212"/>
  <c r="I51" i="212"/>
  <c r="I52" i="212"/>
  <c r="K52" i="212"/>
  <c r="I53" i="212"/>
  <c r="K53" i="212"/>
  <c r="I54" i="212"/>
  <c r="K54" i="212"/>
  <c r="K55" i="212"/>
  <c r="I56" i="212"/>
  <c r="K56" i="212"/>
  <c r="I57" i="212"/>
  <c r="K57" i="212"/>
  <c r="I58" i="212"/>
  <c r="K58" i="212"/>
  <c r="I59" i="212"/>
  <c r="K59" i="212"/>
  <c r="I60" i="212"/>
  <c r="K60" i="212"/>
  <c r="I61" i="212"/>
  <c r="K61" i="212"/>
  <c r="I62" i="212"/>
  <c r="K62" i="212"/>
  <c r="I63" i="212"/>
  <c r="K63" i="212"/>
  <c r="I64" i="212"/>
  <c r="K64" i="212"/>
  <c r="I65" i="212"/>
  <c r="K65" i="212"/>
  <c r="I66" i="212"/>
  <c r="K66" i="212"/>
  <c r="I67" i="212"/>
  <c r="K67" i="212"/>
  <c r="I68" i="212"/>
  <c r="K68" i="212"/>
  <c r="I69" i="212"/>
  <c r="K69" i="212"/>
  <c r="I70" i="212"/>
  <c r="K70" i="212"/>
  <c r="K71" i="212"/>
  <c r="I72" i="212"/>
  <c r="K72" i="212"/>
  <c r="N12" i="212"/>
  <c r="P12" i="212"/>
  <c r="N13" i="212"/>
  <c r="P13" i="212"/>
  <c r="P14" i="212"/>
  <c r="N14" i="212"/>
  <c r="N15" i="212"/>
  <c r="P15" i="212"/>
  <c r="N16" i="212"/>
  <c r="P16" i="212"/>
  <c r="N17" i="212"/>
  <c r="P17" i="212"/>
  <c r="N18" i="212"/>
  <c r="P18" i="212"/>
  <c r="N19" i="212"/>
  <c r="N20" i="212"/>
  <c r="P20" i="212"/>
  <c r="N21" i="212"/>
  <c r="P21" i="212"/>
  <c r="N22" i="212"/>
  <c r="P22" i="212"/>
  <c r="P23" i="212"/>
  <c r="N24" i="212"/>
  <c r="P24" i="212"/>
  <c r="N25" i="212"/>
  <c r="P25" i="212"/>
  <c r="N26" i="212"/>
  <c r="P26" i="212"/>
  <c r="N27" i="212"/>
  <c r="N28" i="212"/>
  <c r="P28" i="212"/>
  <c r="N29" i="212"/>
  <c r="P29" i="212"/>
  <c r="P30" i="212"/>
  <c r="N30" i="212"/>
  <c r="N31" i="212"/>
  <c r="P31" i="212"/>
  <c r="N32" i="212"/>
  <c r="P32" i="212"/>
  <c r="N33" i="212"/>
  <c r="P33" i="212"/>
  <c r="N34" i="212"/>
  <c r="P34" i="212"/>
  <c r="P35" i="212"/>
  <c r="N35" i="212"/>
  <c r="N36" i="212"/>
  <c r="P36" i="212"/>
  <c r="N37" i="212"/>
  <c r="P37" i="212"/>
  <c r="N38" i="212"/>
  <c r="P38" i="212"/>
  <c r="N39" i="212"/>
  <c r="P39" i="212"/>
  <c r="N40" i="212"/>
  <c r="P40" i="212"/>
  <c r="N41" i="212"/>
  <c r="P41" i="212"/>
  <c r="P42" i="212"/>
  <c r="N42" i="212"/>
  <c r="P43" i="212"/>
  <c r="N43" i="212"/>
  <c r="N44" i="212"/>
  <c r="P44" i="212"/>
  <c r="N45" i="212"/>
  <c r="P45" i="212"/>
  <c r="N46" i="212"/>
  <c r="P46" i="212"/>
  <c r="N47" i="212"/>
  <c r="P47" i="212"/>
  <c r="N48" i="212"/>
  <c r="P48" i="212"/>
  <c r="N49" i="212"/>
  <c r="P49" i="212"/>
  <c r="P50" i="212"/>
  <c r="N50" i="212"/>
  <c r="P51" i="212"/>
  <c r="N51" i="212"/>
  <c r="N52" i="212"/>
  <c r="P52" i="212"/>
  <c r="N53" i="212"/>
  <c r="P53" i="212"/>
  <c r="N54" i="212"/>
  <c r="P54" i="212"/>
  <c r="N55" i="212"/>
  <c r="P55" i="212"/>
  <c r="N56" i="212"/>
  <c r="P56" i="212"/>
  <c r="N57" i="212"/>
  <c r="P57" i="212"/>
  <c r="P58" i="212"/>
  <c r="N58" i="212"/>
  <c r="N59" i="212"/>
  <c r="P59" i="212"/>
  <c r="N60" i="212"/>
  <c r="P60" i="212"/>
  <c r="N61" i="212"/>
  <c r="P61" i="212"/>
  <c r="N62" i="212"/>
  <c r="P62" i="212"/>
  <c r="N63" i="212"/>
  <c r="N64" i="212"/>
  <c r="P64" i="212"/>
  <c r="N65" i="212"/>
  <c r="P65" i="212"/>
  <c r="P66" i="212"/>
  <c r="N66" i="212"/>
  <c r="N67" i="212"/>
  <c r="P67" i="212"/>
  <c r="N68" i="212"/>
  <c r="P68" i="212"/>
  <c r="N69" i="212"/>
  <c r="P69" i="212"/>
  <c r="P70" i="212"/>
  <c r="N70" i="212"/>
  <c r="P71" i="212"/>
  <c r="N71" i="212"/>
  <c r="N72" i="212"/>
  <c r="P72" i="212"/>
  <c r="P11" i="212"/>
  <c r="N11" i="212"/>
  <c r="K11" i="212"/>
  <c r="I11" i="212"/>
  <c r="I22" i="216" l="1"/>
  <c r="D21" i="216"/>
  <c r="I97" i="215"/>
  <c r="P97" i="215"/>
  <c r="P93" i="215"/>
  <c r="D93" i="215"/>
  <c r="F76" i="215"/>
  <c r="P79" i="215"/>
  <c r="P75" i="215"/>
  <c r="P71" i="215"/>
  <c r="F61" i="215"/>
  <c r="D57" i="215"/>
  <c r="I57" i="215"/>
  <c r="D53" i="215"/>
  <c r="P53" i="215"/>
  <c r="K49" i="215"/>
  <c r="D45" i="215"/>
  <c r="P45" i="215"/>
  <c r="K41" i="215"/>
  <c r="D37" i="215"/>
  <c r="P37" i="215"/>
  <c r="K33" i="215"/>
  <c r="D29" i="215"/>
  <c r="P29" i="215"/>
  <c r="K25" i="215"/>
  <c r="D21" i="215"/>
  <c r="P21" i="215"/>
  <c r="F65" i="215"/>
  <c r="P61" i="215"/>
  <c r="K61" i="215"/>
  <c r="F57" i="215"/>
  <c r="F53" i="215"/>
  <c r="I49" i="215"/>
  <c r="F45" i="215"/>
  <c r="I41" i="215"/>
  <c r="F37" i="215"/>
  <c r="I33" i="215"/>
  <c r="F29" i="215"/>
  <c r="I25" i="215"/>
  <c r="N61" i="215"/>
  <c r="D61" i="215"/>
  <c r="D49" i="215"/>
  <c r="P49" i="215"/>
  <c r="D41" i="215"/>
  <c r="P41" i="215"/>
  <c r="D33" i="215"/>
  <c r="P33" i="215"/>
  <c r="D25" i="215"/>
  <c r="P25" i="215"/>
  <c r="P13" i="215"/>
  <c r="K13" i="215"/>
  <c r="D69" i="214"/>
  <c r="K31" i="212"/>
  <c r="K51" i="212"/>
  <c r="I71" i="212"/>
  <c r="I55" i="212"/>
  <c r="P63" i="212"/>
  <c r="P27" i="212"/>
  <c r="P19" i="212"/>
  <c r="N23" i="212"/>
  <c r="P18" i="213"/>
  <c r="P19" i="213"/>
  <c r="P22" i="213"/>
  <c r="P23" i="213"/>
  <c r="P26" i="213"/>
  <c r="P27" i="213"/>
  <c r="P30" i="213"/>
  <c r="P42" i="213"/>
  <c r="P43" i="213"/>
  <c r="P46" i="213"/>
  <c r="P47" i="213"/>
  <c r="P50" i="213"/>
  <c r="P51" i="213"/>
  <c r="P55" i="213"/>
  <c r="P59" i="213"/>
  <c r="P62" i="213"/>
  <c r="P66" i="213"/>
  <c r="P67" i="213"/>
  <c r="P75" i="213"/>
  <c r="P78" i="213"/>
  <c r="P79" i="213"/>
  <c r="P82" i="213"/>
  <c r="P83" i="213"/>
  <c r="P90" i="213"/>
  <c r="P91" i="213"/>
  <c r="P95" i="213"/>
  <c r="P99" i="213"/>
  <c r="K15" i="213"/>
  <c r="K19" i="213"/>
  <c r="K22" i="213"/>
  <c r="K23" i="213"/>
  <c r="K27" i="213"/>
  <c r="K31" i="213"/>
  <c r="K34" i="213"/>
  <c r="K35" i="213"/>
  <c r="K39" i="213"/>
  <c r="K42" i="213"/>
  <c r="K46" i="213"/>
  <c r="K47" i="213"/>
  <c r="K51" i="213"/>
  <c r="K55" i="213"/>
  <c r="K59" i="213"/>
  <c r="K62" i="213"/>
  <c r="K66" i="213"/>
  <c r="K67" i="213"/>
  <c r="K70" i="213"/>
  <c r="K74" i="213"/>
  <c r="K78" i="213"/>
  <c r="K82" i="213"/>
  <c r="K83" i="213"/>
  <c r="K87" i="213"/>
  <c r="K91" i="213"/>
  <c r="K94" i="213"/>
  <c r="K95" i="213"/>
  <c r="K98" i="213"/>
  <c r="N15" i="213"/>
  <c r="N35" i="213"/>
  <c r="N39" i="213"/>
  <c r="N43" i="213"/>
  <c r="N47" i="213"/>
  <c r="N55" i="213"/>
  <c r="N59" i="213"/>
  <c r="N67" i="213"/>
  <c r="N71" i="213"/>
  <c r="N75" i="213"/>
  <c r="N83" i="213"/>
  <c r="N87" i="213"/>
  <c r="N91" i="213"/>
  <c r="N95" i="213"/>
  <c r="N99" i="213"/>
  <c r="K11" i="213"/>
  <c r="I18" i="213"/>
  <c r="I19" i="213"/>
  <c r="I22" i="213"/>
  <c r="I23" i="213"/>
  <c r="I26" i="213"/>
  <c r="I27" i="213"/>
  <c r="I30" i="213"/>
  <c r="I31" i="213"/>
  <c r="I34" i="213"/>
  <c r="I35" i="213"/>
  <c r="I38" i="213"/>
  <c r="I39" i="213"/>
  <c r="I42" i="213"/>
  <c r="I46" i="213"/>
  <c r="I47" i="213"/>
  <c r="I51" i="213"/>
  <c r="I55" i="213"/>
  <c r="I59" i="213"/>
  <c r="I66" i="213"/>
  <c r="I67" i="213"/>
  <c r="I70" i="213"/>
  <c r="I71" i="213"/>
  <c r="I75" i="213"/>
  <c r="I79" i="213"/>
  <c r="I83" i="213"/>
  <c r="I87" i="213"/>
  <c r="I90" i="213"/>
  <c r="I98" i="213"/>
  <c r="I99" i="213"/>
  <c r="I14" i="213"/>
  <c r="I15" i="213"/>
  <c r="I43" i="213"/>
  <c r="I54" i="213"/>
  <c r="I62" i="213"/>
  <c r="I63" i="213"/>
  <c r="I74" i="213"/>
  <c r="I94" i="213"/>
  <c r="I95" i="213"/>
  <c r="F14" i="213"/>
  <c r="F18" i="213"/>
  <c r="F19" i="213"/>
  <c r="F23" i="213"/>
  <c r="F27" i="213"/>
  <c r="F30" i="213"/>
  <c r="F34" i="213"/>
  <c r="F35" i="213"/>
  <c r="F39" i="213"/>
  <c r="F42" i="213"/>
  <c r="F43" i="213"/>
  <c r="F47" i="213"/>
  <c r="F50" i="213"/>
  <c r="F51" i="213"/>
  <c r="F55" i="213"/>
  <c r="F58" i="213"/>
  <c r="F59" i="213"/>
  <c r="F63" i="213"/>
  <c r="F66" i="213"/>
  <c r="F67" i="213"/>
  <c r="F70" i="213"/>
  <c r="F71" i="213"/>
  <c r="F75" i="213"/>
  <c r="F78" i="213"/>
  <c r="F79" i="213"/>
  <c r="F83" i="213"/>
  <c r="F87" i="213"/>
  <c r="F90" i="213"/>
  <c r="F95" i="213"/>
  <c r="F99" i="213"/>
  <c r="D15" i="213"/>
  <c r="D17" i="213"/>
  <c r="D25" i="213"/>
  <c r="D27" i="213"/>
  <c r="D31" i="213"/>
  <c r="D33" i="213"/>
  <c r="D35" i="213"/>
  <c r="D39" i="213"/>
  <c r="D41" i="213"/>
  <c r="D47" i="213"/>
  <c r="D49" i="213"/>
  <c r="D51" i="213"/>
  <c r="D55" i="213"/>
  <c r="D57" i="213"/>
  <c r="D59" i="213"/>
  <c r="D65" i="213"/>
  <c r="D67" i="213"/>
  <c r="D71" i="213"/>
  <c r="D73" i="213"/>
  <c r="D75" i="213"/>
  <c r="D79" i="213"/>
  <c r="D81" i="213"/>
  <c r="D89" i="213"/>
  <c r="D91" i="213"/>
  <c r="D95" i="213"/>
  <c r="D97" i="213"/>
  <c r="D99" i="213"/>
  <c r="D19" i="213"/>
  <c r="D43" i="213"/>
  <c r="D63" i="213"/>
  <c r="D83" i="213"/>
  <c r="D23" i="213"/>
  <c r="D87" i="213"/>
  <c r="D12" i="213"/>
  <c r="D13" i="213"/>
  <c r="D14" i="213"/>
  <c r="D16" i="213"/>
  <c r="D18" i="213"/>
  <c r="D20" i="213"/>
  <c r="D21" i="213"/>
  <c r="D22" i="213"/>
  <c r="D24" i="213"/>
  <c r="D26" i="213"/>
  <c r="D28" i="213"/>
  <c r="D29" i="213"/>
  <c r="D30" i="213"/>
  <c r="D32" i="213"/>
  <c r="D34" i="213"/>
  <c r="D36" i="213"/>
  <c r="D37" i="213"/>
  <c r="D38" i="213"/>
  <c r="D40" i="213"/>
  <c r="D42" i="213"/>
  <c r="D44" i="213"/>
  <c r="D45" i="213"/>
  <c r="D46" i="213"/>
  <c r="D48" i="213"/>
  <c r="D50" i="213"/>
  <c r="D52" i="213"/>
  <c r="D53" i="213"/>
  <c r="D54" i="213"/>
  <c r="D56" i="213"/>
  <c r="D58" i="213"/>
  <c r="D60" i="213"/>
  <c r="D61" i="213"/>
  <c r="D62" i="213"/>
  <c r="D64" i="213"/>
  <c r="D66" i="213"/>
  <c r="D68" i="213"/>
  <c r="D69" i="213"/>
  <c r="D70" i="213"/>
  <c r="D72" i="213"/>
  <c r="D74" i="213"/>
  <c r="D76" i="213"/>
  <c r="D77" i="213"/>
  <c r="D78" i="213"/>
  <c r="D80" i="213"/>
  <c r="D82" i="213"/>
  <c r="D84" i="213"/>
  <c r="D85" i="213"/>
  <c r="D86" i="213"/>
  <c r="D88" i="213"/>
  <c r="D90" i="213"/>
  <c r="D92" i="213"/>
  <c r="D93" i="213"/>
  <c r="D94" i="213"/>
  <c r="D96" i="213"/>
  <c r="D98" i="213"/>
  <c r="D100" i="213"/>
  <c r="F12" i="213"/>
  <c r="I12" i="213"/>
  <c r="K12" i="213"/>
  <c r="N12" i="213"/>
  <c r="P12" i="213"/>
  <c r="F13" i="213"/>
  <c r="I13" i="213"/>
  <c r="N13" i="213"/>
  <c r="K14" i="213"/>
  <c r="N14" i="213"/>
  <c r="P14" i="213"/>
  <c r="F15" i="213"/>
  <c r="P15" i="213"/>
  <c r="F16" i="213"/>
  <c r="I16" i="213"/>
  <c r="K16" i="213"/>
  <c r="N16" i="213"/>
  <c r="P16" i="213"/>
  <c r="F17" i="213"/>
  <c r="I17" i="213"/>
  <c r="K17" i="213"/>
  <c r="N17" i="213"/>
  <c r="K18" i="213"/>
  <c r="N18" i="213"/>
  <c r="N19" i="213"/>
  <c r="F20" i="213"/>
  <c r="I20" i="213"/>
  <c r="K20" i="213"/>
  <c r="N20" i="213"/>
  <c r="P20" i="213"/>
  <c r="F21" i="213"/>
  <c r="I21" i="213"/>
  <c r="N21" i="213"/>
  <c r="F22" i="213"/>
  <c r="N22" i="213"/>
  <c r="N23" i="213"/>
  <c r="F24" i="213"/>
  <c r="I24" i="213"/>
  <c r="K24" i="213"/>
  <c r="N24" i="213"/>
  <c r="P24" i="213"/>
  <c r="F25" i="213"/>
  <c r="I25" i="213"/>
  <c r="K25" i="213"/>
  <c r="N25" i="213"/>
  <c r="F26" i="213"/>
  <c r="K26" i="213"/>
  <c r="N26" i="213"/>
  <c r="N27" i="213"/>
  <c r="F28" i="213"/>
  <c r="I28" i="213"/>
  <c r="K28" i="213"/>
  <c r="N28" i="213"/>
  <c r="P28" i="213"/>
  <c r="F29" i="213"/>
  <c r="I29" i="213"/>
  <c r="N29" i="213"/>
  <c r="K30" i="213"/>
  <c r="N30" i="213"/>
  <c r="F31" i="213"/>
  <c r="N31" i="213"/>
  <c r="P31" i="213"/>
  <c r="F32" i="213"/>
  <c r="I32" i="213"/>
  <c r="K32" i="213"/>
  <c r="N32" i="213"/>
  <c r="P32" i="213"/>
  <c r="F33" i="213"/>
  <c r="I33" i="213"/>
  <c r="K33" i="213"/>
  <c r="N33" i="213"/>
  <c r="N34" i="213"/>
  <c r="P34" i="213"/>
  <c r="P35" i="213"/>
  <c r="F36" i="213"/>
  <c r="I36" i="213"/>
  <c r="K36" i="213"/>
  <c r="N36" i="213"/>
  <c r="P36" i="213"/>
  <c r="I37" i="213"/>
  <c r="N37" i="213"/>
  <c r="F38" i="213"/>
  <c r="K38" i="213"/>
  <c r="N38" i="213"/>
  <c r="P38" i="213"/>
  <c r="P39" i="213"/>
  <c r="F40" i="213"/>
  <c r="I40" i="213"/>
  <c r="K40" i="213"/>
  <c r="N40" i="213"/>
  <c r="P40" i="213"/>
  <c r="N41" i="213"/>
  <c r="F41" i="213"/>
  <c r="K41" i="213"/>
  <c r="N42" i="213"/>
  <c r="K43" i="213"/>
  <c r="F44" i="213"/>
  <c r="I44" i="213"/>
  <c r="K44" i="213"/>
  <c r="N44" i="213"/>
  <c r="P44" i="213"/>
  <c r="I45" i="213"/>
  <c r="N45" i="213"/>
  <c r="F46" i="213"/>
  <c r="N46" i="213"/>
  <c r="F48" i="213"/>
  <c r="I48" i="213"/>
  <c r="K48" i="213"/>
  <c r="N48" i="213"/>
  <c r="P48" i="213"/>
  <c r="N49" i="213"/>
  <c r="F49" i="213"/>
  <c r="K49" i="213"/>
  <c r="I50" i="213"/>
  <c r="K50" i="213"/>
  <c r="N50" i="213"/>
  <c r="N51" i="213"/>
  <c r="F52" i="213"/>
  <c r="I52" i="213"/>
  <c r="K52" i="213"/>
  <c r="N52" i="213"/>
  <c r="P52" i="213"/>
  <c r="I53" i="213"/>
  <c r="N53" i="213"/>
  <c r="F54" i="213"/>
  <c r="K54" i="213"/>
  <c r="N54" i="213"/>
  <c r="P54" i="213"/>
  <c r="F56" i="213"/>
  <c r="I56" i="213"/>
  <c r="K56" i="213"/>
  <c r="N56" i="213"/>
  <c r="P56" i="213"/>
  <c r="N57" i="213"/>
  <c r="F57" i="213"/>
  <c r="K57" i="213"/>
  <c r="I58" i="213"/>
  <c r="K58" i="213"/>
  <c r="N58" i="213"/>
  <c r="P58" i="213"/>
  <c r="F60" i="213"/>
  <c r="I60" i="213"/>
  <c r="K60" i="213"/>
  <c r="N60" i="213"/>
  <c r="P60" i="213"/>
  <c r="I61" i="213"/>
  <c r="N61" i="213"/>
  <c r="F62" i="213"/>
  <c r="N62" i="213"/>
  <c r="K63" i="213"/>
  <c r="N63" i="213"/>
  <c r="P63" i="213"/>
  <c r="F64" i="213"/>
  <c r="I64" i="213"/>
  <c r="K64" i="213"/>
  <c r="N64" i="213"/>
  <c r="P64" i="213"/>
  <c r="N65" i="213"/>
  <c r="F65" i="213"/>
  <c r="K65" i="213"/>
  <c r="N66" i="213"/>
  <c r="F68" i="213"/>
  <c r="I68" i="213"/>
  <c r="K68" i="213"/>
  <c r="N68" i="213"/>
  <c r="P68" i="213"/>
  <c r="F69" i="213"/>
  <c r="I69" i="213"/>
  <c r="K69" i="213"/>
  <c r="N69" i="213"/>
  <c r="P69" i="213"/>
  <c r="N70" i="213"/>
  <c r="P70" i="213"/>
  <c r="K71" i="213"/>
  <c r="P71" i="213"/>
  <c r="F72" i="213"/>
  <c r="I72" i="213"/>
  <c r="K72" i="213"/>
  <c r="N72" i="213"/>
  <c r="P72" i="213"/>
  <c r="F73" i="213"/>
  <c r="K73" i="213"/>
  <c r="N73" i="213"/>
  <c r="P73" i="213"/>
  <c r="F74" i="213"/>
  <c r="N74" i="213"/>
  <c r="P74" i="213"/>
  <c r="K75" i="213"/>
  <c r="F76" i="213"/>
  <c r="I76" i="213"/>
  <c r="K76" i="213"/>
  <c r="N76" i="213"/>
  <c r="P76" i="213"/>
  <c r="F77" i="213"/>
  <c r="K77" i="213"/>
  <c r="N77" i="213"/>
  <c r="P77" i="213"/>
  <c r="I78" i="213"/>
  <c r="N78" i="213"/>
  <c r="K79" i="213"/>
  <c r="N79" i="213"/>
  <c r="F80" i="213"/>
  <c r="I80" i="213"/>
  <c r="K80" i="213"/>
  <c r="N80" i="213"/>
  <c r="P80" i="213"/>
  <c r="I81" i="213"/>
  <c r="F81" i="213"/>
  <c r="K81" i="213"/>
  <c r="N81" i="213"/>
  <c r="P81" i="213"/>
  <c r="F82" i="213"/>
  <c r="I82" i="213"/>
  <c r="N82" i="213"/>
  <c r="F84" i="213"/>
  <c r="I84" i="213"/>
  <c r="K84" i="213"/>
  <c r="N84" i="213"/>
  <c r="P84" i="213"/>
  <c r="I85" i="213"/>
  <c r="F85" i="213"/>
  <c r="K85" i="213"/>
  <c r="N85" i="213"/>
  <c r="P85" i="213"/>
  <c r="F86" i="213"/>
  <c r="I86" i="213"/>
  <c r="K86" i="213"/>
  <c r="N86" i="213"/>
  <c r="P86" i="213"/>
  <c r="P87" i="213"/>
  <c r="F88" i="213"/>
  <c r="I88" i="213"/>
  <c r="K88" i="213"/>
  <c r="N88" i="213"/>
  <c r="P88" i="213"/>
  <c r="I89" i="213"/>
  <c r="F89" i="213"/>
  <c r="K89" i="213"/>
  <c r="N89" i="213"/>
  <c r="P89" i="213"/>
  <c r="K90" i="213"/>
  <c r="N90" i="213"/>
  <c r="F91" i="213"/>
  <c r="I91" i="213"/>
  <c r="F92" i="213"/>
  <c r="I92" i="213"/>
  <c r="K92" i="213"/>
  <c r="N92" i="213"/>
  <c r="P92" i="213"/>
  <c r="I93" i="213"/>
  <c r="K93" i="213"/>
  <c r="N93" i="213"/>
  <c r="P93" i="213"/>
  <c r="F94" i="213"/>
  <c r="N94" i="213"/>
  <c r="P94" i="213"/>
  <c r="F96" i="213"/>
  <c r="I96" i="213"/>
  <c r="K96" i="213"/>
  <c r="N96" i="213"/>
  <c r="P96" i="213"/>
  <c r="I97" i="213"/>
  <c r="F97" i="213"/>
  <c r="K97" i="213"/>
  <c r="N97" i="213"/>
  <c r="P97" i="213"/>
  <c r="F98" i="213"/>
  <c r="N98" i="213"/>
  <c r="P98" i="213"/>
  <c r="K99" i="213"/>
  <c r="F100" i="213"/>
  <c r="I100" i="213"/>
  <c r="K100" i="213"/>
  <c r="N100" i="213"/>
  <c r="P100" i="213"/>
  <c r="P11" i="213"/>
  <c r="N11" i="213"/>
  <c r="I11" i="213"/>
  <c r="D95" i="233"/>
  <c r="F95" i="233"/>
  <c r="I95" i="233"/>
  <c r="K95" i="233"/>
  <c r="N95" i="233"/>
  <c r="P95" i="233"/>
  <c r="I96" i="233"/>
  <c r="D96" i="233"/>
  <c r="F96" i="233"/>
  <c r="K96" i="233"/>
  <c r="N96" i="233"/>
  <c r="P96" i="233"/>
  <c r="D97" i="233"/>
  <c r="F97" i="233"/>
  <c r="I97" i="233"/>
  <c r="K97" i="233"/>
  <c r="N97" i="233"/>
  <c r="P97" i="233"/>
  <c r="D98" i="233"/>
  <c r="F98" i="233"/>
  <c r="I98" i="233"/>
  <c r="K98" i="233"/>
  <c r="N98" i="233"/>
  <c r="P98" i="233"/>
  <c r="D99" i="233"/>
  <c r="F99" i="233"/>
  <c r="I99" i="233"/>
  <c r="K99" i="233"/>
  <c r="N99" i="233"/>
  <c r="P99" i="233"/>
  <c r="I100" i="233"/>
  <c r="D100" i="233"/>
  <c r="F100" i="233"/>
  <c r="K100" i="233"/>
  <c r="N100" i="233"/>
  <c r="P100" i="233"/>
  <c r="D92" i="233"/>
  <c r="F92" i="233"/>
  <c r="I92" i="233"/>
  <c r="K92" i="233"/>
  <c r="N92" i="233"/>
  <c r="P92" i="233"/>
  <c r="I93" i="233"/>
  <c r="D93" i="233"/>
  <c r="F93" i="233"/>
  <c r="K93" i="233"/>
  <c r="N93" i="233"/>
  <c r="P93" i="233"/>
  <c r="D94" i="233"/>
  <c r="F94" i="233"/>
  <c r="I94" i="233"/>
  <c r="K94" i="233"/>
  <c r="N94" i="233"/>
  <c r="P94" i="233"/>
  <c r="D12" i="233"/>
  <c r="F12" i="233"/>
  <c r="I12" i="233"/>
  <c r="K12" i="233"/>
  <c r="N12" i="233"/>
  <c r="P12" i="233"/>
  <c r="F13" i="233"/>
  <c r="I13" i="233"/>
  <c r="K13" i="233"/>
  <c r="N13" i="233"/>
  <c r="P13" i="233"/>
  <c r="F14" i="233"/>
  <c r="K14" i="233"/>
  <c r="N14" i="233"/>
  <c r="P14" i="233"/>
  <c r="D15" i="233"/>
  <c r="F15" i="233"/>
  <c r="I15" i="233"/>
  <c r="K15" i="233"/>
  <c r="N15" i="233"/>
  <c r="P15" i="233"/>
  <c r="D16" i="233"/>
  <c r="F16" i="233"/>
  <c r="I16" i="233"/>
  <c r="K16" i="233"/>
  <c r="N16" i="233"/>
  <c r="P16" i="233"/>
  <c r="D17" i="233"/>
  <c r="F17" i="233"/>
  <c r="I17" i="233"/>
  <c r="K17" i="233"/>
  <c r="N17" i="233"/>
  <c r="P17" i="233"/>
  <c r="I18" i="233"/>
  <c r="D18" i="233"/>
  <c r="F18" i="233"/>
  <c r="K18" i="233"/>
  <c r="N18" i="233"/>
  <c r="P18" i="233"/>
  <c r="D19" i="233"/>
  <c r="F19" i="233"/>
  <c r="I19" i="233"/>
  <c r="K19" i="233"/>
  <c r="N19" i="233"/>
  <c r="P19" i="233"/>
  <c r="D20" i="233"/>
  <c r="F20" i="233"/>
  <c r="I20" i="233"/>
  <c r="K20" i="233"/>
  <c r="N20" i="233"/>
  <c r="P20" i="233"/>
  <c r="N21" i="233"/>
  <c r="P22" i="233"/>
  <c r="D23" i="233"/>
  <c r="F23" i="233"/>
  <c r="I23" i="233"/>
  <c r="K23" i="233"/>
  <c r="N23" i="233"/>
  <c r="P23" i="233"/>
  <c r="D24" i="233"/>
  <c r="F24" i="233"/>
  <c r="I24" i="233"/>
  <c r="K24" i="233"/>
  <c r="N24" i="233"/>
  <c r="P24" i="233"/>
  <c r="F25" i="233"/>
  <c r="N25" i="233"/>
  <c r="D26" i="233"/>
  <c r="K26" i="233"/>
  <c r="D27" i="233"/>
  <c r="F27" i="233"/>
  <c r="I27" i="233"/>
  <c r="K27" i="233"/>
  <c r="N27" i="233"/>
  <c r="P27" i="233"/>
  <c r="D28" i="233"/>
  <c r="F28" i="233"/>
  <c r="I28" i="233"/>
  <c r="K28" i="233"/>
  <c r="N28" i="233"/>
  <c r="P28" i="233"/>
  <c r="F29" i="233"/>
  <c r="I29" i="233"/>
  <c r="K29" i="233"/>
  <c r="N29" i="233"/>
  <c r="I30" i="233"/>
  <c r="D30" i="233"/>
  <c r="F30" i="233"/>
  <c r="K30" i="233"/>
  <c r="N30" i="233"/>
  <c r="P30" i="233"/>
  <c r="D31" i="233"/>
  <c r="F31" i="233"/>
  <c r="I31" i="233"/>
  <c r="K31" i="233"/>
  <c r="N31" i="233"/>
  <c r="P31" i="233"/>
  <c r="D32" i="233"/>
  <c r="F32" i="233"/>
  <c r="I32" i="233"/>
  <c r="K32" i="233"/>
  <c r="N32" i="233"/>
  <c r="P32" i="233"/>
  <c r="F33" i="233"/>
  <c r="I33" i="233"/>
  <c r="K33" i="233"/>
  <c r="N33" i="233"/>
  <c r="I34" i="233"/>
  <c r="F34" i="233"/>
  <c r="K34" i="233"/>
  <c r="N34" i="233"/>
  <c r="P34" i="233"/>
  <c r="D35" i="233"/>
  <c r="F35" i="233"/>
  <c r="I35" i="233"/>
  <c r="K35" i="233"/>
  <c r="N35" i="233"/>
  <c r="P35" i="233"/>
  <c r="D36" i="233"/>
  <c r="F36" i="233"/>
  <c r="I36" i="233"/>
  <c r="K36" i="233"/>
  <c r="N36" i="233"/>
  <c r="P36" i="233"/>
  <c r="F37" i="233"/>
  <c r="N37" i="233"/>
  <c r="F38" i="233"/>
  <c r="K38" i="233"/>
  <c r="P38" i="233"/>
  <c r="D39" i="233"/>
  <c r="F39" i="233"/>
  <c r="I39" i="233"/>
  <c r="K39" i="233"/>
  <c r="N39" i="233"/>
  <c r="P39" i="233"/>
  <c r="D40" i="233"/>
  <c r="F40" i="233"/>
  <c r="I40" i="233"/>
  <c r="K40" i="233"/>
  <c r="N40" i="233"/>
  <c r="P40" i="233"/>
  <c r="F41" i="233"/>
  <c r="N41" i="233"/>
  <c r="D42" i="233"/>
  <c r="K42" i="233"/>
  <c r="D43" i="233"/>
  <c r="F43" i="233"/>
  <c r="I43" i="233"/>
  <c r="K43" i="233"/>
  <c r="N43" i="233"/>
  <c r="P43" i="233"/>
  <c r="D44" i="233"/>
  <c r="F44" i="233"/>
  <c r="I44" i="233"/>
  <c r="K44" i="233"/>
  <c r="N44" i="233"/>
  <c r="P44" i="233"/>
  <c r="F45" i="233"/>
  <c r="I45" i="233"/>
  <c r="K45" i="233"/>
  <c r="N45" i="233"/>
  <c r="I46" i="233"/>
  <c r="D46" i="233"/>
  <c r="F46" i="233"/>
  <c r="K46" i="233"/>
  <c r="N46" i="233"/>
  <c r="P46" i="233"/>
  <c r="D47" i="233"/>
  <c r="F47" i="233"/>
  <c r="I47" i="233"/>
  <c r="K47" i="233"/>
  <c r="N47" i="233"/>
  <c r="P47" i="233"/>
  <c r="D48" i="233"/>
  <c r="F48" i="233"/>
  <c r="I48" i="233"/>
  <c r="K48" i="233"/>
  <c r="N48" i="233"/>
  <c r="P48" i="233"/>
  <c r="F49" i="233"/>
  <c r="I49" i="233"/>
  <c r="K49" i="233"/>
  <c r="N49" i="233"/>
  <c r="I50" i="233"/>
  <c r="F50" i="233"/>
  <c r="K50" i="233"/>
  <c r="N50" i="233"/>
  <c r="P50" i="233"/>
  <c r="D51" i="233"/>
  <c r="F51" i="233"/>
  <c r="I51" i="233"/>
  <c r="K51" i="233"/>
  <c r="N51" i="233"/>
  <c r="P51" i="233"/>
  <c r="D52" i="233"/>
  <c r="F52" i="233"/>
  <c r="I52" i="233"/>
  <c r="K52" i="233"/>
  <c r="N52" i="233"/>
  <c r="P52" i="233"/>
  <c r="F53" i="233"/>
  <c r="K53" i="233"/>
  <c r="N53" i="233"/>
  <c r="D55" i="233"/>
  <c r="F55" i="233"/>
  <c r="I55" i="233"/>
  <c r="K55" i="233"/>
  <c r="N55" i="233"/>
  <c r="P55" i="233"/>
  <c r="D56" i="233"/>
  <c r="F56" i="233"/>
  <c r="I56" i="233"/>
  <c r="K56" i="233"/>
  <c r="N56" i="233"/>
  <c r="P56" i="233"/>
  <c r="D59" i="233"/>
  <c r="F59" i="233"/>
  <c r="I59" i="233"/>
  <c r="K59" i="233"/>
  <c r="N59" i="233"/>
  <c r="P59" i="233"/>
  <c r="D60" i="233"/>
  <c r="F60" i="233"/>
  <c r="I60" i="233"/>
  <c r="K60" i="233"/>
  <c r="N60" i="233"/>
  <c r="P60" i="233"/>
  <c r="D61" i="233"/>
  <c r="F61" i="233"/>
  <c r="I61" i="233"/>
  <c r="K61" i="233"/>
  <c r="N61" i="233"/>
  <c r="P61" i="233"/>
  <c r="I62" i="233"/>
  <c r="N62" i="233"/>
  <c r="D63" i="233"/>
  <c r="F63" i="233"/>
  <c r="K63" i="233"/>
  <c r="N63" i="233"/>
  <c r="P63" i="233"/>
  <c r="D64" i="233"/>
  <c r="F64" i="233"/>
  <c r="I64" i="233"/>
  <c r="K64" i="233"/>
  <c r="N64" i="233"/>
  <c r="P64" i="233"/>
  <c r="D65" i="233"/>
  <c r="F65" i="233"/>
  <c r="I65" i="233"/>
  <c r="K65" i="233"/>
  <c r="N65" i="233"/>
  <c r="P65" i="233"/>
  <c r="F66" i="233"/>
  <c r="I66" i="233"/>
  <c r="K66" i="233"/>
  <c r="N66" i="233"/>
  <c r="P66" i="233"/>
  <c r="D67" i="233"/>
  <c r="F67" i="233"/>
  <c r="I67" i="233"/>
  <c r="K67" i="233"/>
  <c r="N67" i="233"/>
  <c r="P67" i="233"/>
  <c r="D68" i="233"/>
  <c r="F68" i="233"/>
  <c r="I68" i="233"/>
  <c r="K68" i="233"/>
  <c r="N68" i="233"/>
  <c r="P68" i="233"/>
  <c r="D69" i="233"/>
  <c r="F69" i="233"/>
  <c r="I69" i="233"/>
  <c r="K69" i="233"/>
  <c r="N69" i="233"/>
  <c r="P69" i="233"/>
  <c r="D70" i="233"/>
  <c r="F70" i="233"/>
  <c r="I70" i="233"/>
  <c r="K70" i="233"/>
  <c r="N70" i="233"/>
  <c r="P70" i="233"/>
  <c r="F71" i="233"/>
  <c r="I71" i="233"/>
  <c r="K71" i="233"/>
  <c r="N71" i="233"/>
  <c r="P71" i="233"/>
  <c r="F72" i="233"/>
  <c r="K72" i="233"/>
  <c r="N72" i="233"/>
  <c r="P72" i="233"/>
  <c r="D73" i="233"/>
  <c r="F73" i="233"/>
  <c r="I73" i="233"/>
  <c r="K73" i="233"/>
  <c r="N73" i="233"/>
  <c r="P73" i="233"/>
  <c r="D74" i="233"/>
  <c r="F74" i="233"/>
  <c r="I74" i="233"/>
  <c r="K74" i="233"/>
  <c r="N74" i="233"/>
  <c r="P74" i="233"/>
  <c r="F75" i="233"/>
  <c r="I75" i="233"/>
  <c r="K75" i="233"/>
  <c r="N75" i="233"/>
  <c r="P75" i="233"/>
  <c r="F76" i="233"/>
  <c r="K76" i="233"/>
  <c r="N76" i="233"/>
  <c r="P76" i="233"/>
  <c r="D77" i="233"/>
  <c r="F77" i="233"/>
  <c r="I77" i="233"/>
  <c r="K77" i="233"/>
  <c r="N77" i="233"/>
  <c r="P77" i="233"/>
  <c r="D78" i="233"/>
  <c r="F78" i="233"/>
  <c r="I78" i="233"/>
  <c r="K78" i="233"/>
  <c r="N78" i="233"/>
  <c r="P78" i="233"/>
  <c r="D79" i="233"/>
  <c r="F79" i="233"/>
  <c r="I79" i="233"/>
  <c r="K79" i="233"/>
  <c r="N79" i="233"/>
  <c r="P79" i="233"/>
  <c r="D80" i="233"/>
  <c r="F80" i="233"/>
  <c r="I80" i="233"/>
  <c r="K80" i="233"/>
  <c r="N80" i="233"/>
  <c r="P80" i="233"/>
  <c r="D81" i="233"/>
  <c r="F81" i="233"/>
  <c r="I81" i="233"/>
  <c r="K81" i="233"/>
  <c r="N81" i="233"/>
  <c r="P81" i="233"/>
  <c r="D82" i="233"/>
  <c r="F82" i="233"/>
  <c r="I82" i="233"/>
  <c r="K82" i="233"/>
  <c r="N82" i="233"/>
  <c r="P82" i="233"/>
  <c r="D83" i="233"/>
  <c r="F83" i="233"/>
  <c r="I83" i="233"/>
  <c r="K83" i="233"/>
  <c r="N83" i="233"/>
  <c r="P83" i="233"/>
  <c r="D84" i="233"/>
  <c r="F84" i="233"/>
  <c r="I84" i="233"/>
  <c r="K84" i="233"/>
  <c r="N84" i="233"/>
  <c r="P84" i="233"/>
  <c r="D85" i="233"/>
  <c r="F85" i="233"/>
  <c r="I85" i="233"/>
  <c r="K85" i="233"/>
  <c r="N85" i="233"/>
  <c r="P85" i="233"/>
  <c r="D86" i="233"/>
  <c r="F86" i="233"/>
  <c r="I86" i="233"/>
  <c r="K86" i="233"/>
  <c r="N86" i="233"/>
  <c r="P86" i="233"/>
  <c r="D87" i="233"/>
  <c r="F87" i="233"/>
  <c r="I87" i="233"/>
  <c r="K87" i="233"/>
  <c r="N87" i="233"/>
  <c r="P87" i="233"/>
  <c r="D88" i="233"/>
  <c r="F88" i="233"/>
  <c r="I88" i="233"/>
  <c r="K88" i="233"/>
  <c r="N88" i="233"/>
  <c r="P88" i="233"/>
  <c r="D89" i="233"/>
  <c r="F89" i="233"/>
  <c r="I89" i="233"/>
  <c r="K89" i="233"/>
  <c r="N89" i="233"/>
  <c r="P89" i="233"/>
  <c r="D90" i="233"/>
  <c r="F90" i="233"/>
  <c r="I90" i="233"/>
  <c r="K90" i="233"/>
  <c r="N90" i="233"/>
  <c r="P90" i="233"/>
  <c r="D91" i="233"/>
  <c r="F91" i="233"/>
  <c r="I91" i="233"/>
  <c r="K91" i="233"/>
  <c r="N91" i="233"/>
  <c r="P91" i="233"/>
  <c r="P11" i="233"/>
  <c r="N11" i="233"/>
  <c r="K11" i="233"/>
  <c r="I11" i="233"/>
  <c r="N12" i="232"/>
  <c r="P12" i="232"/>
  <c r="N13" i="232"/>
  <c r="P13" i="232"/>
  <c r="N14" i="232"/>
  <c r="P14" i="232"/>
  <c r="P15" i="232"/>
  <c r="N15" i="232"/>
  <c r="N16" i="232"/>
  <c r="P16" i="232"/>
  <c r="N17" i="232"/>
  <c r="P17" i="232"/>
  <c r="N18" i="232"/>
  <c r="P18" i="232"/>
  <c r="N19" i="232"/>
  <c r="P19" i="232"/>
  <c r="N20" i="232"/>
  <c r="P20" i="232"/>
  <c r="N21" i="232"/>
  <c r="P21" i="232"/>
  <c r="N22" i="232"/>
  <c r="P22" i="232"/>
  <c r="N23" i="232"/>
  <c r="P23" i="232"/>
  <c r="N24" i="232"/>
  <c r="P24" i="232"/>
  <c r="N25" i="232"/>
  <c r="P25" i="232"/>
  <c r="N26" i="232"/>
  <c r="P26" i="232"/>
  <c r="N27" i="232"/>
  <c r="P27" i="232"/>
  <c r="N28" i="232"/>
  <c r="P28" i="232"/>
  <c r="N29" i="232"/>
  <c r="P29" i="232"/>
  <c r="N30" i="232"/>
  <c r="P30" i="232"/>
  <c r="N31" i="232"/>
  <c r="P31" i="232"/>
  <c r="N32" i="232"/>
  <c r="P32" i="232"/>
  <c r="N33" i="232"/>
  <c r="P33" i="232"/>
  <c r="N34" i="232"/>
  <c r="P34" i="232"/>
  <c r="P35" i="232"/>
  <c r="N36" i="232"/>
  <c r="P36" i="232"/>
  <c r="N37" i="232"/>
  <c r="P37" i="232"/>
  <c r="N38" i="232"/>
  <c r="P38" i="232"/>
  <c r="N39" i="232"/>
  <c r="N40" i="232"/>
  <c r="P40" i="232"/>
  <c r="N41" i="232"/>
  <c r="P41" i="232"/>
  <c r="N42" i="232"/>
  <c r="P42" i="232"/>
  <c r="N43" i="232"/>
  <c r="P43" i="232"/>
  <c r="N44" i="232"/>
  <c r="P44" i="232"/>
  <c r="N45" i="232"/>
  <c r="P45" i="232"/>
  <c r="N46" i="232"/>
  <c r="P46" i="232"/>
  <c r="N47" i="232"/>
  <c r="P47" i="232"/>
  <c r="N48" i="232"/>
  <c r="P48" i="232"/>
  <c r="N49" i="232"/>
  <c r="P49" i="232"/>
  <c r="N50" i="232"/>
  <c r="P50" i="232"/>
  <c r="N51" i="232"/>
  <c r="P51" i="232"/>
  <c r="N52" i="232"/>
  <c r="P52" i="232"/>
  <c r="N53" i="232"/>
  <c r="P53" i="232"/>
  <c r="N54" i="232"/>
  <c r="P54" i="232"/>
  <c r="N55" i="232"/>
  <c r="P55" i="232"/>
  <c r="N56" i="232"/>
  <c r="P56" i="232"/>
  <c r="N57" i="232"/>
  <c r="P57" i="232"/>
  <c r="N58" i="232"/>
  <c r="P58" i="232"/>
  <c r="P59" i="232"/>
  <c r="N60" i="232"/>
  <c r="P60" i="232"/>
  <c r="N61" i="232"/>
  <c r="P61" i="232"/>
  <c r="N62" i="232"/>
  <c r="P62" i="232"/>
  <c r="N63" i="232"/>
  <c r="P63" i="232"/>
  <c r="N64" i="232"/>
  <c r="P64" i="232"/>
  <c r="N65" i="232"/>
  <c r="P65" i="232"/>
  <c r="N66" i="232"/>
  <c r="P66" i="232"/>
  <c r="N67" i="232"/>
  <c r="N68" i="232"/>
  <c r="P68" i="232"/>
  <c r="N69" i="232"/>
  <c r="P69" i="232"/>
  <c r="N70" i="232"/>
  <c r="P70" i="232"/>
  <c r="N71" i="232"/>
  <c r="P71" i="232"/>
  <c r="N72" i="232"/>
  <c r="P72" i="232"/>
  <c r="N73" i="232"/>
  <c r="P73" i="232"/>
  <c r="N74" i="232"/>
  <c r="P74" i="232"/>
  <c r="N75" i="232"/>
  <c r="P75" i="232"/>
  <c r="N76" i="232"/>
  <c r="P76" i="232"/>
  <c r="N77" i="232"/>
  <c r="P77" i="232"/>
  <c r="N78" i="232"/>
  <c r="P78" i="232"/>
  <c r="P79" i="232"/>
  <c r="N80" i="232"/>
  <c r="P80" i="232"/>
  <c r="N81" i="232"/>
  <c r="P81" i="232"/>
  <c r="N82" i="232"/>
  <c r="P82" i="232"/>
  <c r="P83" i="232"/>
  <c r="I12" i="232"/>
  <c r="K12" i="232"/>
  <c r="I13" i="232"/>
  <c r="K13" i="232"/>
  <c r="I14" i="232"/>
  <c r="K14" i="232"/>
  <c r="I15" i="232"/>
  <c r="K15" i="232"/>
  <c r="I16" i="232"/>
  <c r="K16" i="232"/>
  <c r="I17" i="232"/>
  <c r="K17" i="232"/>
  <c r="I18" i="232"/>
  <c r="K18" i="232"/>
  <c r="I19" i="232"/>
  <c r="K19" i="232"/>
  <c r="I20" i="232"/>
  <c r="K20" i="232"/>
  <c r="I21" i="232"/>
  <c r="K21" i="232"/>
  <c r="I22" i="232"/>
  <c r="K22" i="232"/>
  <c r="I23" i="232"/>
  <c r="K23" i="232"/>
  <c r="I24" i="232"/>
  <c r="K24" i="232"/>
  <c r="I25" i="232"/>
  <c r="K25" i="232"/>
  <c r="I26" i="232"/>
  <c r="K26" i="232"/>
  <c r="I27" i="232"/>
  <c r="K27" i="232"/>
  <c r="I28" i="232"/>
  <c r="K28" i="232"/>
  <c r="I29" i="232"/>
  <c r="K29" i="232"/>
  <c r="I30" i="232"/>
  <c r="K30" i="232"/>
  <c r="I31" i="232"/>
  <c r="I32" i="232"/>
  <c r="K32" i="232"/>
  <c r="I33" i="232"/>
  <c r="K33" i="232"/>
  <c r="I34" i="232"/>
  <c r="K34" i="232"/>
  <c r="I35" i="232"/>
  <c r="K35" i="232"/>
  <c r="I36" i="232"/>
  <c r="K36" i="232"/>
  <c r="I37" i="232"/>
  <c r="K37" i="232"/>
  <c r="I38" i="232"/>
  <c r="K38" i="232"/>
  <c r="K39" i="232"/>
  <c r="I40" i="232"/>
  <c r="K40" i="232"/>
  <c r="I41" i="232"/>
  <c r="K41" i="232"/>
  <c r="I42" i="232"/>
  <c r="K42" i="232"/>
  <c r="I43" i="232"/>
  <c r="I44" i="232"/>
  <c r="K44" i="232"/>
  <c r="I45" i="232"/>
  <c r="K45" i="232"/>
  <c r="I46" i="232"/>
  <c r="K46" i="232"/>
  <c r="I47" i="232"/>
  <c r="K47" i="232"/>
  <c r="I48" i="232"/>
  <c r="K48" i="232"/>
  <c r="I49" i="232"/>
  <c r="K49" i="232"/>
  <c r="I50" i="232"/>
  <c r="K50" i="232"/>
  <c r="I51" i="232"/>
  <c r="K51" i="232"/>
  <c r="I52" i="232"/>
  <c r="K52" i="232"/>
  <c r="I53" i="232"/>
  <c r="K53" i="232"/>
  <c r="I54" i="232"/>
  <c r="K54" i="232"/>
  <c r="I55" i="232"/>
  <c r="I56" i="232"/>
  <c r="K56" i="232"/>
  <c r="I57" i="232"/>
  <c r="K57" i="232"/>
  <c r="I58" i="232"/>
  <c r="K58" i="232"/>
  <c r="I59" i="232"/>
  <c r="I60" i="232"/>
  <c r="K60" i="232"/>
  <c r="I61" i="232"/>
  <c r="K61" i="232"/>
  <c r="I62" i="232"/>
  <c r="K62" i="232"/>
  <c r="I63" i="232"/>
  <c r="I64" i="232"/>
  <c r="K64" i="232"/>
  <c r="I65" i="232"/>
  <c r="K65" i="232"/>
  <c r="I66" i="232"/>
  <c r="K66" i="232"/>
  <c r="I67" i="232"/>
  <c r="K67" i="232"/>
  <c r="I68" i="232"/>
  <c r="K68" i="232"/>
  <c r="I69" i="232"/>
  <c r="K69" i="232"/>
  <c r="I70" i="232"/>
  <c r="K70" i="232"/>
  <c r="K71" i="232"/>
  <c r="I72" i="232"/>
  <c r="K72" i="232"/>
  <c r="I73" i="232"/>
  <c r="K73" i="232"/>
  <c r="I74" i="232"/>
  <c r="K74" i="232"/>
  <c r="I75" i="232"/>
  <c r="K75" i="232"/>
  <c r="I76" i="232"/>
  <c r="K76" i="232"/>
  <c r="I77" i="232"/>
  <c r="K77" i="232"/>
  <c r="I78" i="232"/>
  <c r="K78" i="232"/>
  <c r="I79" i="232"/>
  <c r="I80" i="232"/>
  <c r="K80" i="232"/>
  <c r="I81" i="232"/>
  <c r="K81" i="232"/>
  <c r="I82" i="232"/>
  <c r="K82" i="232"/>
  <c r="I83" i="232"/>
  <c r="D12" i="232"/>
  <c r="F12" i="232"/>
  <c r="D13" i="232"/>
  <c r="F13" i="232"/>
  <c r="D14" i="232"/>
  <c r="F14" i="232"/>
  <c r="D15" i="232"/>
  <c r="F15" i="232"/>
  <c r="D16" i="232"/>
  <c r="F16" i="232"/>
  <c r="D17" i="232"/>
  <c r="F17" i="232"/>
  <c r="D18" i="232"/>
  <c r="F18" i="232"/>
  <c r="F19" i="232"/>
  <c r="D19" i="232"/>
  <c r="D20" i="232"/>
  <c r="F20" i="232"/>
  <c r="D21" i="232"/>
  <c r="F21" i="232"/>
  <c r="D22" i="232"/>
  <c r="F22" i="232"/>
  <c r="D23" i="232"/>
  <c r="F23" i="232"/>
  <c r="D24" i="232"/>
  <c r="F24" i="232"/>
  <c r="D25" i="232"/>
  <c r="F25" i="232"/>
  <c r="D26" i="232"/>
  <c r="F26" i="232"/>
  <c r="D27" i="232"/>
  <c r="F27" i="232"/>
  <c r="D28" i="232"/>
  <c r="F28" i="232"/>
  <c r="D29" i="232"/>
  <c r="F29" i="232"/>
  <c r="D30" i="232"/>
  <c r="F30" i="232"/>
  <c r="D31" i="232"/>
  <c r="F31" i="232"/>
  <c r="D32" i="232"/>
  <c r="F32" i="232"/>
  <c r="D33" i="232"/>
  <c r="F33" i="232"/>
  <c r="D34" i="232"/>
  <c r="F34" i="232"/>
  <c r="D35" i="232"/>
  <c r="F35" i="232"/>
  <c r="D36" i="232"/>
  <c r="F36" i="232"/>
  <c r="D37" i="232"/>
  <c r="F37" i="232"/>
  <c r="D38" i="232"/>
  <c r="F38" i="232"/>
  <c r="F39" i="232"/>
  <c r="D39" i="232"/>
  <c r="D40" i="232"/>
  <c r="F40" i="232"/>
  <c r="D41" i="232"/>
  <c r="F41" i="232"/>
  <c r="D42" i="232"/>
  <c r="F42" i="232"/>
  <c r="F43" i="232"/>
  <c r="D43" i="232"/>
  <c r="D44" i="232"/>
  <c r="F44" i="232"/>
  <c r="D45" i="232"/>
  <c r="F45" i="232"/>
  <c r="D46" i="232"/>
  <c r="F46" i="232"/>
  <c r="F47" i="232"/>
  <c r="D47" i="232"/>
  <c r="D48" i="232"/>
  <c r="F48" i="232"/>
  <c r="D49" i="232"/>
  <c r="F49" i="232"/>
  <c r="D50" i="232"/>
  <c r="F50" i="232"/>
  <c r="D51" i="232"/>
  <c r="F51" i="232"/>
  <c r="D52" i="232"/>
  <c r="F52" i="232"/>
  <c r="D53" i="232"/>
  <c r="F53" i="232"/>
  <c r="D54" i="232"/>
  <c r="F54" i="232"/>
  <c r="D55" i="232"/>
  <c r="F55" i="232"/>
  <c r="D56" i="232"/>
  <c r="F56" i="232"/>
  <c r="D57" i="232"/>
  <c r="F57" i="232"/>
  <c r="D58" i="232"/>
  <c r="F58" i="232"/>
  <c r="D59" i="232"/>
  <c r="F59" i="232"/>
  <c r="D60" i="232"/>
  <c r="F60" i="232"/>
  <c r="D61" i="232"/>
  <c r="F61" i="232"/>
  <c r="D62" i="232"/>
  <c r="F62" i="232"/>
  <c r="D63" i="232"/>
  <c r="F63" i="232"/>
  <c r="D64" i="232"/>
  <c r="F64" i="232"/>
  <c r="D65" i="232"/>
  <c r="F65" i="232"/>
  <c r="D66" i="232"/>
  <c r="F66" i="232"/>
  <c r="D67" i="232"/>
  <c r="F67" i="232"/>
  <c r="D68" i="232"/>
  <c r="F68" i="232"/>
  <c r="D69" i="232"/>
  <c r="F69" i="232"/>
  <c r="D70" i="232"/>
  <c r="F70" i="232"/>
  <c r="D71" i="232"/>
  <c r="F71" i="232"/>
  <c r="D72" i="232"/>
  <c r="F72" i="232"/>
  <c r="D73" i="232"/>
  <c r="F73" i="232"/>
  <c r="D74" i="232"/>
  <c r="F74" i="232"/>
  <c r="D75" i="232"/>
  <c r="F75" i="232"/>
  <c r="D76" i="232"/>
  <c r="F76" i="232"/>
  <c r="D77" i="232"/>
  <c r="F77" i="232"/>
  <c r="D78" i="232"/>
  <c r="F78" i="232"/>
  <c r="D79" i="232"/>
  <c r="F79" i="232"/>
  <c r="D80" i="232"/>
  <c r="F80" i="232"/>
  <c r="D81" i="232"/>
  <c r="F81" i="232"/>
  <c r="D82" i="232"/>
  <c r="F82" i="232"/>
  <c r="D83" i="232"/>
  <c r="F83" i="232"/>
  <c r="N12" i="210"/>
  <c r="N13" i="210"/>
  <c r="N14" i="210"/>
  <c r="N15" i="210"/>
  <c r="N16" i="210"/>
  <c r="N17" i="210"/>
  <c r="N18" i="210"/>
  <c r="N19" i="210"/>
  <c r="N20" i="210"/>
  <c r="N21" i="210"/>
  <c r="N22" i="210"/>
  <c r="N23" i="210"/>
  <c r="N24" i="210"/>
  <c r="N25" i="210"/>
  <c r="N26" i="210"/>
  <c r="N27" i="210"/>
  <c r="N28" i="210"/>
  <c r="N29" i="210"/>
  <c r="N30" i="210"/>
  <c r="N31" i="210"/>
  <c r="N32" i="210"/>
  <c r="N33" i="210"/>
  <c r="N34" i="210"/>
  <c r="N35" i="210"/>
  <c r="N36" i="210"/>
  <c r="N37" i="210"/>
  <c r="N38" i="210"/>
  <c r="N39" i="210"/>
  <c r="N40" i="210"/>
  <c r="N41" i="210"/>
  <c r="N42" i="210"/>
  <c r="N43" i="210"/>
  <c r="N44" i="210"/>
  <c r="N45" i="210"/>
  <c r="N46" i="210"/>
  <c r="N47" i="210"/>
  <c r="N48" i="210"/>
  <c r="N49" i="210"/>
  <c r="N50" i="210"/>
  <c r="N51" i="210"/>
  <c r="N52" i="210"/>
  <c r="N53" i="210"/>
  <c r="N54" i="210"/>
  <c r="N55" i="210"/>
  <c r="N56" i="210"/>
  <c r="N57" i="210"/>
  <c r="N58" i="210"/>
  <c r="N59" i="210"/>
  <c r="N60" i="210"/>
  <c r="N61" i="210"/>
  <c r="N62" i="210"/>
  <c r="N63" i="210"/>
  <c r="N64" i="210"/>
  <c r="N65" i="210"/>
  <c r="N66" i="210"/>
  <c r="N67" i="210"/>
  <c r="N68" i="210"/>
  <c r="N69" i="210"/>
  <c r="N70" i="210"/>
  <c r="N71" i="210"/>
  <c r="N72" i="210"/>
  <c r="N73" i="210"/>
  <c r="N74" i="210"/>
  <c r="N75" i="210"/>
  <c r="N76" i="210"/>
  <c r="N77" i="210"/>
  <c r="N78" i="210"/>
  <c r="N79" i="210"/>
  <c r="P12" i="210"/>
  <c r="P13" i="210"/>
  <c r="P14" i="210"/>
  <c r="P15" i="210"/>
  <c r="P16" i="210"/>
  <c r="P17" i="210"/>
  <c r="P18" i="210"/>
  <c r="P19" i="210"/>
  <c r="P20" i="210"/>
  <c r="P21" i="210"/>
  <c r="P22" i="210"/>
  <c r="P23" i="210"/>
  <c r="P24" i="210"/>
  <c r="P25" i="210"/>
  <c r="P26" i="210"/>
  <c r="P27" i="210"/>
  <c r="P28" i="210"/>
  <c r="P29" i="210"/>
  <c r="P30" i="210"/>
  <c r="P31" i="210"/>
  <c r="P32" i="210"/>
  <c r="P33" i="210"/>
  <c r="P34" i="210"/>
  <c r="P35" i="210"/>
  <c r="P36" i="210"/>
  <c r="P37" i="210"/>
  <c r="P38" i="210"/>
  <c r="P39" i="210"/>
  <c r="P40" i="210"/>
  <c r="P41" i="210"/>
  <c r="P42" i="210"/>
  <c r="P43" i="210"/>
  <c r="P44" i="210"/>
  <c r="P45" i="210"/>
  <c r="P46" i="210"/>
  <c r="P47" i="210"/>
  <c r="P48" i="210"/>
  <c r="P49" i="210"/>
  <c r="P50" i="210"/>
  <c r="P51" i="210"/>
  <c r="P52" i="210"/>
  <c r="P53" i="210"/>
  <c r="P54" i="210"/>
  <c r="P55" i="210"/>
  <c r="P56" i="210"/>
  <c r="P57" i="210"/>
  <c r="P58" i="210"/>
  <c r="P59" i="210"/>
  <c r="P60" i="210"/>
  <c r="P61" i="210"/>
  <c r="P62" i="210"/>
  <c r="P63" i="210"/>
  <c r="P64" i="210"/>
  <c r="P65" i="210"/>
  <c r="P66" i="210"/>
  <c r="P67" i="210"/>
  <c r="P68" i="210"/>
  <c r="P69" i="210"/>
  <c r="P70" i="210"/>
  <c r="P71" i="210"/>
  <c r="P72" i="210"/>
  <c r="P73" i="210"/>
  <c r="P74" i="210"/>
  <c r="P75" i="210"/>
  <c r="P76" i="210"/>
  <c r="P77" i="210"/>
  <c r="P78" i="210"/>
  <c r="P79" i="210"/>
  <c r="U12" i="210"/>
  <c r="U13" i="210"/>
  <c r="U14" i="210"/>
  <c r="U15" i="210"/>
  <c r="U16" i="210"/>
  <c r="U17" i="210"/>
  <c r="U18" i="210"/>
  <c r="U19" i="210"/>
  <c r="U20" i="210"/>
  <c r="U21" i="210"/>
  <c r="U22" i="210"/>
  <c r="U23" i="210"/>
  <c r="U24" i="210"/>
  <c r="U25" i="210"/>
  <c r="U26" i="210"/>
  <c r="U27" i="210"/>
  <c r="U28" i="210"/>
  <c r="U29" i="210"/>
  <c r="U30" i="210"/>
  <c r="U31" i="210"/>
  <c r="U32" i="210"/>
  <c r="U33" i="210"/>
  <c r="U34" i="210"/>
  <c r="U35" i="210"/>
  <c r="U36" i="210"/>
  <c r="U37" i="210"/>
  <c r="U38" i="210"/>
  <c r="U39" i="210"/>
  <c r="U40" i="210"/>
  <c r="U41" i="210"/>
  <c r="U42" i="210"/>
  <c r="U43" i="210"/>
  <c r="U44" i="210"/>
  <c r="U45" i="210"/>
  <c r="U46" i="210"/>
  <c r="U47" i="210"/>
  <c r="U48" i="210"/>
  <c r="U49" i="210"/>
  <c r="U50" i="210"/>
  <c r="U51" i="210"/>
  <c r="U52" i="210"/>
  <c r="U53" i="210"/>
  <c r="U54" i="210"/>
  <c r="U55" i="210"/>
  <c r="U56" i="210"/>
  <c r="U57" i="210"/>
  <c r="U58" i="210"/>
  <c r="U59" i="210"/>
  <c r="U60" i="210"/>
  <c r="U61" i="210"/>
  <c r="U62" i="210"/>
  <c r="U63" i="210"/>
  <c r="U64" i="210"/>
  <c r="U65" i="210"/>
  <c r="U66" i="210"/>
  <c r="U67" i="210"/>
  <c r="U68" i="210"/>
  <c r="U69" i="210"/>
  <c r="U70" i="210"/>
  <c r="U71" i="210"/>
  <c r="U72" i="210"/>
  <c r="U73" i="210"/>
  <c r="U74" i="210"/>
  <c r="U75" i="210"/>
  <c r="U76" i="210"/>
  <c r="U77" i="210"/>
  <c r="U78" i="210"/>
  <c r="U79" i="210"/>
  <c r="S12" i="210"/>
  <c r="S13" i="210"/>
  <c r="S14" i="210"/>
  <c r="S15" i="210"/>
  <c r="S16" i="210"/>
  <c r="S17" i="210"/>
  <c r="S18" i="210"/>
  <c r="S19" i="210"/>
  <c r="S20" i="210"/>
  <c r="S21" i="210"/>
  <c r="S22" i="210"/>
  <c r="S23" i="210"/>
  <c r="S24" i="210"/>
  <c r="S25" i="210"/>
  <c r="S26" i="210"/>
  <c r="S27" i="210"/>
  <c r="S28" i="210"/>
  <c r="S29" i="210"/>
  <c r="S30" i="210"/>
  <c r="S31" i="210"/>
  <c r="S32" i="210"/>
  <c r="S33" i="210"/>
  <c r="S34" i="210"/>
  <c r="S35" i="210"/>
  <c r="S36" i="210"/>
  <c r="S37" i="210"/>
  <c r="S38" i="210"/>
  <c r="S39" i="210"/>
  <c r="S40" i="210"/>
  <c r="S41" i="210"/>
  <c r="S42" i="210"/>
  <c r="S43" i="210"/>
  <c r="S44" i="210"/>
  <c r="S45" i="210"/>
  <c r="S46" i="210"/>
  <c r="S47" i="210"/>
  <c r="S48" i="210"/>
  <c r="S49" i="210"/>
  <c r="S50" i="210"/>
  <c r="S51" i="210"/>
  <c r="S52" i="210"/>
  <c r="S53" i="210"/>
  <c r="S54" i="210"/>
  <c r="S55" i="210"/>
  <c r="S56" i="210"/>
  <c r="S57" i="210"/>
  <c r="S58" i="210"/>
  <c r="S59" i="210"/>
  <c r="S60" i="210"/>
  <c r="S61" i="210"/>
  <c r="S62" i="210"/>
  <c r="S63" i="210"/>
  <c r="S64" i="210"/>
  <c r="S65" i="210"/>
  <c r="S66" i="210"/>
  <c r="S67" i="210"/>
  <c r="S68" i="210"/>
  <c r="S69" i="210"/>
  <c r="S70" i="210"/>
  <c r="S71" i="210"/>
  <c r="S72" i="210"/>
  <c r="S73" i="210"/>
  <c r="S74" i="210"/>
  <c r="S75" i="210"/>
  <c r="S76" i="210"/>
  <c r="S77" i="210"/>
  <c r="S78" i="210"/>
  <c r="S79" i="210"/>
  <c r="E19" i="208"/>
  <c r="C19" i="208"/>
  <c r="E8" i="208"/>
  <c r="C8" i="208"/>
  <c r="E29" i="208"/>
  <c r="C29" i="208"/>
  <c r="B29" i="208"/>
  <c r="C12" i="208"/>
  <c r="C11" i="208"/>
  <c r="E11" i="208"/>
  <c r="C10" i="208"/>
  <c r="C9" i="208"/>
  <c r="C13" i="208"/>
  <c r="E9" i="208"/>
  <c r="C15" i="208"/>
  <c r="C16" i="208"/>
  <c r="F93" i="213" l="1"/>
  <c r="I77" i="213"/>
  <c r="I73" i="213"/>
  <c r="P61" i="213"/>
  <c r="P53" i="213"/>
  <c r="P45" i="213"/>
  <c r="P37" i="213"/>
  <c r="P29" i="213"/>
  <c r="P21" i="213"/>
  <c r="P13" i="213"/>
  <c r="I65" i="213"/>
  <c r="F61" i="213"/>
  <c r="I57" i="213"/>
  <c r="F53" i="213"/>
  <c r="I49" i="213"/>
  <c r="F45" i="213"/>
  <c r="I41" i="213"/>
  <c r="F37" i="213"/>
  <c r="P65" i="213"/>
  <c r="K61" i="213"/>
  <c r="P57" i="213"/>
  <c r="K53" i="213"/>
  <c r="P49" i="213"/>
  <c r="K45" i="213"/>
  <c r="P41" i="213"/>
  <c r="K37" i="213"/>
  <c r="P33" i="213"/>
  <c r="K29" i="213"/>
  <c r="P25" i="213"/>
  <c r="K21" i="213"/>
  <c r="P17" i="213"/>
  <c r="K13" i="213"/>
  <c r="D57" i="233"/>
  <c r="P57" i="233"/>
  <c r="I57" i="233"/>
  <c r="I54" i="233"/>
  <c r="N54" i="233"/>
  <c r="I76" i="233"/>
  <c r="D76" i="233"/>
  <c r="D75" i="233"/>
  <c r="I72" i="233"/>
  <c r="D72" i="233"/>
  <c r="D71" i="233"/>
  <c r="K62" i="233"/>
  <c r="F62" i="233"/>
  <c r="K58" i="233"/>
  <c r="D58" i="233"/>
  <c r="F57" i="233"/>
  <c r="P54" i="233"/>
  <c r="D53" i="233"/>
  <c r="P53" i="233"/>
  <c r="I53" i="233"/>
  <c r="I42" i="233"/>
  <c r="N42" i="233"/>
  <c r="F42" i="233"/>
  <c r="D25" i="233"/>
  <c r="P25" i="233"/>
  <c r="I25" i="233"/>
  <c r="D21" i="233"/>
  <c r="P21" i="233"/>
  <c r="F21" i="233"/>
  <c r="I21" i="233"/>
  <c r="N57" i="233"/>
  <c r="K54" i="233"/>
  <c r="F54" i="233"/>
  <c r="D37" i="233"/>
  <c r="P37" i="233"/>
  <c r="I37" i="233"/>
  <c r="I26" i="233"/>
  <c r="N26" i="233"/>
  <c r="F26" i="233"/>
  <c r="I22" i="233"/>
  <c r="F22" i="233"/>
  <c r="N22" i="233"/>
  <c r="P62" i="233"/>
  <c r="D62" i="233"/>
  <c r="I58" i="233"/>
  <c r="N58" i="233"/>
  <c r="F58" i="233"/>
  <c r="D41" i="233"/>
  <c r="P41" i="233"/>
  <c r="I41" i="233"/>
  <c r="I38" i="233"/>
  <c r="N38" i="233"/>
  <c r="K37" i="233"/>
  <c r="K22" i="233"/>
  <c r="K21" i="233"/>
  <c r="D66" i="233"/>
  <c r="I63" i="233"/>
  <c r="P58" i="233"/>
  <c r="K57" i="233"/>
  <c r="D50" i="233"/>
  <c r="D45" i="233"/>
  <c r="P45" i="233"/>
  <c r="P42" i="233"/>
  <c r="K41" i="233"/>
  <c r="D34" i="233"/>
  <c r="D29" i="233"/>
  <c r="P29" i="233"/>
  <c r="P26" i="233"/>
  <c r="K25" i="233"/>
  <c r="I14" i="233"/>
  <c r="D14" i="233"/>
  <c r="D13" i="233"/>
  <c r="D54" i="233"/>
  <c r="D49" i="233"/>
  <c r="P49" i="233"/>
  <c r="D38" i="233"/>
  <c r="D33" i="233"/>
  <c r="P33" i="233"/>
  <c r="D22" i="233"/>
  <c r="P67" i="232"/>
  <c r="P39" i="232"/>
  <c r="N83" i="232"/>
  <c r="N79" i="232"/>
  <c r="N59" i="232"/>
  <c r="N35" i="232"/>
  <c r="K83" i="232"/>
  <c r="K79" i="232"/>
  <c r="K63" i="232"/>
  <c r="K59" i="232"/>
  <c r="K55" i="232"/>
  <c r="K43" i="232"/>
  <c r="K31" i="232"/>
  <c r="I71" i="232"/>
  <c r="I39" i="232"/>
  <c r="C17" i="208"/>
  <c r="C14" i="208"/>
  <c r="C13" i="236"/>
  <c r="C16" i="236"/>
  <c r="C11" i="207" l="1"/>
  <c r="C10" i="207"/>
  <c r="C8" i="207"/>
  <c r="C7" i="207"/>
  <c r="C12" i="207"/>
  <c r="C9" i="207"/>
  <c r="C13" i="207"/>
  <c r="E8" i="266"/>
  <c r="F8" i="266"/>
  <c r="E13" i="266"/>
  <c r="F13" i="266"/>
  <c r="E16" i="266"/>
  <c r="F16" i="266"/>
  <c r="E29" i="266"/>
  <c r="F29" i="266"/>
  <c r="E32" i="266"/>
  <c r="F32" i="266"/>
  <c r="E72" i="266"/>
  <c r="F72" i="266"/>
  <c r="D74" i="266"/>
  <c r="D75" i="266"/>
  <c r="D76" i="266"/>
  <c r="D77" i="266"/>
  <c r="D78" i="266"/>
  <c r="D79" i="266"/>
  <c r="D80" i="266"/>
  <c r="D81" i="266"/>
  <c r="D82" i="266"/>
  <c r="D83" i="266"/>
  <c r="D84" i="266"/>
  <c r="D85" i="266"/>
  <c r="D86" i="266"/>
  <c r="D87" i="266"/>
  <c r="D88" i="266"/>
  <c r="D89" i="266"/>
  <c r="D90" i="266"/>
  <c r="D91" i="266"/>
  <c r="D92" i="266"/>
  <c r="D93" i="266"/>
  <c r="D94" i="266"/>
  <c r="D73" i="266"/>
  <c r="D34" i="266"/>
  <c r="D35" i="266"/>
  <c r="D36" i="266"/>
  <c r="D37" i="266"/>
  <c r="D38" i="266"/>
  <c r="D39" i="266"/>
  <c r="D40" i="266"/>
  <c r="D41" i="266"/>
  <c r="D42" i="266"/>
  <c r="D43" i="266"/>
  <c r="D44" i="266"/>
  <c r="D45" i="266"/>
  <c r="D46" i="266"/>
  <c r="D47" i="266"/>
  <c r="D48" i="266"/>
  <c r="D49" i="266"/>
  <c r="D50" i="266"/>
  <c r="D51" i="266"/>
  <c r="D52" i="266"/>
  <c r="D53" i="266"/>
  <c r="D54" i="266"/>
  <c r="D55" i="266"/>
  <c r="D56" i="266"/>
  <c r="D57" i="266"/>
  <c r="D58" i="266"/>
  <c r="D59" i="266"/>
  <c r="D60" i="266"/>
  <c r="D61" i="266"/>
  <c r="D62" i="266"/>
  <c r="D63" i="266"/>
  <c r="D64" i="266"/>
  <c r="D65" i="266"/>
  <c r="D66" i="266"/>
  <c r="D67" i="266"/>
  <c r="D68" i="266"/>
  <c r="D69" i="266"/>
  <c r="D70" i="266"/>
  <c r="D71" i="266"/>
  <c r="D33" i="266"/>
  <c r="D31" i="266"/>
  <c r="D30" i="266"/>
  <c r="D18" i="266"/>
  <c r="D19" i="266"/>
  <c r="D20" i="266"/>
  <c r="D21" i="266"/>
  <c r="D22" i="266"/>
  <c r="D23" i="266"/>
  <c r="D24" i="266"/>
  <c r="D25" i="266"/>
  <c r="D26" i="266"/>
  <c r="D27" i="266"/>
  <c r="D28" i="266"/>
  <c r="D17" i="266"/>
  <c r="D15" i="266"/>
  <c r="D14" i="266"/>
  <c r="D10" i="266"/>
  <c r="D11" i="266"/>
  <c r="D12" i="266"/>
  <c r="D9" i="266"/>
  <c r="E10" i="263"/>
  <c r="D10" i="263"/>
  <c r="E8" i="263"/>
  <c r="E16" i="263"/>
  <c r="E15" i="263"/>
  <c r="D16" i="263"/>
  <c r="D15" i="263"/>
  <c r="E14" i="263"/>
  <c r="D14" i="263"/>
  <c r="E13" i="263"/>
  <c r="D13" i="263"/>
  <c r="D12" i="263"/>
  <c r="E12" i="263"/>
  <c r="E11" i="263"/>
  <c r="D11" i="263"/>
  <c r="B13" i="263"/>
  <c r="B10" i="263"/>
  <c r="E39" i="264"/>
  <c r="F39" i="264"/>
  <c r="E36" i="264"/>
  <c r="F36" i="264"/>
  <c r="E32" i="264"/>
  <c r="F32" i="264"/>
  <c r="E30" i="264"/>
  <c r="F30" i="264"/>
  <c r="E28" i="264"/>
  <c r="F28" i="264"/>
  <c r="E14" i="264"/>
  <c r="F14" i="264"/>
  <c r="F9" i="264"/>
  <c r="E9" i="264"/>
  <c r="D41" i="264"/>
  <c r="D42" i="264"/>
  <c r="D43" i="264"/>
  <c r="D44" i="264"/>
  <c r="D40" i="264"/>
  <c r="D38" i="264"/>
  <c r="D37" i="264"/>
  <c r="D34" i="264"/>
  <c r="D35" i="264"/>
  <c r="D33" i="264"/>
  <c r="D31" i="264"/>
  <c r="D29" i="264"/>
  <c r="D19" i="264"/>
  <c r="D20" i="264"/>
  <c r="D21" i="264"/>
  <c r="D22" i="264"/>
  <c r="D23" i="264"/>
  <c r="D24" i="264"/>
  <c r="D25" i="264"/>
  <c r="D26" i="264"/>
  <c r="D27" i="264"/>
  <c r="D18" i="264"/>
  <c r="D17" i="264"/>
  <c r="D16" i="264"/>
  <c r="D15" i="264"/>
  <c r="D11" i="264"/>
  <c r="D12" i="264"/>
  <c r="D13" i="264"/>
  <c r="D10" i="264"/>
  <c r="C28" i="264"/>
  <c r="B12" i="263" s="1"/>
  <c r="C14" i="264"/>
  <c r="C9" i="264"/>
  <c r="C39" i="264"/>
  <c r="B16" i="263" s="1"/>
  <c r="E62" i="265"/>
  <c r="E51" i="265"/>
  <c r="F51" i="265"/>
  <c r="F43" i="265"/>
  <c r="E43" i="265"/>
  <c r="F38" i="265"/>
  <c r="E38" i="265"/>
  <c r="F35" i="265"/>
  <c r="E35" i="265"/>
  <c r="F25" i="265"/>
  <c r="E25" i="265"/>
  <c r="D25" i="265"/>
  <c r="D41" i="265"/>
  <c r="D48" i="265"/>
  <c r="D54" i="265"/>
  <c r="D56" i="265"/>
  <c r="D58" i="265"/>
  <c r="D60" i="265"/>
  <c r="F62" i="265"/>
  <c r="D52" i="265"/>
  <c r="D44" i="265"/>
  <c r="D64" i="265"/>
  <c r="D66" i="265"/>
  <c r="D67" i="265"/>
  <c r="D53" i="265"/>
  <c r="D55" i="265"/>
  <c r="D57" i="265"/>
  <c r="D59" i="265"/>
  <c r="D61" i="265"/>
  <c r="D45" i="265"/>
  <c r="D46" i="265"/>
  <c r="D47" i="265"/>
  <c r="D49" i="265"/>
  <c r="D50" i="265"/>
  <c r="D42" i="265"/>
  <c r="D40" i="265"/>
  <c r="D39" i="265"/>
  <c r="D34" i="265"/>
  <c r="D27" i="265"/>
  <c r="D28" i="265"/>
  <c r="D30" i="265"/>
  <c r="D32" i="265"/>
  <c r="D33" i="265"/>
  <c r="D11" i="265"/>
  <c r="D15" i="265"/>
  <c r="D19" i="265"/>
  <c r="D23" i="265"/>
  <c r="C8" i="265"/>
  <c r="D7" i="262"/>
  <c r="B7" i="262"/>
  <c r="G50" i="207"/>
  <c r="G45" i="207"/>
  <c r="G37" i="207"/>
  <c r="G29" i="207"/>
  <c r="G21" i="207"/>
  <c r="G13" i="207"/>
  <c r="G12" i="207"/>
  <c r="G11" i="207"/>
  <c r="G10" i="207"/>
  <c r="G9" i="207"/>
  <c r="G8" i="207"/>
  <c r="G7" i="207"/>
  <c r="G6" i="207"/>
  <c r="C94" i="250"/>
  <c r="D94" i="250"/>
  <c r="D8" i="266" l="1"/>
  <c r="G10" i="263" s="1"/>
  <c r="F7" i="266"/>
  <c r="D72" i="266"/>
  <c r="G16" i="263" s="1"/>
  <c r="E7" i="266"/>
  <c r="B11" i="263"/>
  <c r="D65" i="265"/>
  <c r="D63" i="265"/>
  <c r="D38" i="265"/>
  <c r="D31" i="265"/>
  <c r="D17" i="265"/>
  <c r="D29" i="265"/>
  <c r="D21" i="265"/>
  <c r="D13" i="265"/>
  <c r="D36" i="265"/>
  <c r="D9" i="265"/>
  <c r="D20" i="265"/>
  <c r="D16" i="265"/>
  <c r="D37" i="265"/>
  <c r="D22" i="265"/>
  <c r="D18" i="265"/>
  <c r="D14" i="265"/>
  <c r="D10" i="265"/>
  <c r="D26" i="265"/>
  <c r="F8" i="265"/>
  <c r="E8" i="265"/>
  <c r="D12" i="265"/>
  <c r="G5" i="207"/>
  <c r="D88" i="250"/>
  <c r="D87" i="250" s="1"/>
  <c r="D15" i="250" s="1"/>
  <c r="C88" i="250"/>
  <c r="C87" i="250" s="1"/>
  <c r="C15" i="250" s="1"/>
  <c r="J24" i="254"/>
  <c r="K22" i="254"/>
  <c r="J22" i="254"/>
  <c r="K20" i="254"/>
  <c r="J20" i="254"/>
  <c r="D25" i="253"/>
  <c r="F8" i="253"/>
  <c r="F9" i="253"/>
  <c r="F10" i="253"/>
  <c r="F11" i="253"/>
  <c r="F12" i="253"/>
  <c r="F13" i="253"/>
  <c r="F14" i="253"/>
  <c r="F15" i="253"/>
  <c r="F16" i="253"/>
  <c r="F17" i="253"/>
  <c r="F18" i="253"/>
  <c r="F19" i="253"/>
  <c r="F20" i="253"/>
  <c r="F21" i="253"/>
  <c r="F22" i="253"/>
  <c r="F23" i="253"/>
  <c r="F24" i="253"/>
  <c r="F25" i="253"/>
  <c r="D9" i="253"/>
  <c r="D10" i="253"/>
  <c r="D11" i="253"/>
  <c r="D13" i="253"/>
  <c r="D14" i="253"/>
  <c r="D15" i="253"/>
  <c r="D17" i="253"/>
  <c r="D18" i="253"/>
  <c r="D19" i="253"/>
  <c r="D21" i="253"/>
  <c r="D22" i="253"/>
  <c r="D23" i="253"/>
  <c r="D8" i="253"/>
  <c r="A590" i="251"/>
  <c r="B38" i="250"/>
  <c r="B16" i="250"/>
  <c r="G87" i="250"/>
  <c r="F87" i="250"/>
  <c r="E87" i="250"/>
  <c r="E9" i="250" s="1"/>
  <c r="E99" i="250"/>
  <c r="B99" i="250"/>
  <c r="B100" i="250"/>
  <c r="E100" i="250"/>
  <c r="B107" i="250"/>
  <c r="B106" i="250"/>
  <c r="B105" i="250"/>
  <c r="B104" i="250"/>
  <c r="B103" i="250"/>
  <c r="B102" i="250"/>
  <c r="D101" i="250"/>
  <c r="C101" i="250"/>
  <c r="C16" i="250" s="1"/>
  <c r="B98" i="250"/>
  <c r="B97" i="250"/>
  <c r="B96" i="250"/>
  <c r="B95" i="250"/>
  <c r="B94" i="250"/>
  <c r="B93" i="250"/>
  <c r="B92" i="250"/>
  <c r="B91" i="250"/>
  <c r="B90" i="250"/>
  <c r="B89" i="250"/>
  <c r="B86" i="250"/>
  <c r="B85" i="250"/>
  <c r="B84" i="250"/>
  <c r="B83" i="250"/>
  <c r="B82" i="250"/>
  <c r="B81" i="250"/>
  <c r="B80" i="250"/>
  <c r="B79" i="250"/>
  <c r="B78" i="250"/>
  <c r="B77" i="250"/>
  <c r="B76" i="250"/>
  <c r="D75" i="250"/>
  <c r="C75" i="250"/>
  <c r="C14" i="250" s="1"/>
  <c r="B74" i="250"/>
  <c r="B73" i="250"/>
  <c r="B72" i="250"/>
  <c r="B71" i="250"/>
  <c r="B70" i="250"/>
  <c r="B69" i="250"/>
  <c r="B68" i="250"/>
  <c r="B67" i="250"/>
  <c r="B66" i="250"/>
  <c r="B65" i="250"/>
  <c r="D64" i="250"/>
  <c r="D13" i="250" s="1"/>
  <c r="C64" i="250"/>
  <c r="C13" i="250" s="1"/>
  <c r="B63" i="250"/>
  <c r="B62" i="250"/>
  <c r="B61" i="250"/>
  <c r="B60" i="250"/>
  <c r="B59" i="250"/>
  <c r="B58" i="250"/>
  <c r="B57" i="250"/>
  <c r="B56" i="250"/>
  <c r="D55" i="250"/>
  <c r="C55" i="250"/>
  <c r="C12" i="250" s="1"/>
  <c r="B54" i="250"/>
  <c r="B53" i="250"/>
  <c r="B52" i="250"/>
  <c r="B51" i="250"/>
  <c r="B50" i="250"/>
  <c r="B49" i="250"/>
  <c r="B48" i="250"/>
  <c r="B47" i="250"/>
  <c r="B46" i="250"/>
  <c r="B45" i="250"/>
  <c r="B44" i="250"/>
  <c r="B43" i="250"/>
  <c r="B42" i="250"/>
  <c r="B41" i="250"/>
  <c r="B40" i="250"/>
  <c r="B39" i="250"/>
  <c r="D38" i="250"/>
  <c r="C38" i="250"/>
  <c r="C11" i="250" s="1"/>
  <c r="B37" i="250"/>
  <c r="B36" i="250"/>
  <c r="B35" i="250"/>
  <c r="B34" i="250"/>
  <c r="B33" i="250"/>
  <c r="B32" i="250"/>
  <c r="B31" i="250"/>
  <c r="B30" i="250"/>
  <c r="B29" i="250"/>
  <c r="B28" i="250"/>
  <c r="B27" i="250"/>
  <c r="B26" i="250"/>
  <c r="B25" i="250"/>
  <c r="B24" i="250"/>
  <c r="B23" i="250"/>
  <c r="B22" i="250"/>
  <c r="B21" i="250"/>
  <c r="B20" i="250"/>
  <c r="B19" i="250"/>
  <c r="B18" i="250"/>
  <c r="D17" i="250"/>
  <c r="C17" i="250"/>
  <c r="C10" i="250" s="1"/>
  <c r="D16" i="250"/>
  <c r="D14" i="250"/>
  <c r="D12" i="250"/>
  <c r="D11" i="250"/>
  <c r="D10" i="250"/>
  <c r="E10" i="248"/>
  <c r="E11" i="248"/>
  <c r="E12" i="248"/>
  <c r="E13" i="248"/>
  <c r="E14" i="248"/>
  <c r="E15" i="248"/>
  <c r="E16" i="248"/>
  <c r="E17" i="248"/>
  <c r="E18" i="248"/>
  <c r="E19" i="248"/>
  <c r="E20" i="248"/>
  <c r="E21" i="248"/>
  <c r="E22" i="248"/>
  <c r="E23" i="248"/>
  <c r="E24" i="248"/>
  <c r="E25" i="248"/>
  <c r="E26" i="248"/>
  <c r="E27" i="248"/>
  <c r="E28" i="248"/>
  <c r="E29" i="248"/>
  <c r="E30" i="248"/>
  <c r="E31" i="248"/>
  <c r="E32" i="248"/>
  <c r="D8" i="265" l="1"/>
  <c r="B88" i="250"/>
  <c r="B87" i="250"/>
  <c r="B9" i="250" s="1"/>
  <c r="D24" i="253"/>
  <c r="D20" i="253"/>
  <c r="D16" i="253"/>
  <c r="D12" i="253"/>
  <c r="B17" i="250"/>
  <c r="B64" i="250"/>
  <c r="B13" i="250" s="1"/>
  <c r="B55" i="250"/>
  <c r="B12" i="250" s="1"/>
  <c r="B101" i="250"/>
  <c r="B11" i="250"/>
  <c r="B75" i="250"/>
  <c r="B14" i="250" s="1"/>
  <c r="B10" i="250"/>
  <c r="C9" i="250"/>
  <c r="D9" i="250"/>
  <c r="B15" i="250" l="1"/>
  <c r="B30" i="248"/>
  <c r="B27" i="248"/>
  <c r="B24" i="248"/>
  <c r="B21" i="248"/>
  <c r="B18" i="248"/>
  <c r="B15" i="248"/>
  <c r="B12" i="248"/>
  <c r="B11" i="248"/>
  <c r="B10" i="248"/>
  <c r="B9" i="248" s="1"/>
  <c r="A112" i="250"/>
  <c r="A29" i="249"/>
  <c r="A5" i="209"/>
  <c r="A11" i="209"/>
  <c r="A10" i="209"/>
  <c r="A9" i="209"/>
  <c r="A7" i="209"/>
  <c r="A12" i="209"/>
  <c r="A6" i="209"/>
  <c r="A8" i="209"/>
  <c r="A13" i="209"/>
  <c r="A22" i="227" l="1"/>
  <c r="A22" i="226"/>
  <c r="A28" i="225"/>
  <c r="A23" i="224"/>
  <c r="A28" i="223"/>
  <c r="A23" i="222"/>
  <c r="A28" i="235"/>
  <c r="A24" i="234"/>
  <c r="A28" i="221"/>
  <c r="A23" i="220"/>
  <c r="A25" i="219"/>
  <c r="A29" i="218"/>
  <c r="A23" i="217"/>
  <c r="A28" i="216"/>
  <c r="A102" i="215"/>
  <c r="A75" i="214"/>
  <c r="A103" i="213"/>
  <c r="A75" i="212"/>
  <c r="A103" i="233"/>
  <c r="A85" i="232"/>
  <c r="A103" i="211"/>
  <c r="A82" i="210"/>
  <c r="E17" i="208" l="1"/>
  <c r="B8" i="209" s="1"/>
  <c r="E16" i="208"/>
  <c r="B6" i="209" s="1"/>
  <c r="E15" i="208"/>
  <c r="B12" i="209" s="1"/>
  <c r="C6" i="209"/>
  <c r="C12" i="209"/>
  <c r="L68" i="210"/>
  <c r="L69" i="210"/>
  <c r="I68" i="210"/>
  <c r="I78" i="210"/>
  <c r="I72" i="210"/>
  <c r="I71" i="210"/>
  <c r="L71" i="210"/>
  <c r="L73" i="210"/>
  <c r="I74" i="210"/>
  <c r="L74" i="210"/>
  <c r="I79" i="210"/>
  <c r="L79" i="210"/>
  <c r="B15" i="236"/>
  <c r="B14" i="236"/>
  <c r="B17" i="208" l="1"/>
  <c r="C8" i="209"/>
  <c r="D8" i="209" s="1"/>
  <c r="F8" i="209" s="1"/>
  <c r="D12" i="209"/>
  <c r="F12" i="209" s="1"/>
  <c r="D6" i="209"/>
  <c r="E6" i="209" s="1"/>
  <c r="L77" i="210"/>
  <c r="L72" i="210"/>
  <c r="D70" i="210"/>
  <c r="L76" i="210"/>
  <c r="L75" i="210"/>
  <c r="L78" i="210"/>
  <c r="L70" i="210"/>
  <c r="D78" i="210"/>
  <c r="I77" i="210"/>
  <c r="I69" i="210"/>
  <c r="I75" i="210"/>
  <c r="I70" i="210"/>
  <c r="F72" i="210"/>
  <c r="I73" i="210"/>
  <c r="K73" i="210"/>
  <c r="I76" i="210"/>
  <c r="D74" i="210"/>
  <c r="K68" i="210"/>
  <c r="F79" i="210"/>
  <c r="K69" i="210"/>
  <c r="K72" i="210"/>
  <c r="F77" i="210"/>
  <c r="F73" i="210"/>
  <c r="K78" i="210"/>
  <c r="K74" i="210"/>
  <c r="K79" i="210"/>
  <c r="K71" i="210"/>
  <c r="C72" i="266"/>
  <c r="F16" i="263" s="1"/>
  <c r="D32" i="266"/>
  <c r="G15" i="263" s="1"/>
  <c r="C32" i="266"/>
  <c r="F15" i="263" s="1"/>
  <c r="D29" i="266"/>
  <c r="G14" i="263" s="1"/>
  <c r="C29" i="266"/>
  <c r="F14" i="263" s="1"/>
  <c r="D16" i="266"/>
  <c r="G12" i="263" s="1"/>
  <c r="C16" i="266"/>
  <c r="F12" i="263" s="1"/>
  <c r="D13" i="266"/>
  <c r="G11" i="263" s="1"/>
  <c r="C13" i="266"/>
  <c r="F11" i="263" s="1"/>
  <c r="C8" i="266"/>
  <c r="F10" i="263" s="1"/>
  <c r="D62" i="265"/>
  <c r="C62" i="265"/>
  <c r="D43" i="265"/>
  <c r="C43" i="265"/>
  <c r="C38" i="265"/>
  <c r="D35" i="265"/>
  <c r="C35" i="265"/>
  <c r="C25" i="265"/>
  <c r="F7" i="265"/>
  <c r="E7" i="265"/>
  <c r="D39" i="264"/>
  <c r="C16" i="263" s="1"/>
  <c r="D36" i="264"/>
  <c r="C15" i="263" s="1"/>
  <c r="C36" i="264"/>
  <c r="B15" i="263" s="1"/>
  <c r="D32" i="264"/>
  <c r="C14" i="263" s="1"/>
  <c r="C32" i="264"/>
  <c r="D30" i="264"/>
  <c r="C13" i="263" s="1"/>
  <c r="D28" i="264"/>
  <c r="C12" i="263" s="1"/>
  <c r="D14" i="264"/>
  <c r="C11" i="263" s="1"/>
  <c r="D9" i="264"/>
  <c r="F8" i="264"/>
  <c r="E8" i="264"/>
  <c r="I8" i="263"/>
  <c r="H8" i="263"/>
  <c r="I7" i="262"/>
  <c r="H7" i="262"/>
  <c r="G7" i="262"/>
  <c r="F7" i="262"/>
  <c r="E7" i="262"/>
  <c r="C7" i="262"/>
  <c r="D8" i="261"/>
  <c r="C8" i="261"/>
  <c r="B8" i="261"/>
  <c r="M28" i="254"/>
  <c r="M27" i="254"/>
  <c r="M26" i="254"/>
  <c r="M25" i="254"/>
  <c r="M24" i="254"/>
  <c r="M23" i="254"/>
  <c r="M22" i="254"/>
  <c r="M21" i="254"/>
  <c r="M20" i="254"/>
  <c r="M19" i="254"/>
  <c r="K19" i="254"/>
  <c r="J19" i="254"/>
  <c r="M18" i="254"/>
  <c r="K18" i="254"/>
  <c r="J18" i="254"/>
  <c r="M17" i="254"/>
  <c r="K17" i="254"/>
  <c r="J17" i="254"/>
  <c r="M16" i="254"/>
  <c r="K16" i="254"/>
  <c r="J16" i="254"/>
  <c r="M15" i="254"/>
  <c r="K15" i="254"/>
  <c r="J15" i="254"/>
  <c r="M14" i="254"/>
  <c r="K14" i="254"/>
  <c r="J14" i="254"/>
  <c r="M13" i="254"/>
  <c r="K13" i="254"/>
  <c r="J13" i="254"/>
  <c r="M12" i="254"/>
  <c r="K12" i="254"/>
  <c r="J12" i="254"/>
  <c r="M11" i="254"/>
  <c r="K11" i="254"/>
  <c r="J11" i="254"/>
  <c r="M10" i="254"/>
  <c r="K10" i="254"/>
  <c r="J10" i="254"/>
  <c r="M9" i="254"/>
  <c r="K9" i="254"/>
  <c r="J9" i="254"/>
  <c r="M8" i="254"/>
  <c r="K8" i="254"/>
  <c r="J8" i="254"/>
  <c r="M7" i="254"/>
  <c r="K7" i="254"/>
  <c r="J7" i="254"/>
  <c r="M6" i="254"/>
  <c r="K6" i="254"/>
  <c r="J6" i="254"/>
  <c r="M5" i="254"/>
  <c r="K5" i="254"/>
  <c r="J5" i="254"/>
  <c r="M4" i="254"/>
  <c r="K4" i="254"/>
  <c r="J4" i="254"/>
  <c r="E7" i="253"/>
  <c r="C7" i="253"/>
  <c r="E107" i="250"/>
  <c r="E106" i="250"/>
  <c r="E105" i="250"/>
  <c r="E104" i="250"/>
  <c r="E103" i="250"/>
  <c r="E102" i="250"/>
  <c r="G101" i="250"/>
  <c r="F101" i="250"/>
  <c r="F16" i="250" s="1"/>
  <c r="E98" i="250"/>
  <c r="E97" i="250"/>
  <c r="E96" i="250"/>
  <c r="E95" i="250"/>
  <c r="E94" i="250"/>
  <c r="E93" i="250"/>
  <c r="E92" i="250"/>
  <c r="E91" i="250"/>
  <c r="E90" i="250"/>
  <c r="E89" i="250"/>
  <c r="E88" i="250"/>
  <c r="G15" i="250"/>
  <c r="F15" i="250"/>
  <c r="E86" i="250"/>
  <c r="E85" i="250"/>
  <c r="E84" i="250"/>
  <c r="E83" i="250"/>
  <c r="E82" i="250"/>
  <c r="E81" i="250"/>
  <c r="E80" i="250"/>
  <c r="E79" i="250"/>
  <c r="E78" i="250"/>
  <c r="E77" i="250"/>
  <c r="E76" i="250"/>
  <c r="G75" i="250"/>
  <c r="G14" i="250" s="1"/>
  <c r="F75" i="250"/>
  <c r="F14" i="250" s="1"/>
  <c r="E74" i="250"/>
  <c r="E73" i="250"/>
  <c r="E72" i="250"/>
  <c r="E71" i="250"/>
  <c r="E70" i="250"/>
  <c r="E69" i="250"/>
  <c r="E68" i="250"/>
  <c r="E67" i="250"/>
  <c r="E66" i="250"/>
  <c r="E65" i="250"/>
  <c r="G64" i="250"/>
  <c r="G13" i="250" s="1"/>
  <c r="F64" i="250"/>
  <c r="E63" i="250"/>
  <c r="E62" i="250"/>
  <c r="E61" i="250"/>
  <c r="E60" i="250"/>
  <c r="E59" i="250"/>
  <c r="E58" i="250"/>
  <c r="E57" i="250"/>
  <c r="E56" i="250"/>
  <c r="G55" i="250"/>
  <c r="G12" i="250" s="1"/>
  <c r="F55" i="250"/>
  <c r="F12" i="250" s="1"/>
  <c r="E54" i="250"/>
  <c r="E53" i="250"/>
  <c r="E52" i="250"/>
  <c r="E51" i="250"/>
  <c r="E50" i="250"/>
  <c r="E49" i="250"/>
  <c r="E48" i="250"/>
  <c r="E47" i="250"/>
  <c r="E46" i="250"/>
  <c r="E45" i="250"/>
  <c r="E44" i="250"/>
  <c r="E43" i="250"/>
  <c r="E42" i="250"/>
  <c r="E41" i="250"/>
  <c r="E40" i="250"/>
  <c r="E39" i="250"/>
  <c r="G38" i="250"/>
  <c r="G11" i="250" s="1"/>
  <c r="F38" i="250"/>
  <c r="F11" i="250" s="1"/>
  <c r="E37" i="250"/>
  <c r="E36" i="250"/>
  <c r="E35" i="250"/>
  <c r="E34" i="250"/>
  <c r="E33" i="250"/>
  <c r="E32" i="250"/>
  <c r="E31" i="250"/>
  <c r="E30" i="250"/>
  <c r="E29" i="250"/>
  <c r="E28" i="250"/>
  <c r="E27" i="250"/>
  <c r="E26" i="250"/>
  <c r="E25" i="250"/>
  <c r="E24" i="250"/>
  <c r="E23" i="250"/>
  <c r="E22" i="250"/>
  <c r="E21" i="250"/>
  <c r="E20" i="250"/>
  <c r="E19" i="250"/>
  <c r="E18" i="250"/>
  <c r="G17" i="250"/>
  <c r="G10" i="250" s="1"/>
  <c r="F17" i="250"/>
  <c r="F10" i="250" s="1"/>
  <c r="G16" i="250"/>
  <c r="F13" i="250"/>
  <c r="D32" i="248"/>
  <c r="D31" i="248"/>
  <c r="C30" i="248"/>
  <c r="C34" i="249" s="1"/>
  <c r="B34" i="249"/>
  <c r="D29" i="248"/>
  <c r="D28" i="248"/>
  <c r="C27" i="248"/>
  <c r="B35" i="249"/>
  <c r="D26" i="248"/>
  <c r="D25" i="248"/>
  <c r="C24" i="248"/>
  <c r="B33" i="249"/>
  <c r="D23" i="248"/>
  <c r="D22" i="248"/>
  <c r="C21" i="248"/>
  <c r="B36" i="249"/>
  <c r="D20" i="248"/>
  <c r="D19" i="248"/>
  <c r="C18" i="248"/>
  <c r="B37" i="249"/>
  <c r="D17" i="248"/>
  <c r="D16" i="248"/>
  <c r="C15" i="248"/>
  <c r="C38" i="249" s="1"/>
  <c r="B38" i="249"/>
  <c r="D14" i="248"/>
  <c r="D13" i="248"/>
  <c r="C12" i="248"/>
  <c r="B39" i="249"/>
  <c r="C11" i="248"/>
  <c r="D11" i="248" s="1"/>
  <c r="C10" i="248"/>
  <c r="F6" i="209" l="1"/>
  <c r="E12" i="209"/>
  <c r="C10" i="263"/>
  <c r="D8" i="264"/>
  <c r="B14" i="263"/>
  <c r="C8" i="264"/>
  <c r="E17" i="250"/>
  <c r="E10" i="250" s="1"/>
  <c r="E64" i="250"/>
  <c r="E13" i="250" s="1"/>
  <c r="E75" i="250"/>
  <c r="E14" i="250" s="1"/>
  <c r="E38" i="250"/>
  <c r="E11" i="250" s="1"/>
  <c r="E101" i="250"/>
  <c r="E16" i="250" s="1"/>
  <c r="D12" i="248"/>
  <c r="D24" i="248"/>
  <c r="F9" i="250"/>
  <c r="E55" i="250"/>
  <c r="B7" i="253"/>
  <c r="D7" i="253" s="1"/>
  <c r="D7" i="265"/>
  <c r="E15" i="250"/>
  <c r="D71" i="210"/>
  <c r="F71" i="210"/>
  <c r="D7" i="266"/>
  <c r="D68" i="210"/>
  <c r="E8" i="209"/>
  <c r="C7" i="265"/>
  <c r="D10" i="248"/>
  <c r="D21" i="248"/>
  <c r="D27" i="248"/>
  <c r="B42" i="249"/>
  <c r="D18" i="248"/>
  <c r="F75" i="210"/>
  <c r="D69" i="210"/>
  <c r="D76" i="210"/>
  <c r="F76" i="210"/>
  <c r="F74" i="210"/>
  <c r="F68" i="210"/>
  <c r="F78" i="210"/>
  <c r="K75" i="210"/>
  <c r="K77" i="210"/>
  <c r="D79" i="210"/>
  <c r="K70" i="210"/>
  <c r="D72" i="210"/>
  <c r="K76" i="210"/>
  <c r="F70" i="210"/>
  <c r="D75" i="210"/>
  <c r="F69" i="210"/>
  <c r="D77" i="210"/>
  <c r="D73" i="210"/>
  <c r="C8" i="263"/>
  <c r="F8" i="263"/>
  <c r="E12" i="250"/>
  <c r="D8" i="263"/>
  <c r="F7" i="253"/>
  <c r="C9" i="248"/>
  <c r="C35" i="249"/>
  <c r="C39" i="249"/>
  <c r="G9" i="250"/>
  <c r="G8" i="263"/>
  <c r="C7" i="266"/>
  <c r="C36" i="249"/>
  <c r="B8" i="263"/>
  <c r="C33" i="249"/>
  <c r="C37" i="249"/>
  <c r="D15" i="248"/>
  <c r="D30" i="248"/>
  <c r="D9" i="248" l="1"/>
  <c r="E9" i="248" s="1"/>
  <c r="C42" i="249"/>
  <c r="H10" i="215" l="1"/>
  <c r="B11" i="236" l="1"/>
  <c r="D6" i="236"/>
  <c r="B16" i="236"/>
  <c r="B12" i="236"/>
  <c r="B13" i="236"/>
  <c r="C6" i="236"/>
  <c r="B6" i="236" l="1"/>
  <c r="F50" i="207"/>
  <c r="F45" i="207"/>
  <c r="F37" i="207"/>
  <c r="F29" i="207"/>
  <c r="F21" i="207"/>
  <c r="F13" i="207"/>
  <c r="F12" i="207"/>
  <c r="F11" i="207"/>
  <c r="F10" i="207"/>
  <c r="F9" i="207"/>
  <c r="F8" i="207"/>
  <c r="F7" i="207"/>
  <c r="F6" i="207"/>
  <c r="F5" i="207" l="1"/>
  <c r="B12" i="207" l="1"/>
  <c r="B11" i="207"/>
  <c r="B10" i="207"/>
  <c r="B9" i="207"/>
  <c r="B8" i="207"/>
  <c r="B7" i="207"/>
  <c r="B6" i="207"/>
  <c r="D12" i="207"/>
  <c r="D11" i="207"/>
  <c r="D10" i="207"/>
  <c r="D9" i="207"/>
  <c r="D8" i="207"/>
  <c r="D7" i="207"/>
  <c r="D6" i="207"/>
  <c r="O9" i="218" l="1"/>
  <c r="M9" i="218"/>
  <c r="J9" i="218"/>
  <c r="H9" i="218"/>
  <c r="O9" i="216"/>
  <c r="M9" i="216"/>
  <c r="J9" i="216"/>
  <c r="H9" i="216"/>
  <c r="O10" i="233"/>
  <c r="M10" i="233"/>
  <c r="J10" i="233"/>
  <c r="H10" i="233"/>
  <c r="O9" i="232"/>
  <c r="M9" i="232"/>
  <c r="J9" i="232"/>
  <c r="H9" i="232"/>
  <c r="T9" i="210"/>
  <c r="R9" i="210"/>
  <c r="O9" i="210"/>
  <c r="M9" i="210"/>
  <c r="H9" i="210"/>
  <c r="E12" i="207"/>
  <c r="E11" i="207"/>
  <c r="E10" i="207"/>
  <c r="E9" i="207"/>
  <c r="E8" i="207"/>
  <c r="E7" i="207"/>
  <c r="E6" i="207"/>
  <c r="C10" i="233" l="1"/>
  <c r="E10" i="233"/>
  <c r="E5" i="207"/>
  <c r="D5" i="207"/>
  <c r="E14" i="208"/>
  <c r="B7" i="209" s="1"/>
  <c r="F11" i="216" l="1"/>
  <c r="D11" i="216"/>
  <c r="J9" i="210"/>
  <c r="I15" i="210"/>
  <c r="I55" i="210"/>
  <c r="I17" i="210"/>
  <c r="I27" i="210"/>
  <c r="L27" i="210"/>
  <c r="I23" i="210"/>
  <c r="L23" i="210"/>
  <c r="I36" i="210"/>
  <c r="L36" i="210"/>
  <c r="I26" i="210"/>
  <c r="L26" i="210"/>
  <c r="I66" i="210"/>
  <c r="L66" i="210"/>
  <c r="I41" i="210"/>
  <c r="I56" i="210"/>
  <c r="L56" i="210"/>
  <c r="L55" i="210"/>
  <c r="I35" i="210"/>
  <c r="L35" i="210"/>
  <c r="C7" i="209"/>
  <c r="E13" i="208"/>
  <c r="B9" i="209" s="1"/>
  <c r="C9" i="209"/>
  <c r="E12" i="208"/>
  <c r="B10" i="209" s="1"/>
  <c r="C10" i="209"/>
  <c r="B11" i="209"/>
  <c r="C11" i="209"/>
  <c r="E10" i="208"/>
  <c r="B5" i="209" s="1"/>
  <c r="C5" i="209"/>
  <c r="B13" i="209"/>
  <c r="C13" i="209"/>
  <c r="B31" i="208"/>
  <c r="D11" i="209" l="1"/>
  <c r="F11" i="209" s="1"/>
  <c r="D9" i="209"/>
  <c r="F9" i="209" s="1"/>
  <c r="D13" i="209"/>
  <c r="F13" i="209" s="1"/>
  <c r="D5" i="209"/>
  <c r="F5" i="209" s="1"/>
  <c r="D10" i="209"/>
  <c r="E10" i="209" s="1"/>
  <c r="D7" i="209"/>
  <c r="F7" i="209" s="1"/>
  <c r="B12" i="208"/>
  <c r="K35" i="210"/>
  <c r="K66" i="210"/>
  <c r="K23" i="210"/>
  <c r="D23" i="210"/>
  <c r="D56" i="210"/>
  <c r="L17" i="210"/>
  <c r="L41" i="210"/>
  <c r="L15" i="210"/>
  <c r="L50" i="210"/>
  <c r="I50" i="210"/>
  <c r="K50" i="210"/>
  <c r="F41" i="210"/>
  <c r="F36" i="210"/>
  <c r="F17" i="210"/>
  <c r="F35" i="210"/>
  <c r="F55" i="210"/>
  <c r="K56" i="210"/>
  <c r="F66" i="210"/>
  <c r="D15" i="210"/>
  <c r="F26" i="210"/>
  <c r="K36" i="210"/>
  <c r="D50" i="210"/>
  <c r="F27" i="210"/>
  <c r="K26" i="210"/>
  <c r="K55" i="210"/>
  <c r="K41" i="210"/>
  <c r="K15" i="210"/>
  <c r="K27" i="210"/>
  <c r="K17" i="210"/>
  <c r="B22" i="208"/>
  <c r="E11" i="209" l="1"/>
  <c r="E9" i="209"/>
  <c r="E5" i="209"/>
  <c r="E13" i="209"/>
  <c r="E7" i="209"/>
  <c r="F10" i="209"/>
  <c r="F50" i="210"/>
  <c r="F15" i="210"/>
  <c r="D66" i="210"/>
  <c r="F56" i="210"/>
  <c r="F23" i="210"/>
  <c r="D26" i="210"/>
  <c r="D36" i="210"/>
  <c r="D27" i="210"/>
  <c r="D35" i="210"/>
  <c r="D41" i="210"/>
  <c r="D55" i="210"/>
  <c r="D17" i="210"/>
  <c r="L26" i="235" l="1"/>
  <c r="L25" i="235"/>
  <c r="L24" i="235"/>
  <c r="L23" i="235"/>
  <c r="L22" i="235"/>
  <c r="L21" i="235"/>
  <c r="L20" i="235"/>
  <c r="L19" i="235"/>
  <c r="L18" i="235"/>
  <c r="D17" i="235"/>
  <c r="D16" i="235"/>
  <c r="D15" i="235"/>
  <c r="D14" i="235"/>
  <c r="D13" i="235"/>
  <c r="D12" i="235"/>
  <c r="D11" i="235"/>
  <c r="D10" i="235"/>
  <c r="D9" i="235"/>
  <c r="D8" i="235"/>
  <c r="D7" i="235"/>
  <c r="D6" i="235"/>
  <c r="D5" i="235"/>
  <c r="A15" i="235"/>
  <c r="A14" i="235"/>
  <c r="A13" i="235"/>
  <c r="A12" i="235"/>
  <c r="A11" i="235"/>
  <c r="A9" i="235"/>
  <c r="A7" i="235"/>
  <c r="A5" i="235"/>
  <c r="A6" i="235" l="1"/>
  <c r="A8" i="235"/>
  <c r="A10" i="235"/>
  <c r="L10" i="233"/>
  <c r="I11" i="232"/>
  <c r="G9" i="232"/>
  <c r="C9" i="232"/>
  <c r="P11" i="232"/>
  <c r="L9" i="232"/>
  <c r="P9" i="232" s="1"/>
  <c r="E9" i="232"/>
  <c r="G10" i="233"/>
  <c r="F11" i="233"/>
  <c r="J9" i="233"/>
  <c r="H9" i="233"/>
  <c r="N11" i="232"/>
  <c r="M9" i="233"/>
  <c r="O9" i="233"/>
  <c r="K11" i="232"/>
  <c r="D11" i="232"/>
  <c r="C9" i="233" l="1"/>
  <c r="E9" i="214"/>
  <c r="E9" i="218"/>
  <c r="C9" i="218"/>
  <c r="P10" i="233"/>
  <c r="N10" i="233"/>
  <c r="K10" i="233"/>
  <c r="B10" i="233"/>
  <c r="I10" i="233"/>
  <c r="C9" i="214"/>
  <c r="B9" i="232"/>
  <c r="F9" i="232" s="1"/>
  <c r="E9" i="233"/>
  <c r="D11" i="233"/>
  <c r="N9" i="232"/>
  <c r="L9" i="233"/>
  <c r="P9" i="233" s="1"/>
  <c r="G9" i="233"/>
  <c r="K9" i="232"/>
  <c r="I9" i="232"/>
  <c r="F11" i="232"/>
  <c r="D10" i="233" l="1"/>
  <c r="F10" i="233"/>
  <c r="N9" i="233"/>
  <c r="K9" i="233"/>
  <c r="I9" i="233"/>
  <c r="D9" i="232"/>
  <c r="B9" i="233"/>
  <c r="F22" i="208"/>
  <c r="F31" i="208"/>
  <c r="D31" i="208"/>
  <c r="D22" i="208"/>
  <c r="F12" i="208"/>
  <c r="D12" i="208"/>
  <c r="E50" i="207"/>
  <c r="E45" i="207"/>
  <c r="E37" i="207"/>
  <c r="E29" i="207"/>
  <c r="E21" i="207"/>
  <c r="E13" i="207"/>
  <c r="D21" i="207"/>
  <c r="B21" i="207"/>
  <c r="D9" i="233" l="1"/>
  <c r="F9" i="233"/>
  <c r="D17" i="225" l="1"/>
  <c r="D16" i="225"/>
  <c r="D15" i="225"/>
  <c r="D14" i="225"/>
  <c r="D13" i="225"/>
  <c r="D12" i="225"/>
  <c r="D11" i="225"/>
  <c r="D10" i="225"/>
  <c r="D9" i="225"/>
  <c r="D8" i="225"/>
  <c r="D7" i="225"/>
  <c r="D6" i="225"/>
  <c r="D5" i="225"/>
  <c r="A15" i="225"/>
  <c r="A14" i="225"/>
  <c r="A13" i="225"/>
  <c r="A12" i="225"/>
  <c r="A11" i="225"/>
  <c r="A10" i="225"/>
  <c r="A9" i="225"/>
  <c r="A8" i="225"/>
  <c r="A7" i="225"/>
  <c r="A6" i="225"/>
  <c r="L26" i="223"/>
  <c r="L25" i="223"/>
  <c r="L24" i="223"/>
  <c r="L23" i="223"/>
  <c r="L22" i="223"/>
  <c r="L21" i="223"/>
  <c r="L20" i="223"/>
  <c r="L19" i="223"/>
  <c r="L18" i="223"/>
  <c r="D17" i="223"/>
  <c r="D16" i="223"/>
  <c r="D15" i="223"/>
  <c r="D14" i="223"/>
  <c r="D13" i="223"/>
  <c r="D12" i="223"/>
  <c r="D11" i="223"/>
  <c r="D10" i="223"/>
  <c r="D9" i="223"/>
  <c r="D8" i="223"/>
  <c r="D7" i="223"/>
  <c r="D6" i="223"/>
  <c r="D5" i="223"/>
  <c r="L26" i="221"/>
  <c r="L25" i="221"/>
  <c r="L24" i="221"/>
  <c r="L23" i="221"/>
  <c r="L22" i="221"/>
  <c r="L21" i="221"/>
  <c r="L20" i="221"/>
  <c r="L19" i="221"/>
  <c r="L18" i="221"/>
  <c r="D17" i="221"/>
  <c r="D16" i="221"/>
  <c r="D15" i="221"/>
  <c r="D14" i="221"/>
  <c r="D13" i="221"/>
  <c r="D12" i="221"/>
  <c r="D11" i="221"/>
  <c r="D10" i="221"/>
  <c r="D9" i="221"/>
  <c r="D8" i="221"/>
  <c r="D7" i="221"/>
  <c r="D6" i="221"/>
  <c r="D5" i="221"/>
  <c r="B15" i="221"/>
  <c r="A15" i="221"/>
  <c r="B14" i="221"/>
  <c r="A14" i="221"/>
  <c r="B13" i="221"/>
  <c r="A13" i="221"/>
  <c r="B12" i="221"/>
  <c r="A12" i="221"/>
  <c r="B11" i="221"/>
  <c r="A11" i="221"/>
  <c r="B10" i="221"/>
  <c r="A10" i="221"/>
  <c r="B9" i="221"/>
  <c r="A9" i="221"/>
  <c r="B8" i="221"/>
  <c r="A8" i="221"/>
  <c r="B7" i="221"/>
  <c r="A7" i="221"/>
  <c r="B6" i="221"/>
  <c r="A6" i="221"/>
  <c r="O10" i="215"/>
  <c r="M10" i="215"/>
  <c r="J10" i="215"/>
  <c r="O9" i="214"/>
  <c r="M9" i="214"/>
  <c r="J9" i="214"/>
  <c r="H9" i="214"/>
  <c r="O10" i="213"/>
  <c r="M10" i="213"/>
  <c r="J10" i="213"/>
  <c r="H10" i="213"/>
  <c r="O9" i="212"/>
  <c r="M9" i="212"/>
  <c r="J9" i="212"/>
  <c r="H9" i="212"/>
  <c r="L30" i="210"/>
  <c r="I30" i="210"/>
  <c r="L28" i="210"/>
  <c r="L29" i="210"/>
  <c r="I29" i="210"/>
  <c r="L60" i="210"/>
  <c r="I60" i="210"/>
  <c r="L20" i="210"/>
  <c r="I20" i="210"/>
  <c r="L19" i="210"/>
  <c r="I19" i="210"/>
  <c r="L45" i="210"/>
  <c r="K45" i="210"/>
  <c r="L39" i="210"/>
  <c r="K39" i="210"/>
  <c r="L34" i="210"/>
  <c r="K34" i="210"/>
  <c r="L46" i="210"/>
  <c r="K46" i="210"/>
  <c r="L53" i="210"/>
  <c r="K53" i="210"/>
  <c r="L22" i="210"/>
  <c r="K22" i="210"/>
  <c r="L62" i="210"/>
  <c r="K62" i="210"/>
  <c r="L54" i="210"/>
  <c r="K54" i="210"/>
  <c r="L63" i="210"/>
  <c r="K63" i="210"/>
  <c r="L51" i="210"/>
  <c r="K51" i="210"/>
  <c r="L14" i="210"/>
  <c r="L52" i="210"/>
  <c r="K52" i="210"/>
  <c r="L43" i="210"/>
  <c r="K43" i="210"/>
  <c r="L38" i="210"/>
  <c r="K38" i="210"/>
  <c r="L59" i="210"/>
  <c r="L16" i="210"/>
  <c r="K16" i="210"/>
  <c r="L49" i="210"/>
  <c r="K49" i="210"/>
  <c r="L32" i="210"/>
  <c r="K32" i="210"/>
  <c r="L25" i="210"/>
  <c r="K25" i="210"/>
  <c r="L64" i="210"/>
  <c r="K64" i="210"/>
  <c r="L58" i="210"/>
  <c r="K58" i="210"/>
  <c r="L47" i="210"/>
  <c r="K47" i="210"/>
  <c r="L67" i="210"/>
  <c r="K67" i="210"/>
  <c r="L21" i="210"/>
  <c r="K21" i="210"/>
  <c r="L37" i="210"/>
  <c r="K37" i="210"/>
  <c r="L18" i="210"/>
  <c r="K18" i="210"/>
  <c r="L12" i="210"/>
  <c r="K12" i="210"/>
  <c r="L40" i="210"/>
  <c r="K40" i="210"/>
  <c r="L31" i="210"/>
  <c r="K31" i="210"/>
  <c r="L33" i="210"/>
  <c r="K33" i="210"/>
  <c r="L24" i="210"/>
  <c r="K24" i="210"/>
  <c r="L11" i="210"/>
  <c r="L61" i="210"/>
  <c r="K61" i="210"/>
  <c r="L57" i="210"/>
  <c r="K57" i="210"/>
  <c r="L42" i="210"/>
  <c r="K42" i="210"/>
  <c r="L13" i="210"/>
  <c r="K13" i="210"/>
  <c r="L48" i="210"/>
  <c r="K48" i="210"/>
  <c r="L65" i="210"/>
  <c r="K65" i="210"/>
  <c r="L44" i="210"/>
  <c r="B34" i="208"/>
  <c r="F34" i="208" s="1"/>
  <c r="B33" i="208"/>
  <c r="F33" i="208" s="1"/>
  <c r="B32" i="208"/>
  <c r="B30" i="208"/>
  <c r="F30" i="208" s="1"/>
  <c r="B27" i="208"/>
  <c r="F27" i="208" s="1"/>
  <c r="B26" i="208"/>
  <c r="F26" i="208" s="1"/>
  <c r="B25" i="208"/>
  <c r="F25" i="208" s="1"/>
  <c r="B24" i="208"/>
  <c r="B23" i="208"/>
  <c r="B21" i="208"/>
  <c r="F21" i="208" s="1"/>
  <c r="B20" i="208"/>
  <c r="F17" i="208"/>
  <c r="B15" i="208"/>
  <c r="B13" i="208"/>
  <c r="F13" i="208" s="1"/>
  <c r="B10" i="208"/>
  <c r="D50" i="207"/>
  <c r="C50" i="207"/>
  <c r="B50" i="207"/>
  <c r="D45" i="207"/>
  <c r="C45" i="207"/>
  <c r="B45" i="207"/>
  <c r="D37" i="207"/>
  <c r="C37" i="207"/>
  <c r="B37" i="207"/>
  <c r="D29" i="207"/>
  <c r="C29" i="207"/>
  <c r="B29" i="207"/>
  <c r="D13" i="207"/>
  <c r="B13" i="207"/>
  <c r="B5" i="207"/>
  <c r="F15" i="208" l="1"/>
  <c r="F42" i="210"/>
  <c r="F54" i="210"/>
  <c r="C10" i="215"/>
  <c r="O9" i="215"/>
  <c r="E10" i="213"/>
  <c r="C10" i="213"/>
  <c r="C9" i="212"/>
  <c r="F37" i="210"/>
  <c r="F51" i="210"/>
  <c r="F61" i="210"/>
  <c r="F14" i="210"/>
  <c r="F58" i="210"/>
  <c r="F49" i="210"/>
  <c r="F40" i="210"/>
  <c r="F39" i="210"/>
  <c r="F48" i="210"/>
  <c r="F67" i="210"/>
  <c r="F22" i="210"/>
  <c r="I61" i="210"/>
  <c r="K14" i="210"/>
  <c r="I14" i="210"/>
  <c r="E10" i="215"/>
  <c r="J9" i="215"/>
  <c r="L9" i="216"/>
  <c r="L10" i="215"/>
  <c r="P10" i="215" s="1"/>
  <c r="I42" i="210"/>
  <c r="E9" i="210"/>
  <c r="E9" i="212"/>
  <c r="A5" i="221"/>
  <c r="A5" i="225"/>
  <c r="G9" i="210"/>
  <c r="F43" i="210"/>
  <c r="B5" i="221"/>
  <c r="F18" i="210"/>
  <c r="C9" i="216"/>
  <c r="F10" i="208"/>
  <c r="D10" i="208"/>
  <c r="B19" i="208"/>
  <c r="D20" i="208"/>
  <c r="F20" i="208"/>
  <c r="F32" i="208"/>
  <c r="E9" i="216"/>
  <c r="G9" i="218"/>
  <c r="C9" i="210"/>
  <c r="I48" i="210"/>
  <c r="G9" i="216"/>
  <c r="L9" i="218"/>
  <c r="A6" i="223"/>
  <c r="A8" i="223"/>
  <c r="A14" i="223"/>
  <c r="A10" i="223"/>
  <c r="A12" i="223"/>
  <c r="M9" i="215"/>
  <c r="H9" i="213"/>
  <c r="J9" i="213"/>
  <c r="F31" i="210"/>
  <c r="F64" i="210"/>
  <c r="F32" i="210"/>
  <c r="F16" i="210"/>
  <c r="F38" i="210"/>
  <c r="F53" i="210"/>
  <c r="U11" i="210"/>
  <c r="S11" i="210"/>
  <c r="Q9" i="210"/>
  <c r="F24" i="210"/>
  <c r="F33" i="210"/>
  <c r="F12" i="210"/>
  <c r="F21" i="210"/>
  <c r="F47" i="210"/>
  <c r="F25" i="210"/>
  <c r="F52" i="210"/>
  <c r="F63" i="210"/>
  <c r="F62" i="210"/>
  <c r="F46" i="210"/>
  <c r="F45" i="210"/>
  <c r="F34" i="210"/>
  <c r="P11" i="210"/>
  <c r="N11" i="210"/>
  <c r="L9" i="210"/>
  <c r="F65" i="210"/>
  <c r="F13" i="210"/>
  <c r="F57" i="210"/>
  <c r="D11" i="210"/>
  <c r="I31" i="210"/>
  <c r="I12" i="210"/>
  <c r="I37" i="210"/>
  <c r="I67" i="210"/>
  <c r="I58" i="210"/>
  <c r="I25" i="210"/>
  <c r="I49" i="210"/>
  <c r="I16" i="210"/>
  <c r="I38" i="210"/>
  <c r="I52" i="210"/>
  <c r="I51" i="210"/>
  <c r="I54" i="210"/>
  <c r="I22" i="210"/>
  <c r="I46" i="210"/>
  <c r="I39" i="210"/>
  <c r="I65" i="210"/>
  <c r="I13" i="210"/>
  <c r="I57" i="210"/>
  <c r="I24" i="210"/>
  <c r="I33" i="210"/>
  <c r="I40" i="210"/>
  <c r="I18" i="210"/>
  <c r="I21" i="210"/>
  <c r="I47" i="210"/>
  <c r="I64" i="210"/>
  <c r="I32" i="210"/>
  <c r="I43" i="210"/>
  <c r="I63" i="210"/>
  <c r="I62" i="210"/>
  <c r="I53" i="210"/>
  <c r="I34" i="210"/>
  <c r="I45" i="210"/>
  <c r="K11" i="210"/>
  <c r="I11" i="210"/>
  <c r="K44" i="210"/>
  <c r="I44" i="210"/>
  <c r="D34" i="208"/>
  <c r="G9" i="214"/>
  <c r="K9" i="214" s="1"/>
  <c r="L9" i="212"/>
  <c r="P9" i="212" s="1"/>
  <c r="D44" i="210"/>
  <c r="D32" i="208"/>
  <c r="F24" i="208"/>
  <c r="D24" i="208"/>
  <c r="F23" i="208"/>
  <c r="D23" i="208"/>
  <c r="D21" i="208"/>
  <c r="D26" i="208"/>
  <c r="B9" i="208"/>
  <c r="B11" i="208"/>
  <c r="F11" i="208" s="1"/>
  <c r="B14" i="208"/>
  <c r="B16" i="208"/>
  <c r="F16" i="208" s="1"/>
  <c r="D25" i="208"/>
  <c r="D27" i="208"/>
  <c r="D30" i="208"/>
  <c r="D33" i="208"/>
  <c r="K19" i="210"/>
  <c r="K20" i="210"/>
  <c r="K60" i="210"/>
  <c r="K29" i="210"/>
  <c r="K30" i="210"/>
  <c r="D11" i="212"/>
  <c r="D13" i="208"/>
  <c r="D15" i="208"/>
  <c r="D17" i="208"/>
  <c r="D61" i="210"/>
  <c r="D31" i="210"/>
  <c r="D21" i="210"/>
  <c r="D53" i="210"/>
  <c r="D39" i="210"/>
  <c r="F19" i="210"/>
  <c r="F20" i="210"/>
  <c r="F60" i="210"/>
  <c r="F29" i="210"/>
  <c r="F30" i="210"/>
  <c r="M9" i="213"/>
  <c r="G10" i="213"/>
  <c r="G9" i="212"/>
  <c r="I9" i="212" s="1"/>
  <c r="O9" i="213"/>
  <c r="L10" i="213"/>
  <c r="N10" i="213" s="1"/>
  <c r="D11" i="214"/>
  <c r="L9" i="214"/>
  <c r="P9" i="214" s="1"/>
  <c r="H9" i="215"/>
  <c r="G10" i="215"/>
  <c r="A5" i="223"/>
  <c r="A7" i="223"/>
  <c r="A9" i="223"/>
  <c r="A11" i="223"/>
  <c r="A13" i="223"/>
  <c r="A15" i="223"/>
  <c r="D49" i="210" l="1"/>
  <c r="D22" i="210"/>
  <c r="D57" i="210"/>
  <c r="D54" i="210"/>
  <c r="D42" i="210"/>
  <c r="D14" i="210"/>
  <c r="D58" i="210"/>
  <c r="B8" i="208"/>
  <c r="D8" i="208" s="1"/>
  <c r="D16" i="210"/>
  <c r="D48" i="210"/>
  <c r="D37" i="210"/>
  <c r="D67" i="210"/>
  <c r="D51" i="210"/>
  <c r="D45" i="210"/>
  <c r="D47" i="210"/>
  <c r="E9" i="215"/>
  <c r="C9" i="215"/>
  <c r="E9" i="213"/>
  <c r="C9" i="213"/>
  <c r="D52" i="210"/>
  <c r="D40" i="210"/>
  <c r="D34" i="210"/>
  <c r="D25" i="210"/>
  <c r="D32" i="210"/>
  <c r="D18" i="210"/>
  <c r="D63" i="210"/>
  <c r="D33" i="210"/>
  <c r="D24" i="210"/>
  <c r="D46" i="210"/>
  <c r="D64" i="210"/>
  <c r="D43" i="210"/>
  <c r="D38" i="210"/>
  <c r="D9" i="208"/>
  <c r="P9" i="210"/>
  <c r="N9" i="210"/>
  <c r="F29" i="208"/>
  <c r="D29" i="208"/>
  <c r="N9" i="216"/>
  <c r="P9" i="216"/>
  <c r="D11" i="213"/>
  <c r="F11" i="213"/>
  <c r="D12" i="210"/>
  <c r="U9" i="210"/>
  <c r="S9" i="210"/>
  <c r="B9" i="216"/>
  <c r="F9" i="216" s="1"/>
  <c r="I9" i="210"/>
  <c r="K9" i="210"/>
  <c r="B10" i="213"/>
  <c r="I9" i="216"/>
  <c r="K9" i="216"/>
  <c r="D65" i="210"/>
  <c r="B9" i="210"/>
  <c r="D9" i="210" s="1"/>
  <c r="F19" i="208"/>
  <c r="D19" i="208"/>
  <c r="B9" i="218"/>
  <c r="D62" i="210"/>
  <c r="K9" i="218"/>
  <c r="I9" i="218"/>
  <c r="F11" i="212"/>
  <c r="B9" i="212"/>
  <c r="D9" i="212" s="1"/>
  <c r="N9" i="218"/>
  <c r="P9" i="218"/>
  <c r="F11" i="210"/>
  <c r="D14" i="208"/>
  <c r="I9" i="214"/>
  <c r="N10" i="215"/>
  <c r="I10" i="215"/>
  <c r="B10" i="215"/>
  <c r="F11" i="215"/>
  <c r="D11" i="215"/>
  <c r="F11" i="214"/>
  <c r="N9" i="212"/>
  <c r="D19" i="210"/>
  <c r="D13" i="210"/>
  <c r="F44" i="210"/>
  <c r="L9" i="215"/>
  <c r="N9" i="215" s="1"/>
  <c r="B9" i="214"/>
  <c r="F9" i="214" s="1"/>
  <c r="N9" i="214"/>
  <c r="K9" i="212"/>
  <c r="P10" i="213"/>
  <c r="D30" i="210"/>
  <c r="D29" i="210"/>
  <c r="D60" i="210"/>
  <c r="D20" i="210"/>
  <c r="D16" i="208"/>
  <c r="D11" i="208"/>
  <c r="G9" i="215"/>
  <c r="K10" i="215"/>
  <c r="L9" i="213"/>
  <c r="P9" i="213" s="1"/>
  <c r="G9" i="213"/>
  <c r="K10" i="213"/>
  <c r="I10" i="213"/>
  <c r="F14" i="208"/>
  <c r="F9" i="208"/>
  <c r="F8" i="208" l="1"/>
  <c r="D9" i="216"/>
  <c r="F10" i="213"/>
  <c r="D10" i="213"/>
  <c r="F9" i="210"/>
  <c r="D9" i="218"/>
  <c r="F9" i="218"/>
  <c r="B9" i="215"/>
  <c r="F9" i="215" s="1"/>
  <c r="P9" i="215"/>
  <c r="K9" i="215"/>
  <c r="F10" i="215"/>
  <c r="D10" i="215"/>
  <c r="D9" i="214"/>
  <c r="B9" i="213"/>
  <c r="F9" i="213" s="1"/>
  <c r="N9" i="213"/>
  <c r="F9" i="212"/>
  <c r="I9" i="213"/>
  <c r="K9" i="213"/>
  <c r="I9" i="215"/>
  <c r="D9" i="215" l="1"/>
  <c r="D9" i="213"/>
  <c r="C21" i="207"/>
  <c r="C6" i="207" l="1"/>
  <c r="C5" i="207" s="1"/>
</calcChain>
</file>

<file path=xl/sharedStrings.xml><?xml version="1.0" encoding="utf-8"?>
<sst xmlns="http://schemas.openxmlformats.org/spreadsheetml/2006/main" count="3248" uniqueCount="1321">
  <si>
    <t>TOTAL</t>
  </si>
  <si>
    <t>COSTA RICA</t>
  </si>
  <si>
    <t>%</t>
  </si>
  <si>
    <t>PROVINCIA</t>
  </si>
  <si>
    <t>Total</t>
  </si>
  <si>
    <t>SAN JOSÉ</t>
  </si>
  <si>
    <t>ALAJUELA</t>
  </si>
  <si>
    <t>CARTAGO</t>
  </si>
  <si>
    <t>HEREDIA</t>
  </si>
  <si>
    <t>GUANACASTE</t>
  </si>
  <si>
    <t>PUNTARENAS</t>
  </si>
  <si>
    <t xml:space="preserve">25 - 29        </t>
  </si>
  <si>
    <t xml:space="preserve">30 - 34        </t>
  </si>
  <si>
    <t xml:space="preserve">35 - 39        </t>
  </si>
  <si>
    <t xml:space="preserve">40 - 44        </t>
  </si>
  <si>
    <t xml:space="preserve">45 - 49        </t>
  </si>
  <si>
    <t xml:space="preserve">50 - 54        </t>
  </si>
  <si>
    <t xml:space="preserve">55 - 59        </t>
  </si>
  <si>
    <t xml:space="preserve">60 - 64        </t>
  </si>
  <si>
    <t xml:space="preserve">65 - 69        </t>
  </si>
  <si>
    <t xml:space="preserve">70 - 74        </t>
  </si>
  <si>
    <t xml:space="preserve">75 - 79        </t>
  </si>
  <si>
    <t xml:space="preserve">80 - 84        </t>
  </si>
  <si>
    <t>HOMBRES</t>
  </si>
  <si>
    <t>MUJERES</t>
  </si>
  <si>
    <t>20 - 24</t>
  </si>
  <si>
    <t>PADRÓN NACIONAL ELECTORAL</t>
  </si>
  <si>
    <t>LIMÓN</t>
  </si>
  <si>
    <t>18 - 19</t>
  </si>
  <si>
    <t>GRUPOS DE EDAD</t>
  </si>
  <si>
    <t>25 - 29</t>
  </si>
  <si>
    <t>30 - 34</t>
  </si>
  <si>
    <t>35 - 39</t>
  </si>
  <si>
    <t>40 - 44</t>
  </si>
  <si>
    <t>45 - 49</t>
  </si>
  <si>
    <t>50 - 54</t>
  </si>
  <si>
    <t>55 - 59</t>
  </si>
  <si>
    <t>60 - 64</t>
  </si>
  <si>
    <t>65 - 69</t>
  </si>
  <si>
    <t>70 - 74</t>
  </si>
  <si>
    <t>75 - 79</t>
  </si>
  <si>
    <t>80 - 84</t>
  </si>
  <si>
    <t>NÚMERO DE JUNTAS</t>
  </si>
  <si>
    <t>BAJO REY</t>
  </si>
  <si>
    <t>MARGARITA</t>
  </si>
  <si>
    <t>TONJIBE</t>
  </si>
  <si>
    <t>GRANO DE ORO O XARA</t>
  </si>
  <si>
    <t>NAMALDI</t>
  </si>
  <si>
    <t>MATAMBUGUITO</t>
  </si>
  <si>
    <t>SALITRE</t>
  </si>
  <si>
    <t>BORUCA</t>
  </si>
  <si>
    <t>LAS PILAS</t>
  </si>
  <si>
    <t>TÉRRABA</t>
  </si>
  <si>
    <t>SAN RAFAEL DE CABAGRA</t>
  </si>
  <si>
    <t>BIJAGUAL</t>
  </si>
  <si>
    <t>CAJÓN</t>
  </si>
  <si>
    <t>GUAGARAL</t>
  </si>
  <si>
    <t>PILÓN</t>
  </si>
  <si>
    <t>LA BONGA</t>
  </si>
  <si>
    <t>PARAÍSO</t>
  </si>
  <si>
    <t>PUENTE DE SALITRE</t>
  </si>
  <si>
    <t>SHAMBA</t>
  </si>
  <si>
    <t>LA PEÑA DE BURICA</t>
  </si>
  <si>
    <t>PROGRESO DE CONTEBURICA</t>
  </si>
  <si>
    <t>SAN GERARDO</t>
  </si>
  <si>
    <t>CARACOL DE LA VACA</t>
  </si>
  <si>
    <t>VEREH</t>
  </si>
  <si>
    <t>VESTA</t>
  </si>
  <si>
    <t>BOCUARE</t>
  </si>
  <si>
    <t>ALTO CWEN</t>
  </si>
  <si>
    <t>SINOLI</t>
  </si>
  <si>
    <t>PACUARITO</t>
  </si>
  <si>
    <t>PUERTO VIEJO</t>
  </si>
  <si>
    <t>AMUBRI</t>
  </si>
  <si>
    <t>KATSI</t>
  </si>
  <si>
    <t>SEPEQUE</t>
  </si>
  <si>
    <t>JUNTAS</t>
  </si>
  <si>
    <t>(CIFRAS ABSOLUTAS Y RELATIVAS)</t>
  </si>
  <si>
    <t>ABS</t>
  </si>
  <si>
    <t>EN PROPIEDAD</t>
  </si>
  <si>
    <t>EN SUPLENCIA</t>
  </si>
  <si>
    <t>PARTIDO POLITICO</t>
  </si>
  <si>
    <t>ACCIÓN CIUDADANA</t>
  </si>
  <si>
    <t>LIBERACIÓN NACIONAL</t>
  </si>
  <si>
    <t>UNIDAD SOCIAL CRISTIANA</t>
  </si>
  <si>
    <t>FRENTE AMPLIO</t>
  </si>
  <si>
    <t>ESCAZÚ</t>
  </si>
  <si>
    <t>DESAMPARADOS</t>
  </si>
  <si>
    <t>PURISCAL</t>
  </si>
  <si>
    <t>TARRAZÚ</t>
  </si>
  <si>
    <t>ASERRÍ</t>
  </si>
  <si>
    <t>MORA</t>
  </si>
  <si>
    <t>GOICOECHEA</t>
  </si>
  <si>
    <t>SANTA ANA</t>
  </si>
  <si>
    <t>ALAJUELITA</t>
  </si>
  <si>
    <t>VÁZQUEZ DE CORONADO</t>
  </si>
  <si>
    <t>ACOSTA</t>
  </si>
  <si>
    <t>TIBÁS</t>
  </si>
  <si>
    <t>MORAVIA</t>
  </si>
  <si>
    <t>MONTES DE OCA</t>
  </si>
  <si>
    <t>TURRUBARES</t>
  </si>
  <si>
    <t>DOTA</t>
  </si>
  <si>
    <t>CURRIDABAT</t>
  </si>
  <si>
    <t>PÉREZ ZELEDÓN</t>
  </si>
  <si>
    <t>SAN RAMÓN</t>
  </si>
  <si>
    <t>GRECIA</t>
  </si>
  <si>
    <t>SAN MATEO</t>
  </si>
  <si>
    <t>ATENAS</t>
  </si>
  <si>
    <t>NARANJO</t>
  </si>
  <si>
    <t>PALMARES</t>
  </si>
  <si>
    <t>POÁS</t>
  </si>
  <si>
    <t>OROTINA</t>
  </si>
  <si>
    <t>SAN CARLOS</t>
  </si>
  <si>
    <t>UPALA</t>
  </si>
  <si>
    <t>LOS CHILES</t>
  </si>
  <si>
    <t>GUATUSO</t>
  </si>
  <si>
    <t>LA UNIÓN</t>
  </si>
  <si>
    <t>JIMÉNEZ</t>
  </si>
  <si>
    <t>TURRIALBA</t>
  </si>
  <si>
    <t>ALVARADO</t>
  </si>
  <si>
    <t>OREAMUNO</t>
  </si>
  <si>
    <t>EL GUARCO</t>
  </si>
  <si>
    <t>BARVA</t>
  </si>
  <si>
    <t>SANTO DOMINGO</t>
  </si>
  <si>
    <t>SANTA BÁRBARA</t>
  </si>
  <si>
    <t>SAN RAFAEL</t>
  </si>
  <si>
    <t>SAN ISIDRO</t>
  </si>
  <si>
    <t>BELÉN</t>
  </si>
  <si>
    <t>FLORES</t>
  </si>
  <si>
    <t>SAN PABLO</t>
  </si>
  <si>
    <t>SARAPIQUÍ</t>
  </si>
  <si>
    <t>LIBERIA</t>
  </si>
  <si>
    <t>NICOYA</t>
  </si>
  <si>
    <t>SANTA CRUZ</t>
  </si>
  <si>
    <t>BAGACES</t>
  </si>
  <si>
    <t>CARRILLO</t>
  </si>
  <si>
    <t>CAÑAS</t>
  </si>
  <si>
    <t>ABANGARES</t>
  </si>
  <si>
    <t>TILARÁN</t>
  </si>
  <si>
    <t>NANDAYURE</t>
  </si>
  <si>
    <t>LA CRUZ</t>
  </si>
  <si>
    <t>HOJANCHA</t>
  </si>
  <si>
    <t>ESPARZA</t>
  </si>
  <si>
    <t>BUENOS AIRES</t>
  </si>
  <si>
    <t>MONTES DE ORO</t>
  </si>
  <si>
    <t>OSA</t>
  </si>
  <si>
    <t>GOLFITO</t>
  </si>
  <si>
    <t>COTO BRUS</t>
  </si>
  <si>
    <t>PARRITA</t>
  </si>
  <si>
    <t>CORREDORES</t>
  </si>
  <si>
    <t>GARABITO</t>
  </si>
  <si>
    <t>POCOCÍ</t>
  </si>
  <si>
    <t>SIQUIRRES</t>
  </si>
  <si>
    <t>TALAMANCA</t>
  </si>
  <si>
    <t>MATINA</t>
  </si>
  <si>
    <t>GUÁCIMO</t>
  </si>
  <si>
    <t>ABSOLUTO</t>
  </si>
  <si>
    <t>ZONAS INDÍGENAS</t>
  </si>
  <si>
    <t xml:space="preserve">VARIACIÓN </t>
  </si>
  <si>
    <t xml:space="preserve"> </t>
  </si>
  <si>
    <t>CANTONES</t>
  </si>
  <si>
    <t>DISTRITOS</t>
  </si>
  <si>
    <t>ADMINISTRATIVOS</t>
  </si>
  <si>
    <t>ELECTORALES</t>
  </si>
  <si>
    <t>CÓDIGO ELECTORAL</t>
  </si>
  <si>
    <t>ELECTORADO</t>
  </si>
  <si>
    <t>18 - 24</t>
  </si>
  <si>
    <t>PROVINCIA Y DISTRITO ELECTORAL</t>
  </si>
  <si>
    <t>Fuente: Contraloría Electoral del Tribunal Supremo de Elecciones.</t>
  </si>
  <si>
    <t>BAJO LAS BRISAS</t>
  </si>
  <si>
    <t>BAJO LOS INDIOS</t>
  </si>
  <si>
    <t>DIVISA</t>
  </si>
  <si>
    <t>SIMIRIÑAC (JACUY)</t>
  </si>
  <si>
    <t>TSIPIRI (QUEBRADA PLATANILLO)</t>
  </si>
  <si>
    <t>MOVIMIENTO AVANCE SANTO DOMINGO</t>
  </si>
  <si>
    <t/>
  </si>
  <si>
    <t>G1</t>
  </si>
  <si>
    <t>G2</t>
  </si>
  <si>
    <t>INICIO</t>
  </si>
  <si>
    <t>G4</t>
  </si>
  <si>
    <t>MENU</t>
  </si>
  <si>
    <t>PROVINCIA Y CANTÓN</t>
  </si>
  <si>
    <t>18 AÑOS</t>
  </si>
  <si>
    <t>19 AÑOS</t>
  </si>
  <si>
    <t>20 AÑOS</t>
  </si>
  <si>
    <t>21 AÑOS</t>
  </si>
  <si>
    <t>22 AÑOS</t>
  </si>
  <si>
    <t>23 AÑOS</t>
  </si>
  <si>
    <t>24 AÑOS</t>
  </si>
  <si>
    <t>25 AÑOS</t>
  </si>
  <si>
    <t>26 AÑOS</t>
  </si>
  <si>
    <t>27 AÑOS</t>
  </si>
  <si>
    <t>28 AÑOS</t>
  </si>
  <si>
    <t>29 AÑOS</t>
  </si>
  <si>
    <t>30 AÑOS</t>
  </si>
  <si>
    <t>31 AÑOS</t>
  </si>
  <si>
    <t>32 AÑOS</t>
  </si>
  <si>
    <t>33 AÑOS</t>
  </si>
  <si>
    <t>34 AÑOS</t>
  </si>
  <si>
    <t>35 AÑOS</t>
  </si>
  <si>
    <t>36 AÑOS</t>
  </si>
  <si>
    <t>37 AÑOS</t>
  </si>
  <si>
    <t>38 AÑOS</t>
  </si>
  <si>
    <t>39 AÑOS</t>
  </si>
  <si>
    <t>40 AÑOS</t>
  </si>
  <si>
    <t>41 AÑOS</t>
  </si>
  <si>
    <t>42 AÑOS</t>
  </si>
  <si>
    <t>43 AÑOS</t>
  </si>
  <si>
    <t>44 AÑOS</t>
  </si>
  <si>
    <t>45 AÑOS</t>
  </si>
  <si>
    <t>46 AÑOS</t>
  </si>
  <si>
    <t>47 AÑOS</t>
  </si>
  <si>
    <t>48 AÑOS</t>
  </si>
  <si>
    <t>49 AÑOS</t>
  </si>
  <si>
    <t>50 AÑOS</t>
  </si>
  <si>
    <t>51 AÑOS</t>
  </si>
  <si>
    <t>52 AÑOS</t>
  </si>
  <si>
    <t>53 AÑOS</t>
  </si>
  <si>
    <t>54 AÑOS</t>
  </si>
  <si>
    <t>55 AÑOS</t>
  </si>
  <si>
    <t>56 AÑOS</t>
  </si>
  <si>
    <t>57 AÑOS</t>
  </si>
  <si>
    <t>58 AÑOS</t>
  </si>
  <si>
    <t>59 AÑOS</t>
  </si>
  <si>
    <t>60 AÑOS</t>
  </si>
  <si>
    <t>61 AÑOS</t>
  </si>
  <si>
    <t>62 AÑOS</t>
  </si>
  <si>
    <t>63 AÑOS</t>
  </si>
  <si>
    <t>64 AÑOS</t>
  </si>
  <si>
    <t>65 AÑOS</t>
  </si>
  <si>
    <t>66 AÑOS</t>
  </si>
  <si>
    <t>67 AÑOS</t>
  </si>
  <si>
    <t>68 AÑOS</t>
  </si>
  <si>
    <t>69 AÑOS</t>
  </si>
  <si>
    <t>70 AÑOS</t>
  </si>
  <si>
    <t>71 AÑOS</t>
  </si>
  <si>
    <t>72 AÑOS</t>
  </si>
  <si>
    <t>73 AÑOS</t>
  </si>
  <si>
    <t>74 AÑOS</t>
  </si>
  <si>
    <t>75 AÑOS</t>
  </si>
  <si>
    <t>76 AÑOS</t>
  </si>
  <si>
    <t>77 AÑOS</t>
  </si>
  <si>
    <t>78 AÑOS</t>
  </si>
  <si>
    <t>79 AÑOS</t>
  </si>
  <si>
    <t>80 AÑOS</t>
  </si>
  <si>
    <t>81 AÑOS</t>
  </si>
  <si>
    <t>82 AÑOS</t>
  </si>
  <si>
    <t>83 AÑOS</t>
  </si>
  <si>
    <t>84 AÑOS</t>
  </si>
  <si>
    <t>85 AÑOS</t>
  </si>
  <si>
    <t>86 AÑOS</t>
  </si>
  <si>
    <t>87 AÑOS</t>
  </si>
  <si>
    <t>88 AÑOS</t>
  </si>
  <si>
    <t>89 AÑOS</t>
  </si>
  <si>
    <t>90 AÑOS</t>
  </si>
  <si>
    <t>91 AÑOS</t>
  </si>
  <si>
    <t>92 AÑOS</t>
  </si>
  <si>
    <t>93 AÑOS</t>
  </si>
  <si>
    <t>94 AÑOS</t>
  </si>
  <si>
    <t>95 AÑOS</t>
  </si>
  <si>
    <t>96 AÑOS</t>
  </si>
  <si>
    <t>97 AÑOS</t>
  </si>
  <si>
    <t>98 AÑOS</t>
  </si>
  <si>
    <t>99 AÑOS</t>
  </si>
  <si>
    <t>100 AÑOS</t>
  </si>
  <si>
    <t>101 AÑOS</t>
  </si>
  <si>
    <t>102 AÑOS</t>
  </si>
  <si>
    <t>103 AÑOS</t>
  </si>
  <si>
    <t>104 AÑOS</t>
  </si>
  <si>
    <t>105 AÑOS</t>
  </si>
  <si>
    <t>106 AÑOS</t>
  </si>
  <si>
    <t>107 AÑOS</t>
  </si>
  <si>
    <t>108 AÑOS</t>
  </si>
  <si>
    <t>109 AÑOS</t>
  </si>
  <si>
    <t>110 AÑOS</t>
  </si>
  <si>
    <t>DISTRITOS ELECTORALES</t>
  </si>
  <si>
    <r>
      <t xml:space="preserve">CREADOS </t>
    </r>
    <r>
      <rPr>
        <b/>
        <vertAlign val="superscript"/>
        <sz val="9"/>
        <rFont val="Tahoma"/>
        <family val="2"/>
      </rPr>
      <t>1/</t>
    </r>
  </si>
  <si>
    <r>
      <rPr>
        <vertAlign val="superscript"/>
        <sz val="9"/>
        <rFont val="Tahoma"/>
        <family val="2"/>
      </rPr>
      <t>1/</t>
    </r>
    <r>
      <rPr>
        <sz val="9"/>
        <rFont val="Tahoma"/>
        <family val="2"/>
      </rPr>
      <t xml:space="preserve"> El TSE crea los distritos electorales, ejerciendo su facultad legal de dividir un Distrito Administrativo en los electorales que sean necesarios, con el fin de procurar la mayor comodidad del electorado para la emisión de sus votos.  (Art. 143 Código El Electoral).</t>
    </r>
  </si>
  <si>
    <t>DISTRITO ADMINISTRATIVO</t>
  </si>
  <si>
    <t>PROVINCIA SAN JOSÉ</t>
  </si>
  <si>
    <t>PROVINCIA ALAJUELA</t>
  </si>
  <si>
    <t>PROVINCIA PUNTARENAS</t>
  </si>
  <si>
    <t>QUITIRRISÍ</t>
  </si>
  <si>
    <t>CHINA KICHÁ</t>
  </si>
  <si>
    <t>JAKI (CAPILLA DOS CHIRRIPÓ ARRIBA)</t>
  </si>
  <si>
    <t>NIMARI-ÑAC (RÍO PEJE)</t>
  </si>
  <si>
    <t>COLINAS (MAÍZ DE LOS UVA)</t>
  </si>
  <si>
    <t>LA DANTA O CONCEPCIÓN</t>
  </si>
  <si>
    <t>UJARRÁS</t>
  </si>
  <si>
    <t>MAÍZ DE BORUCA</t>
  </si>
  <si>
    <t>CHÁNGUENA (LA FILA)</t>
  </si>
  <si>
    <t>LAS VEGAS DE RÍO CHÁNGUENA</t>
  </si>
  <si>
    <t>SAN VICENTE (UPIAV-2)</t>
  </si>
  <si>
    <t>LA CASONA (GUAYMÍ)</t>
  </si>
  <si>
    <t>VEGAS DEL RÍO LA VACA (NIBIRIBOTDA)</t>
  </si>
  <si>
    <t>XIQIARI</t>
  </si>
  <si>
    <t>BRATSI (BAMBÚ O DON DIEGO)</t>
  </si>
  <si>
    <t>COROMA (COLOQCHA)</t>
  </si>
  <si>
    <t>SIBUJÚ</t>
  </si>
  <si>
    <t>ACCIÓN CANTONAL SIQUIRRES INDEPENDIENTE (SIQUIRRES, LIMÓN)</t>
  </si>
  <si>
    <t>AUTÉNTICO LABRADOR DE CORONADO (VÁZQUEZ DE CORONADO, SAN JOSÉ)</t>
  </si>
  <si>
    <t>AUTÓNOMO OROMONTANO (MONTES DE ORO, PUNTARENAS)</t>
  </si>
  <si>
    <t>CURRIDABAT SIGLO XXI (CURRIDABAT, SAN JOSÉ)</t>
  </si>
  <si>
    <t>DEL SOL (SANTA ANA, SAN JOSÉ)</t>
  </si>
  <si>
    <t>RENOVEMOS ALAJUELA (ALAJUELA, ALAJUELA)</t>
  </si>
  <si>
    <t xml:space="preserve">YUNTA PROGRESISTA ESCAZUCEÑA (ESCAZÚ, SAN JOSÉ) </t>
  </si>
  <si>
    <t>PROVINCIA Y TIPO DE CANDIDATURA</t>
  </si>
  <si>
    <t>ALCALDÍA</t>
  </si>
  <si>
    <t>VICEALCALDÍA PRIMERA</t>
  </si>
  <si>
    <t>VICEALCALDÍA SEGUNDA</t>
  </si>
  <si>
    <t>TOTAL EN PROPIEDAD</t>
  </si>
  <si>
    <t>TOTAL EN SUPLENCIA</t>
  </si>
  <si>
    <t>Sexo</t>
  </si>
  <si>
    <t>Tipo de candidatura</t>
  </si>
  <si>
    <t>MUJER</t>
  </si>
  <si>
    <t>HOMBRE</t>
  </si>
  <si>
    <t xml:space="preserve">PROVINCIA Y CANTÓN </t>
  </si>
  <si>
    <t>PROVINCIA CARTAGO</t>
  </si>
  <si>
    <t>PROVINCIA HEREDIA</t>
  </si>
  <si>
    <t>PROVINCIA GUANACASTE</t>
  </si>
  <si>
    <t>PROVINCIA LIMÓN</t>
  </si>
  <si>
    <t>Cargo</t>
  </si>
  <si>
    <t>INTENDENCIAS</t>
  </si>
  <si>
    <t>VICEINTENDENCIAS</t>
  </si>
  <si>
    <t>PEÑAS BLANCAS</t>
  </si>
  <si>
    <t>COLORADO</t>
  </si>
  <si>
    <t>18 A 24</t>
  </si>
  <si>
    <t>25 A 29</t>
  </si>
  <si>
    <t>30 A 34</t>
  </si>
  <si>
    <t>35 A 39</t>
  </si>
  <si>
    <t>40 A 44</t>
  </si>
  <si>
    <t>45 A 49</t>
  </si>
  <si>
    <t>50 A 54</t>
  </si>
  <si>
    <t>55 A 59</t>
  </si>
  <si>
    <t>60 A 64</t>
  </si>
  <si>
    <t>65 A 69</t>
  </si>
  <si>
    <r>
      <t xml:space="preserve">REFUNDIDOS </t>
    </r>
    <r>
      <rPr>
        <b/>
        <vertAlign val="superscript"/>
        <sz val="9"/>
        <rFont val="Tahoma"/>
        <family val="2"/>
      </rPr>
      <t>2/</t>
    </r>
  </si>
  <si>
    <r>
      <t xml:space="preserve">ELIMINADOS </t>
    </r>
    <r>
      <rPr>
        <b/>
        <vertAlign val="superscript"/>
        <sz val="9"/>
        <rFont val="Tahoma"/>
        <family val="2"/>
      </rPr>
      <t>3/</t>
    </r>
  </si>
  <si>
    <t>JACBATA (CERRO AZUL)</t>
  </si>
  <si>
    <t>SINDICATURAS</t>
  </si>
  <si>
    <t>REGIDURÍA</t>
  </si>
  <si>
    <t>CENTROS DE SALUD MENTAL</t>
  </si>
  <si>
    <t>NUEVA GENERACIÓN</t>
  </si>
  <si>
    <t>REPUBLICANO SOCIAL CRISTIANO</t>
  </si>
  <si>
    <t>RESTAURACIÓN NACIONAL</t>
  </si>
  <si>
    <t>ALIANZA POR SAN JOSÉ (SAN JOSÉ, SAN JOSÉ)</t>
  </si>
  <si>
    <t>ECOLÓGICO COMUNAL COSTARRICENSE (DESAMPARADOS, SAN JOSÉ)</t>
  </si>
  <si>
    <t>PUEBLO GARABITO (GARABITO, PUNTARENAS)</t>
  </si>
  <si>
    <t>RECUPERANDO VALORES (LIMÓN)</t>
  </si>
  <si>
    <t>70 Y MÁS</t>
  </si>
  <si>
    <t>PADRÓN NACIONAL ELECTORAL POR PROCESO ELECTORAL, SEGÚN PROVINCIA</t>
  </si>
  <si>
    <t>DISTRIBUCIÓN DEL PADRÓN NACIONAL ELECTORAL POR SEXO Y GRUPOS DE EDAD</t>
  </si>
  <si>
    <t>PADRÓN NACIONAL ELECTORAL POR PROVINCIA, SEGÚN SEXO Y GRUPOS DE EDAD</t>
  </si>
  <si>
    <t>PADRÓN NACIONAL ELECTORAL POR SEXO, SEGÚN GRUPOS DE EDAD</t>
  </si>
  <si>
    <t>CANTONES, DISTRITOS ADMINISTRATIVOS Y ELECTORALES, SEGÚN PROVINCIA</t>
  </si>
  <si>
    <t xml:space="preserve">MOVIMIENTOS A LA DIVISIÓN TERRITORIAL ELECTORAL, SEGÚN PROVINCIA </t>
  </si>
  <si>
    <t>CANDIDATURAS INSCRITAS POR ELECCIÓN, SEGÚN PROVINCIA Y TIPO DE CANDIDATURA</t>
  </si>
  <si>
    <t xml:space="preserve">COMPOSICIÓN DE LAS PAPELETAS POR SEXO, SEGÚN CANDIDATURAS Y CARGO </t>
  </si>
  <si>
    <t>DISTRIBUCIÓN DE LAS CANDIDATURAS POR SEXO, SEGÚN TIPO DE CANDIDATURA</t>
  </si>
  <si>
    <t>G3</t>
  </si>
  <si>
    <t>CANDIDATURAS A ALCALDÍAS Y VICEALCALDÍAS POR SEXO SEGÚN PARTIDO</t>
  </si>
  <si>
    <t>CANDIDATURAS A ALCALDÍAS Y VICEALCALDÍAS POR SEXO SEGÚN PROVINCIA Y CANTÓN</t>
  </si>
  <si>
    <t>CANDIDATURAS A INTENDENCIAS Y VICEINTENDENCIAS POR SEXO, SEGÚN PARTIDO</t>
  </si>
  <si>
    <t>CANDIDATURAS A ALCALDÍAS Y VICEALCALDÍAS POR SEXO, SEGÚN GRUPOS DE EDAD</t>
  </si>
  <si>
    <t xml:space="preserve">DISTRIBUCIÓN DE LAS CANDIDIDATURAS A ALCALDÍAS Y VICEALCALDÍAS POR SEXO Y GRUPOS DE EDAD </t>
  </si>
  <si>
    <t>G5</t>
  </si>
  <si>
    <t>G6</t>
  </si>
  <si>
    <t>G7</t>
  </si>
  <si>
    <t>CANDIDATURAS A INTENDENCIAS Y VICEINTENDENCIAS POR SEXO, SEGÚN GRUPOS DE EDAD</t>
  </si>
  <si>
    <t xml:space="preserve">Cuadro 1 </t>
  </si>
  <si>
    <t xml:space="preserve">Gráfico 1 </t>
  </si>
  <si>
    <t xml:space="preserve">Cuadro 2 </t>
  </si>
  <si>
    <t xml:space="preserve">Cuadro 3 </t>
  </si>
  <si>
    <t xml:space="preserve">Cuadro 4 </t>
  </si>
  <si>
    <t xml:space="preserve">Gráfico 2 </t>
  </si>
  <si>
    <t xml:space="preserve">Cuadro 5 </t>
  </si>
  <si>
    <t xml:space="preserve">Cuadro 6 </t>
  </si>
  <si>
    <t xml:space="preserve">Cuadro 7 </t>
  </si>
  <si>
    <t xml:space="preserve">Cuadro 8 </t>
  </si>
  <si>
    <t xml:space="preserve">Cuadro 9 </t>
  </si>
  <si>
    <t xml:space="preserve">Cuadro 10 </t>
  </si>
  <si>
    <t xml:space="preserve">Cuadro 11 </t>
  </si>
  <si>
    <t xml:space="preserve">Cuadro 12 </t>
  </si>
  <si>
    <t xml:space="preserve">Cuadro 13 </t>
  </si>
  <si>
    <t xml:space="preserve">Cuadro 14 </t>
  </si>
  <si>
    <t xml:space="preserve">Cuadro 15 </t>
  </si>
  <si>
    <t xml:space="preserve">Cuadro 16 </t>
  </si>
  <si>
    <t xml:space="preserve">Cuadro 17 </t>
  </si>
  <si>
    <t xml:space="preserve">Cuadro 18 </t>
  </si>
  <si>
    <t xml:space="preserve">Cuadro 19 </t>
  </si>
  <si>
    <t xml:space="preserve">Cuadro 20 </t>
  </si>
  <si>
    <t xml:space="preserve">Gráfico 3 </t>
  </si>
  <si>
    <t xml:space="preserve">Cuadro 21 </t>
  </si>
  <si>
    <t xml:space="preserve">Cuadro 22 </t>
  </si>
  <si>
    <t xml:space="preserve">Cuadro 23 </t>
  </si>
  <si>
    <t xml:space="preserve">Cuadro 24 </t>
  </si>
  <si>
    <t xml:space="preserve">Cuadro 25 </t>
  </si>
  <si>
    <t xml:space="preserve">Cuadro 26 </t>
  </si>
  <si>
    <t xml:space="preserve">Cuadro 27 </t>
  </si>
  <si>
    <t xml:space="preserve">Cuadro 28 </t>
  </si>
  <si>
    <t xml:space="preserve">Cuadro 29 </t>
  </si>
  <si>
    <t xml:space="preserve">Cuadro 30 </t>
  </si>
  <si>
    <t xml:space="preserve">Cuadro 31 </t>
  </si>
  <si>
    <t xml:space="preserve">Cuadro 32 </t>
  </si>
  <si>
    <t xml:space="preserve">Cuadro 33 </t>
  </si>
  <si>
    <t xml:space="preserve">Gráfico 4 </t>
  </si>
  <si>
    <t xml:space="preserve">Cuadro 34 </t>
  </si>
  <si>
    <t xml:space="preserve">Gráfico 5 </t>
  </si>
  <si>
    <t xml:space="preserve">Cuadro 35 </t>
  </si>
  <si>
    <t xml:space="preserve">Gráfico 6 </t>
  </si>
  <si>
    <t xml:space="preserve">Gráfico 7 </t>
  </si>
  <si>
    <t>PROVINCIA / DISTRITO ADMINISTRATIVO</t>
  </si>
  <si>
    <t>CANDIDATURAS A INTENDENCIAS Y VICEINTENDENCIAS POR SEXO, SEGÚN PROVINCIA Y DISTRITO ADMINISTRATIVO</t>
  </si>
  <si>
    <t>TUCURRIQUE</t>
  </si>
  <si>
    <t>CERVANTES</t>
  </si>
  <si>
    <t>LEPANTO</t>
  </si>
  <si>
    <t>PAQUERA</t>
  </si>
  <si>
    <t>COBANO</t>
  </si>
  <si>
    <t xml:space="preserve"> FEBRERO 2020</t>
  </si>
  <si>
    <t>RÍO CUARTO</t>
  </si>
  <si>
    <t>85 - 89</t>
  </si>
  <si>
    <t>112 AÑOS</t>
  </si>
  <si>
    <t>LIBERAL PROGRESISTA</t>
  </si>
  <si>
    <t>NUEVA REPÚBLICA</t>
  </si>
  <si>
    <t>UNIDOS PODEMOS</t>
  </si>
  <si>
    <t>ACTUEMOS YA (CARTAGO)</t>
  </si>
  <si>
    <t>GUAYMÍ DE BURICA</t>
  </si>
  <si>
    <t>ALTO PACUARE ARRIBA (DUCLAC)</t>
  </si>
  <si>
    <t>ABROJO NORTE (VEGAS DE ABROJO NORTE)</t>
  </si>
  <si>
    <t>BARRIO NUEVO DE VERACRUZ O COLORADITO SUR</t>
  </si>
  <si>
    <t>UNIÓN GUANACASTECA (GUANACASTE)</t>
  </si>
  <si>
    <t>ALIANZA POR SARCHÍ (SARCHÍ, ALAJUELA)</t>
  </si>
  <si>
    <t>AUTÉNTICO SANTACRUCEÑO</t>
  </si>
  <si>
    <t>AVANCE ISIDREÑO</t>
  </si>
  <si>
    <t>DESPERTAR ALAJUELENSE (ALAJUELA, ALAJUELA)</t>
  </si>
  <si>
    <t>LA GRAN NICOYA (NICOYA, GUANACASTE)</t>
  </si>
  <si>
    <t>NANDAYURE PROGRESA (NANDAYURE, GUANACASTE)</t>
  </si>
  <si>
    <t>ORGANIZACIÓN SOCIAL ACTIVA (OSA, PUNTARENAS)</t>
  </si>
  <si>
    <t>PALMARES PRIMERO (PALMARES, ALAJUELA)</t>
  </si>
  <si>
    <t>PURISCAL EN MARCHA (PURISCAL, SAN JOSÉ)</t>
  </si>
  <si>
    <t>SENTIR HEREDIA (HEREDIA, HEREDIA)</t>
  </si>
  <si>
    <t>SOMOS MORAVIA (MORAVIA, SAN JOSÉ)</t>
  </si>
  <si>
    <t>TERRA ESCAZÚ (ESCAZÚ, SAN JOSÉ)</t>
  </si>
  <si>
    <t>TURRIALBA PRIMERO (TURRIALBA, CARTAGO)</t>
  </si>
  <si>
    <t>ÚNICO ABANGAREÑO</t>
  </si>
  <si>
    <t>UNIDOS PARA EL DESARROLLO (MORA, SAN JOSÉ)</t>
  </si>
  <si>
    <t>UNIDOS POR ESCAZÚ (ESCAZÚ, SAN JOSÉ)</t>
  </si>
  <si>
    <t>UNIÓN DOMINGUEÑA (SANTO DOMINGO, HEREDIA)</t>
  </si>
  <si>
    <t>UNIÓN GRIEGA (GRECIA, ALAJUELA)</t>
  </si>
  <si>
    <t>UNIÓN GUARQUEÑO (EL GUARCO, CARTAGO)</t>
  </si>
  <si>
    <t>YO SOY EL CAMBIO</t>
  </si>
  <si>
    <t>YO SOY EL CAMBIO (POCOCÍ, LIMÓN)</t>
  </si>
  <si>
    <t>RIO CUARTO</t>
  </si>
  <si>
    <t>90 - 94</t>
  </si>
  <si>
    <t>88 - 89</t>
  </si>
  <si>
    <t>95 y más</t>
  </si>
  <si>
    <t>EDAD</t>
  </si>
  <si>
    <t>GUANCASTE</t>
  </si>
  <si>
    <t>URBANA</t>
  </si>
  <si>
    <t>RURAL</t>
  </si>
  <si>
    <t>SUPLENCIA</t>
  </si>
  <si>
    <t>PROPIEDAD</t>
  </si>
  <si>
    <t>ZAPATÓN (SAN CARLOS)</t>
  </si>
  <si>
    <t>MATAMBÚ</t>
  </si>
  <si>
    <t>ALTO CONTE (MOLO DUBTDO)</t>
  </si>
  <si>
    <t>QUETZAL</t>
  </si>
  <si>
    <t>ALTO PACUARE ABAJO (JEKUI)</t>
  </si>
  <si>
    <t>ALMIRANTE</t>
  </si>
  <si>
    <t>YORKIN</t>
  </si>
  <si>
    <t>PROVINCIA, CANTÓN y DISTRITO ADMINISTRATIVO</t>
  </si>
  <si>
    <t>CARMEN</t>
  </si>
  <si>
    <t>MERCED</t>
  </si>
  <si>
    <t>HOSPITAL</t>
  </si>
  <si>
    <t>CATEDRAL</t>
  </si>
  <si>
    <t>ZAPOTE</t>
  </si>
  <si>
    <t>SAN FRANCISCO DE DOS RÍOS</t>
  </si>
  <si>
    <t>URUCA</t>
  </si>
  <si>
    <t>MATA REDONDA</t>
  </si>
  <si>
    <t>PAVAS</t>
  </si>
  <si>
    <t>HATILLO</t>
  </si>
  <si>
    <t>SAN SEBASTIÁN</t>
  </si>
  <si>
    <t>SAN ANTONIO</t>
  </si>
  <si>
    <t>SAN MIGUEL</t>
  </si>
  <si>
    <t>SAN JUAN DE DIOS</t>
  </si>
  <si>
    <t>SAN RAFAEL ARRIBA</t>
  </si>
  <si>
    <t>FRAILES</t>
  </si>
  <si>
    <t>PATARRÁ</t>
  </si>
  <si>
    <t>SAN CRISTÓBAL</t>
  </si>
  <si>
    <t>ROSARIO</t>
  </si>
  <si>
    <t>DAMAS</t>
  </si>
  <si>
    <t>SAN RAFAEL ABAJO</t>
  </si>
  <si>
    <t>GRAVILIAS</t>
  </si>
  <si>
    <t>LOS GUIDO</t>
  </si>
  <si>
    <t>SANTIAGO</t>
  </si>
  <si>
    <t>MERCEDES SUR</t>
  </si>
  <si>
    <t>BARBACOAS</t>
  </si>
  <si>
    <t>GRIFO ALTO</t>
  </si>
  <si>
    <t>CANDELARITA</t>
  </si>
  <si>
    <t>DESAMPARADITOS</t>
  </si>
  <si>
    <t>CHIRES</t>
  </si>
  <si>
    <t>SAN MARCOS</t>
  </si>
  <si>
    <t>SAN LORENZO</t>
  </si>
  <si>
    <t>TARBACA</t>
  </si>
  <si>
    <t>VUELTA DE JORCO</t>
  </si>
  <si>
    <t>SAN GABRIEL</t>
  </si>
  <si>
    <t>LEGUA</t>
  </si>
  <si>
    <t>MONTERREY</t>
  </si>
  <si>
    <t>SALITRILLOS</t>
  </si>
  <si>
    <t>COLÓN</t>
  </si>
  <si>
    <t>GUAYABO</t>
  </si>
  <si>
    <t>TABARCIA</t>
  </si>
  <si>
    <t>PIEDRAS NEGRAS</t>
  </si>
  <si>
    <t>PICAGRES</t>
  </si>
  <si>
    <t>JARIS</t>
  </si>
  <si>
    <t>GUADALUPE</t>
  </si>
  <si>
    <t>SAN FRANCISCO</t>
  </si>
  <si>
    <t>CALLE BLANCOS</t>
  </si>
  <si>
    <t>MATA DE PLÁTANO</t>
  </si>
  <si>
    <t>IPÍS</t>
  </si>
  <si>
    <t>RANCHO REDONDO</t>
  </si>
  <si>
    <t>PURRAL</t>
  </si>
  <si>
    <t>SALITRAL</t>
  </si>
  <si>
    <t>POZOS</t>
  </si>
  <si>
    <t>PIEDADES</t>
  </si>
  <si>
    <t>BRASIL</t>
  </si>
  <si>
    <t>CONCEPCIÓN</t>
  </si>
  <si>
    <t>SAN FELIPE</t>
  </si>
  <si>
    <t>DULCE NOMBRE DE JESÚS</t>
  </si>
  <si>
    <t>PATALILLO</t>
  </si>
  <si>
    <t>CASCAJAL</t>
  </si>
  <si>
    <t>SAN IGNACIO</t>
  </si>
  <si>
    <t>GUAITIL</t>
  </si>
  <si>
    <t>PALMICHAL</t>
  </si>
  <si>
    <t>CANGREJAL</t>
  </si>
  <si>
    <t>SABANILLAS</t>
  </si>
  <si>
    <t>SAN JUAN</t>
  </si>
  <si>
    <t>CINCO ESQUINAS</t>
  </si>
  <si>
    <t>ANSELMO LLORENTE</t>
  </si>
  <si>
    <t>LEÓN XIII</t>
  </si>
  <si>
    <t>COLIMA</t>
  </si>
  <si>
    <t>SAN VICENTE</t>
  </si>
  <si>
    <t>SAN JERÓNIMO</t>
  </si>
  <si>
    <t>LA TRINIDAD</t>
  </si>
  <si>
    <t>SAN PEDRO</t>
  </si>
  <si>
    <t>SABANILLA</t>
  </si>
  <si>
    <t>MERCEDES</t>
  </si>
  <si>
    <t>SAN JUAN DE MATA</t>
  </si>
  <si>
    <t>SAN LUIS</t>
  </si>
  <si>
    <t>CARARA</t>
  </si>
  <si>
    <t>SANTA MARÍA</t>
  </si>
  <si>
    <t>JARDÍN</t>
  </si>
  <si>
    <t>COPEY</t>
  </si>
  <si>
    <t>GRANADILLA</t>
  </si>
  <si>
    <t>SÁNCHEZ</t>
  </si>
  <si>
    <t>TIRRASES</t>
  </si>
  <si>
    <t>SAN ISIDRO DE EL GENERAL</t>
  </si>
  <si>
    <t>EL GENERAL</t>
  </si>
  <si>
    <t>DANIEL FLORES</t>
  </si>
  <si>
    <t>RIVAS</t>
  </si>
  <si>
    <t>PLATANARES</t>
  </si>
  <si>
    <t>PEJIBAYE</t>
  </si>
  <si>
    <t>BARÚ</t>
  </si>
  <si>
    <t>RÍO NUEVO</t>
  </si>
  <si>
    <t>PÁRAMO</t>
  </si>
  <si>
    <t>LA AMISTAD</t>
  </si>
  <si>
    <t>SAN ANDRÉS</t>
  </si>
  <si>
    <t>LLANO BONITO</t>
  </si>
  <si>
    <t>CARRIZAL</t>
  </si>
  <si>
    <t>GUÁCIMA</t>
  </si>
  <si>
    <t>RÍO SEGUNDO</t>
  </si>
  <si>
    <t>TURRÚCARES</t>
  </si>
  <si>
    <t>TAMBOR</t>
  </si>
  <si>
    <t>GARITA</t>
  </si>
  <si>
    <t>PIEDADES NORTE</t>
  </si>
  <si>
    <t>PIEDADES SUR</t>
  </si>
  <si>
    <t>ÁNGELES</t>
  </si>
  <si>
    <t>ALFARO</t>
  </si>
  <si>
    <t>VOLIO</t>
  </si>
  <si>
    <t>ZAPOTAL</t>
  </si>
  <si>
    <t>SAN ROQUE</t>
  </si>
  <si>
    <t>TACARES</t>
  </si>
  <si>
    <t>PUENTE DE PIEDRA</t>
  </si>
  <si>
    <t>BOLÍVAR</t>
  </si>
  <si>
    <t>DESMONTE</t>
  </si>
  <si>
    <t>JESÚS MARÍA</t>
  </si>
  <si>
    <t>LABRADOR</t>
  </si>
  <si>
    <t>JESÚS</t>
  </si>
  <si>
    <t>SANTA EULALIA</t>
  </si>
  <si>
    <t>ESCOBAL</t>
  </si>
  <si>
    <t>CIRRÍ SUR</t>
  </si>
  <si>
    <t>EL ROSARIO</t>
  </si>
  <si>
    <t>PALMITOS</t>
  </si>
  <si>
    <t>ZARAGOZA</t>
  </si>
  <si>
    <t>CANDELARIA</t>
  </si>
  <si>
    <t>ESQUIPULAS</t>
  </si>
  <si>
    <t>LA GRANJA</t>
  </si>
  <si>
    <t>CARRILLOS</t>
  </si>
  <si>
    <t>SABANA REDONDA</t>
  </si>
  <si>
    <t>EL MASTATE</t>
  </si>
  <si>
    <t>HACIENDA VIEJA</t>
  </si>
  <si>
    <t>COYOLAR</t>
  </si>
  <si>
    <t>LA CEIBA</t>
  </si>
  <si>
    <t>QUESADA</t>
  </si>
  <si>
    <t>FLORENCIA</t>
  </si>
  <si>
    <t>BUENAVISTA</t>
  </si>
  <si>
    <t>AGUAS ZARCAS</t>
  </si>
  <si>
    <t>VENECIA</t>
  </si>
  <si>
    <t>PITAL</t>
  </si>
  <si>
    <t>LA FORTUNA</t>
  </si>
  <si>
    <t>LA TIGRA</t>
  </si>
  <si>
    <t>LA PALMERA</t>
  </si>
  <si>
    <t>VENADO</t>
  </si>
  <si>
    <t>CUTRIS</t>
  </si>
  <si>
    <t>POCOSOL</t>
  </si>
  <si>
    <t>ZARCERO</t>
  </si>
  <si>
    <t>LAGUNA</t>
  </si>
  <si>
    <t>TAPESCO</t>
  </si>
  <si>
    <t>PALMIRA</t>
  </si>
  <si>
    <t>BRISAS</t>
  </si>
  <si>
    <t>SARCHÍ NORTE</t>
  </si>
  <si>
    <t>SARCHÍ SUR</t>
  </si>
  <si>
    <t>TORO AMARILLO</t>
  </si>
  <si>
    <t>RODRÍGUEZ</t>
  </si>
  <si>
    <t>AGUAS CLARAS</t>
  </si>
  <si>
    <t>BIJAGUA</t>
  </si>
  <si>
    <t>DELICIAS</t>
  </si>
  <si>
    <t>DOS RÍOS</t>
  </si>
  <si>
    <t>YOLILLAL</t>
  </si>
  <si>
    <t>CANALETE</t>
  </si>
  <si>
    <t>CAÑO NEGRO</t>
  </si>
  <si>
    <t>EL AMPARO</t>
  </si>
  <si>
    <t>SAN JORGE</t>
  </si>
  <si>
    <t>COTE</t>
  </si>
  <si>
    <t>KATIRA</t>
  </si>
  <si>
    <t>SANTA RITA</t>
  </si>
  <si>
    <t>SANTA ISABEL</t>
  </si>
  <si>
    <t>ORIENTAL</t>
  </si>
  <si>
    <t>OCCIDENTAL</t>
  </si>
  <si>
    <t>SAN NICOLÁS</t>
  </si>
  <si>
    <t>AGUACALIENTE O SAN FRANCISCO</t>
  </si>
  <si>
    <t>GUADALUPE O ARENILLA</t>
  </si>
  <si>
    <t>CORRALILLO</t>
  </si>
  <si>
    <t>TIERRA BLANCA</t>
  </si>
  <si>
    <t>DULCE NOMBRE</t>
  </si>
  <si>
    <t>LLANO GRANDE</t>
  </si>
  <si>
    <t>QUEBRADILLA</t>
  </si>
  <si>
    <t>OROSI</t>
  </si>
  <si>
    <t>CACHÍ</t>
  </si>
  <si>
    <t>LLANOS DE SANTA LUCÍA</t>
  </si>
  <si>
    <t>TRES RÍOS</t>
  </si>
  <si>
    <t>SAN DIEGO</t>
  </si>
  <si>
    <t>RÍO AZUL</t>
  </si>
  <si>
    <t>JUAN VIÑAS</t>
  </si>
  <si>
    <t>LA SUIZA</t>
  </si>
  <si>
    <t>PERALTA</t>
  </si>
  <si>
    <t>SANTA TERESITA</t>
  </si>
  <si>
    <t>PAVONES</t>
  </si>
  <si>
    <t>TUIS</t>
  </si>
  <si>
    <t>TAYUTIC</t>
  </si>
  <si>
    <t>SANTA ROSA</t>
  </si>
  <si>
    <t>TRES EQUIS</t>
  </si>
  <si>
    <t>LA ISABEL</t>
  </si>
  <si>
    <t>CHIRRIPÓ</t>
  </si>
  <si>
    <t>PACAYAS</t>
  </si>
  <si>
    <t>CAPELLADES</t>
  </si>
  <si>
    <t>COT</t>
  </si>
  <si>
    <t>POTRERO CERRADO</t>
  </si>
  <si>
    <t>CIPRESES</t>
  </si>
  <si>
    <t>EL TEJAR</t>
  </si>
  <si>
    <t>TOBOSI</t>
  </si>
  <si>
    <t>PATIO DE AGUA</t>
  </si>
  <si>
    <t>ULLOA</t>
  </si>
  <si>
    <t>VARABLANCA</t>
  </si>
  <si>
    <t>SANTA LUCÍA</t>
  </si>
  <si>
    <t>SAN JOSÉ DE LA MONTAÑA</t>
  </si>
  <si>
    <t>PARACITO</t>
  </si>
  <si>
    <t>SANTO TOMÁS</t>
  </si>
  <si>
    <t>TURES</t>
  </si>
  <si>
    <t>PARÁ</t>
  </si>
  <si>
    <t>PURABÁ</t>
  </si>
  <si>
    <t>SAN JOSECITO</t>
  </si>
  <si>
    <t>LOS ÁNGELES</t>
  </si>
  <si>
    <t>LA RIBERA</t>
  </si>
  <si>
    <t>LA ASUNCIÓN</t>
  </si>
  <si>
    <t>SAN JOAQUÍN</t>
  </si>
  <si>
    <t>BARRANTES</t>
  </si>
  <si>
    <t>LLORENTE</t>
  </si>
  <si>
    <t>RINCÓN DE SABANILLA</t>
  </si>
  <si>
    <t>LA VIRGEN</t>
  </si>
  <si>
    <t>HORQUETAS</t>
  </si>
  <si>
    <t>LLANURAS DEL GASPAR</t>
  </si>
  <si>
    <t>CUREÑA</t>
  </si>
  <si>
    <t>CAÑAS DULCES</t>
  </si>
  <si>
    <t>MAYORGA</t>
  </si>
  <si>
    <t>NACASCOLO</t>
  </si>
  <si>
    <t>CURUBANDÉ</t>
  </si>
  <si>
    <t>MANSIÓN</t>
  </si>
  <si>
    <t>QUEBRADA HONDA</t>
  </si>
  <si>
    <t>SÁMARA</t>
  </si>
  <si>
    <t>NOSARA</t>
  </si>
  <si>
    <t>BELÉN DE NOSARITA</t>
  </si>
  <si>
    <t>BOLSÓN</t>
  </si>
  <si>
    <t>VEINTISIETE DE ABRIL</t>
  </si>
  <si>
    <t>TEMPATE</t>
  </si>
  <si>
    <t>CARTAGENA</t>
  </si>
  <si>
    <t>CUAJINIQUIL</t>
  </si>
  <si>
    <t>DIRIÁ</t>
  </si>
  <si>
    <t>CABO VELAS</t>
  </si>
  <si>
    <t>TAMARINDO</t>
  </si>
  <si>
    <t>MOGOTE</t>
  </si>
  <si>
    <t>RÍO NARANJO</t>
  </si>
  <si>
    <t>FILADELFIA</t>
  </si>
  <si>
    <t>SARDINAL</t>
  </si>
  <si>
    <t>BEBEDERO</t>
  </si>
  <si>
    <t>POROZAL</t>
  </si>
  <si>
    <t>LAS JUNTAS</t>
  </si>
  <si>
    <t>SIERRA</t>
  </si>
  <si>
    <t>QUEBRADA GRANDE</t>
  </si>
  <si>
    <t>TRONADORA</t>
  </si>
  <si>
    <t>LÍBANO</t>
  </si>
  <si>
    <t>TIERRAS MORENAS</t>
  </si>
  <si>
    <t>ARENAL</t>
  </si>
  <si>
    <t>CARMONA</t>
  </si>
  <si>
    <t>PORVENIR</t>
  </si>
  <si>
    <t>BEJUCO</t>
  </si>
  <si>
    <t>SANTA CECILIA</t>
  </si>
  <si>
    <t>LA GARITA</t>
  </si>
  <si>
    <t>SANTA ELENA</t>
  </si>
  <si>
    <t>MONTE ROMO</t>
  </si>
  <si>
    <t>PUERTO CARRILLO</t>
  </si>
  <si>
    <t>HUACAS</t>
  </si>
  <si>
    <t>PITAHAYA</t>
  </si>
  <si>
    <t>CHOMES</t>
  </si>
  <si>
    <t>MANZANILLO</t>
  </si>
  <si>
    <t>GUACIMAL</t>
  </si>
  <si>
    <t>BARRANCA</t>
  </si>
  <si>
    <t>ISLA DEL COCO</t>
  </si>
  <si>
    <t>CHACARITA</t>
  </si>
  <si>
    <t>CHIRA</t>
  </si>
  <si>
    <t>ACAPULCO</t>
  </si>
  <si>
    <t>EL ROBLE</t>
  </si>
  <si>
    <t>ARANCIBIA</t>
  </si>
  <si>
    <t>ESPÍRITU SANTO</t>
  </si>
  <si>
    <t>SAN JUAN GRANDE</t>
  </si>
  <si>
    <t>MACACONA</t>
  </si>
  <si>
    <t>CALDERA</t>
  </si>
  <si>
    <t>VOLCÁN</t>
  </si>
  <si>
    <t>POTRERO GRANDE</t>
  </si>
  <si>
    <t>PILAS</t>
  </si>
  <si>
    <t>COLINAS</t>
  </si>
  <si>
    <t>CHÁNGUENA</t>
  </si>
  <si>
    <t>BIOLLEY</t>
  </si>
  <si>
    <t>BRUNKA</t>
  </si>
  <si>
    <t>MIRAMAR</t>
  </si>
  <si>
    <t>PUERTO CORTÉS</t>
  </si>
  <si>
    <t>PALMAR</t>
  </si>
  <si>
    <t>SIERPE</t>
  </si>
  <si>
    <t>BAHÍA BALLENA</t>
  </si>
  <si>
    <t>PIEDRAS BLANCAS</t>
  </si>
  <si>
    <t>BAHÍA DRAKE</t>
  </si>
  <si>
    <t>QUEPOS</t>
  </si>
  <si>
    <t>SAVEGRE</t>
  </si>
  <si>
    <t>NARANJITO</t>
  </si>
  <si>
    <t>PUERTO JIMÉNEZ</t>
  </si>
  <si>
    <t>GUAYCARÁ</t>
  </si>
  <si>
    <t>PAVÓN</t>
  </si>
  <si>
    <t>SAN VITO</t>
  </si>
  <si>
    <t>SABALITO</t>
  </si>
  <si>
    <t>AGUA BUENA</t>
  </si>
  <si>
    <t>LIMONCITO</t>
  </si>
  <si>
    <t>PITTIER</t>
  </si>
  <si>
    <t>GUTIÉRREZ BRAUN</t>
  </si>
  <si>
    <t>CORREDOR</t>
  </si>
  <si>
    <t>LA CUESTA</t>
  </si>
  <si>
    <t>CANOAS</t>
  </si>
  <si>
    <t>LAUREL</t>
  </si>
  <si>
    <t>JACÓ</t>
  </si>
  <si>
    <t>TÁRCOLES</t>
  </si>
  <si>
    <t>VALLE LA ESTRELLA</t>
  </si>
  <si>
    <t>RÍO BLANCO</t>
  </si>
  <si>
    <t>MATAMA</t>
  </si>
  <si>
    <t>GUÁPILES</t>
  </si>
  <si>
    <t>RITA</t>
  </si>
  <si>
    <t>ROXANA</t>
  </si>
  <si>
    <t>CARIARI</t>
  </si>
  <si>
    <t>LA COLONIA</t>
  </si>
  <si>
    <t>FLORIDA</t>
  </si>
  <si>
    <t>GERMANIA</t>
  </si>
  <si>
    <t>EL CAIRO</t>
  </si>
  <si>
    <t>LA ALEGRÍA</t>
  </si>
  <si>
    <t>REVENTAZÓN</t>
  </si>
  <si>
    <t>BRATSI</t>
  </si>
  <si>
    <t>SIXAOLA</t>
  </si>
  <si>
    <t>CAHUITA</t>
  </si>
  <si>
    <t>TELIRE</t>
  </si>
  <si>
    <t>BATÁN</t>
  </si>
  <si>
    <t>POCORA</t>
  </si>
  <si>
    <t>RÍO JIMÉNEZ</t>
  </si>
  <si>
    <t>DUACARÍ</t>
  </si>
  <si>
    <t>CUADRO 1 COSTA RICA: TOTAL Y VARIACIÓN DEL PADRÓN NACIONAL ELECTORAL</t>
  </si>
  <si>
    <t>CUADRO 7 COSTA RICA: PADRÓN NACIONAL ELECTORAL POR GRANDES GRUPOS DE EDAD</t>
  </si>
  <si>
    <r>
      <t xml:space="preserve">JÓVENES </t>
    </r>
    <r>
      <rPr>
        <b/>
        <vertAlign val="superscript"/>
        <sz val="10"/>
        <rFont val="Arial"/>
        <family val="2"/>
      </rPr>
      <t>1/</t>
    </r>
  </si>
  <si>
    <r>
      <t xml:space="preserve">ADULTOS </t>
    </r>
    <r>
      <rPr>
        <b/>
        <vertAlign val="superscript"/>
        <sz val="10"/>
        <rFont val="Arial"/>
        <family val="2"/>
      </rPr>
      <t>2/</t>
    </r>
  </si>
  <si>
    <r>
      <t xml:space="preserve">ADULTOS MAYORES </t>
    </r>
    <r>
      <rPr>
        <b/>
        <vertAlign val="superscript"/>
        <sz val="10"/>
        <rFont val="Arial"/>
        <family val="2"/>
      </rPr>
      <t>3/</t>
    </r>
  </si>
  <si>
    <r>
      <rPr>
        <vertAlign val="superscript"/>
        <sz val="10"/>
        <rFont val="Arial"/>
        <family val="2"/>
      </rPr>
      <t>1/</t>
    </r>
    <r>
      <rPr>
        <sz val="10"/>
        <rFont val="Arial"/>
        <family val="2"/>
      </rPr>
      <t xml:space="preserve"> Personas de 18 a 35 años</t>
    </r>
  </si>
  <si>
    <r>
      <rPr>
        <vertAlign val="superscript"/>
        <sz val="10"/>
        <rFont val="Arial"/>
        <family val="2"/>
      </rPr>
      <t>2/</t>
    </r>
    <r>
      <rPr>
        <sz val="10"/>
        <rFont val="Arial"/>
        <family val="2"/>
      </rPr>
      <t xml:space="preserve"> Personas de 36 a 64 años</t>
    </r>
  </si>
  <si>
    <r>
      <rPr>
        <vertAlign val="superscript"/>
        <sz val="10"/>
        <rFont val="Arial"/>
        <family val="2"/>
      </rPr>
      <t>3/</t>
    </r>
    <r>
      <rPr>
        <sz val="10"/>
        <rFont val="Arial"/>
        <family val="2"/>
      </rPr>
      <t xml:space="preserve"> Personas de 65 años y más</t>
    </r>
  </si>
  <si>
    <t>LEÓN CORTÉS CASTRO</t>
  </si>
  <si>
    <t>SARCHÍ</t>
  </si>
  <si>
    <r>
      <t xml:space="preserve">CUADRO 8 COSTA RICA: PADRÓN NACIONAL ELECTORAL POR  ZONA </t>
    </r>
    <r>
      <rPr>
        <b/>
        <vertAlign val="superscript"/>
        <sz val="10"/>
        <rFont val="Tahoma"/>
        <family val="2"/>
      </rPr>
      <t>1/</t>
    </r>
    <r>
      <rPr>
        <b/>
        <sz val="10"/>
        <rFont val="Tahoma"/>
        <family val="2"/>
      </rPr>
      <t>, SEGÚN PROVINCIA Y CANTÓN</t>
    </r>
  </si>
  <si>
    <t>CUADRO 13 COSTA RICA: MOVIMIENTOS A LA DIVISIÓN TERRITORIAL ELECTORAL</t>
  </si>
  <si>
    <t>C1</t>
  </si>
  <si>
    <t>C2</t>
  </si>
  <si>
    <t>C3</t>
  </si>
  <si>
    <t>C4</t>
  </si>
  <si>
    <t>PADRÓN NACIONAL ELECTORAL POR SEXO, SEGÚN PROVINCIA, CANTÓN Y DISTRITO</t>
  </si>
  <si>
    <t>PADRÓN NACIONAL ELECTORAL POR SEXO, SEGÚN EDAD SIMPLE</t>
  </si>
  <si>
    <t>C5</t>
  </si>
  <si>
    <t>C6</t>
  </si>
  <si>
    <t>C7</t>
  </si>
  <si>
    <t>PADRÓN NACIONAL ELECTORAL POR GRANDES GRUPOS DE EDAD, SEGÚN PROVINCIA</t>
  </si>
  <si>
    <t>PADRÓN NACIONAL ELECTORAL POR ZONA, SEGÚN PROVINCIA Y CANTÓN</t>
  </si>
  <si>
    <t>C8</t>
  </si>
  <si>
    <t>C9</t>
  </si>
  <si>
    <t>C10</t>
  </si>
  <si>
    <t>C11</t>
  </si>
  <si>
    <t>JUNTAS RECEPTORAS Y ELECTORADO POR SEXO EN ZONAS INDÍGENAS, SEGÚN PROVINCIA Y DISTRITO ELECTORAL</t>
  </si>
  <si>
    <t>C12</t>
  </si>
  <si>
    <t>C13</t>
  </si>
  <si>
    <t>C14</t>
  </si>
  <si>
    <t>C15</t>
  </si>
  <si>
    <t>C16</t>
  </si>
  <si>
    <t>C17</t>
  </si>
  <si>
    <t>PARTIDOS POLÍTICOS NACIONALES QUE PARTICIPAN EN LAS ELECCIONES</t>
  </si>
  <si>
    <t>PARTIDOS POLÍTICOS CANTONALES QUE PARTICIPAN EN LAS ELECCIONES</t>
  </si>
  <si>
    <t>PARTIDOS POLÍTICOS PROVINCIALES QUE PARTICIPAN EN LAS ELECCIONES</t>
  </si>
  <si>
    <t>C18</t>
  </si>
  <si>
    <t>C19</t>
  </si>
  <si>
    <t>C20</t>
  </si>
  <si>
    <t>C21</t>
  </si>
  <si>
    <t>C22</t>
  </si>
  <si>
    <t>C23</t>
  </si>
  <si>
    <t>C24</t>
  </si>
  <si>
    <t>C25</t>
  </si>
  <si>
    <t>C26</t>
  </si>
  <si>
    <t>C27</t>
  </si>
  <si>
    <t>C28</t>
  </si>
  <si>
    <t>C29</t>
  </si>
  <si>
    <t>C30</t>
  </si>
  <si>
    <t>C31</t>
  </si>
  <si>
    <t>C32</t>
  </si>
  <si>
    <t>C33</t>
  </si>
  <si>
    <t>C34</t>
  </si>
  <si>
    <t>PUESTOS A ELEGIR POR CARGO, SEGÚN TIPO DE CANDIDATURA</t>
  </si>
  <si>
    <t>C36</t>
  </si>
  <si>
    <t>C35</t>
  </si>
  <si>
    <t>C37</t>
  </si>
  <si>
    <t>C38</t>
  </si>
  <si>
    <t xml:space="preserve"> ---- CERRAR ---- </t>
  </si>
  <si>
    <t>SEGÚN EDADES SIMPLES, ELECCIONES MUNICIPALES</t>
  </si>
  <si>
    <t>SEGÚN PROVINCIA, ELECCIONES MUNICIPALES</t>
  </si>
  <si>
    <t>SEGÚN PROVINCIA, CANTÓN Y DISTRITO ADMINISTRATIVO</t>
  </si>
  <si>
    <t>CANTÓN: MORAVIA</t>
  </si>
  <si>
    <t>SEGÚN GRUPOS DE EDAD, ELECCIONES MUNICIAPLES</t>
  </si>
  <si>
    <t>NICARAGUA</t>
  </si>
  <si>
    <t>COLOMBIA</t>
  </si>
  <si>
    <t>EL SALVADOR</t>
  </si>
  <si>
    <t>CUBA</t>
  </si>
  <si>
    <t>CHINA</t>
  </si>
  <si>
    <t>PERÚ</t>
  </si>
  <si>
    <t>PANAMÁ</t>
  </si>
  <si>
    <t>RESTO DE PAÍSES</t>
  </si>
  <si>
    <t>MENOS DE 30</t>
  </si>
  <si>
    <t>30 - 39</t>
  </si>
  <si>
    <t>40 - 49</t>
  </si>
  <si>
    <t>50 - 59</t>
  </si>
  <si>
    <t>60 - 59</t>
  </si>
  <si>
    <t>70 - 79</t>
  </si>
  <si>
    <t>80 - 89</t>
  </si>
  <si>
    <t>AUTÓNOMO OROMONTANO</t>
  </si>
  <si>
    <t>YUNTA PROGRESISTA ESCAZUCEÑA</t>
  </si>
  <si>
    <t>DEL SOL</t>
  </si>
  <si>
    <t>CURRIDABAT SIGLO XXI</t>
  </si>
  <si>
    <t>ACCIÓN CANTONAL SIQUIRRES INDEPENDIENTE</t>
  </si>
  <si>
    <t>ALIANZA POR SAN JOSÉ</t>
  </si>
  <si>
    <t>AUTÉNTICO LABRADOR DE CORONADO</t>
  </si>
  <si>
    <t>AUTÉNTICO LIMONENSE</t>
  </si>
  <si>
    <t>NUEVA MAYORÍA GRIEGA</t>
  </si>
  <si>
    <t>AUTÉNTICO SIQUIRREÑO</t>
  </si>
  <si>
    <t>ECOLÓGICO COMUNAL COSTARRICENSE</t>
  </si>
  <si>
    <t>UNIÓN GUARQUEÑO</t>
  </si>
  <si>
    <t>RECUPERANDO VALORES</t>
  </si>
  <si>
    <t>PUEBLO GARABITO</t>
  </si>
  <si>
    <t>COALICIÓN GENTE MONTES DE OCA</t>
  </si>
  <si>
    <t>ACTUEMOS YA</t>
  </si>
  <si>
    <t>ALIANZA POR SARCHÍ</t>
  </si>
  <si>
    <t>DESPERTAR ALAJUELENSE</t>
  </si>
  <si>
    <t>JUSTICIA SOCIAL COSTARRICENSE</t>
  </si>
  <si>
    <t>LA GRAN NICOYA</t>
  </si>
  <si>
    <t>NANDAYURE PROGRESA</t>
  </si>
  <si>
    <t>NUESTRO PUEBLO</t>
  </si>
  <si>
    <t>PALMARES PRIMERO</t>
  </si>
  <si>
    <t>PROGRESER</t>
  </si>
  <si>
    <t>SENTIR HEREDIA</t>
  </si>
  <si>
    <t>SOMOS MORAVIA</t>
  </si>
  <si>
    <t>TERRA ESCAZÚ</t>
  </si>
  <si>
    <t>TURRIALBA PRIMERO</t>
  </si>
  <si>
    <t>UNIDOS PARA EL DESARROLLO</t>
  </si>
  <si>
    <t>UNIÓN DE PUNTARENENSES EMPRENDEDORES</t>
  </si>
  <si>
    <t>UNIÓN DOMINGUEÑA</t>
  </si>
  <si>
    <t>UNIÓN GRIEGA</t>
  </si>
  <si>
    <t>UNIÓN GUANACASTECA</t>
  </si>
  <si>
    <t>AUTÉNTICO SANTACRUCEÑO (SANTA CRUZ, GUANACASTE)</t>
  </si>
  <si>
    <t>ÚNICO ABANGAREÑO (ABANGARES, GUANACASTE)</t>
  </si>
  <si>
    <t>SRCHÍ</t>
  </si>
  <si>
    <t>Fuente: Tribunal Supremo de Elecciones.</t>
  </si>
  <si>
    <t xml:space="preserve">SEGÚN PROVINCIA Y CANTÓN, ELECCIONES MUNICIPALES </t>
  </si>
  <si>
    <r>
      <rPr>
        <vertAlign val="superscript"/>
        <sz val="10"/>
        <rFont val="Tahoma"/>
        <family val="2"/>
      </rPr>
      <t>1/</t>
    </r>
    <r>
      <rPr>
        <sz val="10"/>
        <rFont val="Tahoma"/>
        <family val="2"/>
      </rPr>
      <t xml:space="preserve"> La clasificación por zona se realizó con base en el "Manual de Clasificación Geográfica con Fines Estadísticos de Costa Rica" Instituto de Estadística y Censos (INEC).</t>
    </r>
  </si>
  <si>
    <r>
      <rPr>
        <vertAlign val="superscript"/>
        <sz val="10"/>
        <color theme="1"/>
        <rFont val="Tahoma"/>
        <family val="2"/>
      </rPr>
      <t>1/</t>
    </r>
    <r>
      <rPr>
        <sz val="10"/>
        <color theme="1"/>
        <rFont val="Tahoma"/>
        <family val="2"/>
      </rPr>
      <t xml:space="preserve"> Personas nacidas entre 5/2/2000 y 2/2/2002, (rango de nuevos electores por edad) y Naturalizados después del 4/2/2017 y antes del 2/2/2019, ausentes en el padrón electoral para las eleccciones 2020.</t>
    </r>
  </si>
  <si>
    <t>PARTIDO POLÍTICO</t>
  </si>
  <si>
    <t>AUTÉNTICO SIQUIRREÑO (SIQUIRRES, LIMÓN)</t>
  </si>
  <si>
    <t>NUEVA MAYORÍA GRIEGA (GRECIA, ALAJUELA)</t>
  </si>
  <si>
    <t>Nota: No se considera la Isla del Coco debido a que no se presentaron candidatos para ese distrito</t>
  </si>
  <si>
    <t>Fuente: Convocatoria Elecciones y División Territorial Administrativa</t>
  </si>
  <si>
    <t>INTENDENCIA</t>
  </si>
  <si>
    <t>VICEINTENDENCIA</t>
  </si>
  <si>
    <t>CONCEJALÍA MUNICIPAL DE DISTRITO</t>
  </si>
  <si>
    <t>CONCEJALÍA DE DISTRITO</t>
  </si>
  <si>
    <t>SINDICATURA</t>
  </si>
  <si>
    <t>CONCEJALÍAS DE DISTRITO</t>
  </si>
  <si>
    <t>Fuente: Padrón Electoral, Tribunal Supremo de Elecciones.</t>
  </si>
  <si>
    <t>Fuente:  Padrón Electoral y Departamento de Programas Electorales, Tribunal Supremo de Elecciones.</t>
  </si>
  <si>
    <t>Fuente: Padrón Electoral y Departamento de Programas Electorales, Tribunal Supremo de Elecciones.</t>
  </si>
  <si>
    <t>REGIDURÍAS</t>
  </si>
  <si>
    <t>SÍNDICATURAS</t>
  </si>
  <si>
    <t>CÓBANO</t>
  </si>
  <si>
    <t>TIPO DE CANDIDATURA Y CARGO</t>
  </si>
  <si>
    <t>PUESTOS A ELEGIR</t>
  </si>
  <si>
    <t>CONCEJALÍAS MUNICIPALES DE DISTRITO</t>
  </si>
  <si>
    <t>CANDIDATURAS A REGIDURÍAS EN PROPIEDAD Y SUPLENCIA POR SEXO, SEGÚN PARTIDO</t>
  </si>
  <si>
    <t>CANDIDATURAS A REGIDURÍAS EN PROPIEDAD Y SUPLENCIA POR SEXO, SEGÚN PROVINCIA Y CANTÓN</t>
  </si>
  <si>
    <t>CANDIDATURAS A SINDICATURAS EN PROPIEDAD Y SUPLENCIA POR SEXO, SEGÚN PARTIDO</t>
  </si>
  <si>
    <t>CANDIDATURAS A SINDICATURAS EN PROPIEDAD Y SUPLENCIA POR SEXO, SEGÚN PROVINCIA Y CANTÓN</t>
  </si>
  <si>
    <t>CANDIDATURAS A CONCEJALÍAS DE DISTRITO EN PROPIEDAD Y SUPLENCIA POR SEXO, SEGÚN PARTIDO</t>
  </si>
  <si>
    <t>CANDIDATURAS A CONCEJALÍAS DE DISTRITO EN PROPIEDAD Y SUPLENCIA POR SEXO, SEGÚN PROVINCIA Y CANTÓN</t>
  </si>
  <si>
    <t>CANDIDATURAS A CONCEJALÍAS MUNICIPALES DE DISTRITO EN PROPIEDAD Y SUPLENCIA POR SEXO, SEGÚN PARTIDO</t>
  </si>
  <si>
    <t>CANDIDATURAS A CONCEJALÍAS MUNICIPALES DE DISTRITO EN PROPIEDAD Y SUPLENCIA POR SEXO, SEGÚN PROVINCIA Y DISTRITO ADMINISTRATIVO</t>
  </si>
  <si>
    <t>CANDIDATURAS A REGIDURÍAS EN PROPIEDAD Y SUPLENCIA POR SEXO, SEGÚN GRUPOS DE EDAD</t>
  </si>
  <si>
    <t>DISTRIBUCIÓN DE LAS CANDIDATURAS A REGIDURÍAS POR SEXO Y GRUPOS DE EDAD</t>
  </si>
  <si>
    <t>CANDIDATURAS A SINDICATURAS EN PROPIEDAD Y SUPLENCIA POR SEXO, SEGÚN GRUPOS DE EDAD</t>
  </si>
  <si>
    <t>DISTRIBUCIÓN DE LAS CANDIDATURAS A SINDICATURAS POR SEXO Y GRUPOS DE EDAD</t>
  </si>
  <si>
    <t>CANDIDATURAS A CONCEJALÍAS DE DISTRITO EN PROPIEDAD Y SUPLENCIA POR SEXO, SEGÚN GRUPOS DE EDAD</t>
  </si>
  <si>
    <t>DISTRIBUCIÓN DE LAS CANDIDATURAS A CONCEJALÍAS DE DISTRITO, POR SEXO Y GRUPOS DE EDAD</t>
  </si>
  <si>
    <t>CANDIDATURAS A CONCEJALÍAS MUNICIPALES DE DISTRITO EN PROPIEDAD Y SUPLENCIA, POR SEXO, SEGÚN GRUPOS DE EDAD</t>
  </si>
  <si>
    <t>CUADRO 38 COSTA RICA: CANDIDATURAS A CONCEJALES MUNICIPALES DE DISTRITO EN PROPIEDAD Y SUPLENCIA</t>
  </si>
  <si>
    <t xml:space="preserve">Tabla 1 </t>
  </si>
  <si>
    <t>Tabla 2</t>
  </si>
  <si>
    <t>Tabla 3</t>
  </si>
  <si>
    <t>T1</t>
  </si>
  <si>
    <t>T2</t>
  </si>
  <si>
    <t>T3</t>
  </si>
  <si>
    <t>Cuadro 36</t>
  </si>
  <si>
    <t>Cuadro 37</t>
  </si>
  <si>
    <t>Cuadro 38</t>
  </si>
  <si>
    <t xml:space="preserve"> FEBRERO 2024</t>
  </si>
  <si>
    <t>FEBRERO 2020 A FEBRERO 2024</t>
  </si>
  <si>
    <t>FEBRERO 2020 Y FEBRERO 2024</t>
  </si>
  <si>
    <t>MONTEVERDE</t>
  </si>
  <si>
    <t>EDAD AL 4 DE FEBRERO DE 2024</t>
  </si>
  <si>
    <t>4 DE FEBRERO 2024</t>
  </si>
  <si>
    <t>ELECCIONES MUNICIPALES FEBRERO 2024</t>
  </si>
  <si>
    <t>PROVINCIA: SAN JOSÉ</t>
  </si>
  <si>
    <t>CANTÓN: SAN JOSÉ</t>
  </si>
  <si>
    <t>CANTÓN: ESCAZÚ</t>
  </si>
  <si>
    <t>CANTÓN: DESAMPARADOS</t>
  </si>
  <si>
    <t>CANTÓN: PURISCAL</t>
  </si>
  <si>
    <t>CANTÓN: TARRAZÚ</t>
  </si>
  <si>
    <t>CANTÓN: ASERRÍ</t>
  </si>
  <si>
    <t>CANTÓN: MORA</t>
  </si>
  <si>
    <t>CANTÓN: GOICOECHEA</t>
  </si>
  <si>
    <t>CANTÓN: SANTA ANA</t>
  </si>
  <si>
    <t>CANTÓN: ALAJUELITA</t>
  </si>
  <si>
    <t>CANTÓN: VÁZQUEZ DE CORONADO</t>
  </si>
  <si>
    <t>CANTÓN: ACOSTA</t>
  </si>
  <si>
    <t>CANTÓN: TIBÁS</t>
  </si>
  <si>
    <t>CANTÓN: MONTES DE OCA</t>
  </si>
  <si>
    <t>CANTÓN: TURRUBARES</t>
  </si>
  <si>
    <t>CANTÓN: DOTA</t>
  </si>
  <si>
    <t>CANTÓN: CURRIDABAT</t>
  </si>
  <si>
    <t>CANTÓN: PÉREZ ZELEDÓN</t>
  </si>
  <si>
    <t>CANTÓN: LEÓN CORTÉS CASTRO</t>
  </si>
  <si>
    <t>PROVINCIA: ALAJUELA</t>
  </si>
  <si>
    <t>CANTÓN: ALAJUELA</t>
  </si>
  <si>
    <t>CANTÓN: SAN RAMÓN</t>
  </si>
  <si>
    <t>SAN RAFÁEL</t>
  </si>
  <si>
    <t>CANTÓN: GRECIA</t>
  </si>
  <si>
    <t>CANTÓN: SAN MATEO</t>
  </si>
  <si>
    <t>CANTÓN: ATENAS</t>
  </si>
  <si>
    <t>CANTÓN: NARANJO</t>
  </si>
  <si>
    <t>CANTÓN: PALMARES</t>
  </si>
  <si>
    <t>CANTÓN: POÁS</t>
  </si>
  <si>
    <t>CANTÓN: OROTINA</t>
  </si>
  <si>
    <t>CANTÓN: SAN CARLOS</t>
  </si>
  <si>
    <t>CANTÓN: ZARCERO</t>
  </si>
  <si>
    <t>CANTÓN: SARCHÍ</t>
  </si>
  <si>
    <t>CANTÓN: UPALA</t>
  </si>
  <si>
    <t>SAN JOSÉ O PIZOTE</t>
  </si>
  <si>
    <t>CANTÓN: LOS CHILES</t>
  </si>
  <si>
    <t>CANTÓN: GUATUSO</t>
  </si>
  <si>
    <t>CANTÓN: RÍO CUARTO</t>
  </si>
  <si>
    <t>PROVINCIA: CARTAGO</t>
  </si>
  <si>
    <t>CANTÓN: CARTAGO</t>
  </si>
  <si>
    <t>CANTÓN: PARAÍSO</t>
  </si>
  <si>
    <t>BIRRISITO</t>
  </si>
  <si>
    <t>CANTÓN: LA UNIÓN</t>
  </si>
  <si>
    <t>CANTÓN: JIMÉNEZ</t>
  </si>
  <si>
    <t>LA VICTORIA</t>
  </si>
  <si>
    <t>CANTÓN: TURRIALBA</t>
  </si>
  <si>
    <t>CANTÓN: ALVARADO</t>
  </si>
  <si>
    <t>CANTÓN: OREAMUNO</t>
  </si>
  <si>
    <t>CANTÓN: EL GUARCO</t>
  </si>
  <si>
    <t>PROVINCIA: HEREDIA</t>
  </si>
  <si>
    <t>CANTÓN: HEREDIA</t>
  </si>
  <si>
    <t>CANTÓN: BARVA</t>
  </si>
  <si>
    <t>PUENTE SALAS</t>
  </si>
  <si>
    <t>CANTÓN: SANTO DOMINGO</t>
  </si>
  <si>
    <t>CANTÓN: SANTA BÁRBARA</t>
  </si>
  <si>
    <t>CANTÓN: SAN RAFAEL</t>
  </si>
  <si>
    <t>CANTÓN: SAN ISIDRO</t>
  </si>
  <si>
    <t>CANTÓN: BELÉN</t>
  </si>
  <si>
    <t>CANTÓN: FLORES</t>
  </si>
  <si>
    <t>CANTÓN: SAN PABLO</t>
  </si>
  <si>
    <t>CANTÓN: SARAPIQUÍ</t>
  </si>
  <si>
    <t>PROVINCIA: GUANACASTE</t>
  </si>
  <si>
    <t>CANTÓN: LIBERIA</t>
  </si>
  <si>
    <t>CANTÓN: NICOYA</t>
  </si>
  <si>
    <t>CANTÓN: SANTA CRUZ</t>
  </si>
  <si>
    <t>CANTÓN: BAGACES</t>
  </si>
  <si>
    <t>CANTÓN: CARRILLO</t>
  </si>
  <si>
    <t>CANTÓN: CAÑAS</t>
  </si>
  <si>
    <t>CANTÓN: ABANGARES</t>
  </si>
  <si>
    <t>CANTÓN: TILARÁN</t>
  </si>
  <si>
    <t>CABECERAS</t>
  </si>
  <si>
    <t>CANTÓN: NANDAYURE</t>
  </si>
  <si>
    <t>CANTÓN: LA CRUZ</t>
  </si>
  <si>
    <t>CANTÓN: HOJANCHA</t>
  </si>
  <si>
    <t>PROVINCIA: PUNTARENAS</t>
  </si>
  <si>
    <t>CANTÓN: PUNTARENAS</t>
  </si>
  <si>
    <t>CANTÓN: ESPARZA</t>
  </si>
  <si>
    <t>CANTÓN: BUENOS AIRES</t>
  </si>
  <si>
    <t>CANTÓN: MONTES DE ORO</t>
  </si>
  <si>
    <t>CANTÓN: OSA</t>
  </si>
  <si>
    <t>CANTÓN: QUEPOS</t>
  </si>
  <si>
    <t>CANTÓN: GOLFITO</t>
  </si>
  <si>
    <t>CANTÓN: COTO BRUS</t>
  </si>
  <si>
    <t>CANTÓN: PARRITA</t>
  </si>
  <si>
    <t>CANTÓN: CORREDORES</t>
  </si>
  <si>
    <t>CANTÓN: GARABITO</t>
  </si>
  <si>
    <t>CANTÓN: MONTEVERDE</t>
  </si>
  <si>
    <t>CANTÓN: PUERTO JIMÉNEZ</t>
  </si>
  <si>
    <t>PROVINCIA: LIMÓN</t>
  </si>
  <si>
    <t>CANTÓN: LIMÓN</t>
  </si>
  <si>
    <t>CANTÓN: POCOCÍ</t>
  </si>
  <si>
    <t>CANTÓN: SIQUIRRES</t>
  </si>
  <si>
    <t>CANTÓN: TALAMANCA</t>
  </si>
  <si>
    <t>CANTÓN: MATINA</t>
  </si>
  <si>
    <t>CARRANDÍ</t>
  </si>
  <si>
    <t>CANTÓN: GUÁCIMO</t>
  </si>
  <si>
    <t>116 AÑOS</t>
  </si>
  <si>
    <t>CUADRO 4 COSTA RICA: PADRÓN NACIONAL ELECTORAL POR SEXO REGISTRAL</t>
  </si>
  <si>
    <t>95 - 99</t>
  </si>
  <si>
    <t>100 Y MÁS</t>
  </si>
  <si>
    <t>CUADRO 5 COSTA RICA: PADRÓN NACIONAL ELECTORAL POR SEXO REGISTRAL</t>
  </si>
  <si>
    <r>
      <t>PUNTARENAS</t>
    </r>
    <r>
      <rPr>
        <vertAlign val="superscript"/>
        <sz val="10"/>
        <rFont val="Tahoma"/>
        <family val="2"/>
      </rPr>
      <t xml:space="preserve"> 1/</t>
    </r>
  </si>
  <si>
    <r>
      <t>GOLFITO</t>
    </r>
    <r>
      <rPr>
        <vertAlign val="superscript"/>
        <sz val="10"/>
        <rFont val="Tahoma"/>
        <family val="2"/>
      </rPr>
      <t xml:space="preserve"> 1/</t>
    </r>
  </si>
  <si>
    <r>
      <t xml:space="preserve">MONTEVERDE </t>
    </r>
    <r>
      <rPr>
        <vertAlign val="superscript"/>
        <sz val="10"/>
        <rFont val="Tahoma"/>
        <family val="2"/>
      </rPr>
      <t>1/</t>
    </r>
  </si>
  <si>
    <r>
      <t>PUERTO JIMÉNEZ</t>
    </r>
    <r>
      <rPr>
        <vertAlign val="superscript"/>
        <sz val="10"/>
        <rFont val="Tahoma"/>
        <family val="2"/>
      </rPr>
      <t xml:space="preserve"> 1/</t>
    </r>
  </si>
  <si>
    <t xml:space="preserve">100 Y MÁS       </t>
  </si>
  <si>
    <t>VENEZUELA</t>
  </si>
  <si>
    <t>90 - 99</t>
  </si>
  <si>
    <r>
      <t xml:space="preserve">NATURALIZADOS MAYORES DE 19 AÑOS </t>
    </r>
    <r>
      <rPr>
        <vertAlign val="superscript"/>
        <sz val="10"/>
        <color indexed="8"/>
        <rFont val="Tahoma"/>
        <family val="2"/>
      </rPr>
      <t>3/</t>
    </r>
  </si>
  <si>
    <t>CANTONES CREADOS</t>
  </si>
  <si>
    <t>DISTRITOS ADMINISTRATIVOS</t>
  </si>
  <si>
    <t>CREADOS</t>
  </si>
  <si>
    <t>ELIMINADOS</t>
  </si>
  <si>
    <t>CUADRO 16 COSTA RICA: JUNTAS RECEPTORAS Y ELECTORADO EN HOGARES DE LARGA ESTANCIA  POR SEXO REGISTRAL</t>
  </si>
  <si>
    <t>HLE MAGDALA</t>
  </si>
  <si>
    <t>HLE OFELIA CARVAJAL DE NARANJO</t>
  </si>
  <si>
    <t>HLE SAN CAYETANO</t>
  </si>
  <si>
    <t>HLE CORAZÓN DE JESÚS</t>
  </si>
  <si>
    <t>HLE LOS SANTOS</t>
  </si>
  <si>
    <t>HLE SAN FRANCISCO DE ASÍS</t>
  </si>
  <si>
    <t>HLE CARLOS MARÍA ULLOA</t>
  </si>
  <si>
    <t>HLE CORTEZA AMARILLA/EMMANUEL</t>
  </si>
  <si>
    <t>HLE CG MANANTIAL DE VIDA</t>
  </si>
  <si>
    <t>HLE ACOSTA</t>
  </si>
  <si>
    <t>HLE CASA NAZARETH</t>
  </si>
  <si>
    <t>HLE MONTES DE OCA</t>
  </si>
  <si>
    <t>HLE SANTA MARIA</t>
  </si>
  <si>
    <t>HLE CURRIDABAT</t>
  </si>
  <si>
    <t>HLE MONSEÑOR DELFÍN QUESADA CASTRO</t>
  </si>
  <si>
    <t>HLE SANTIAGO CRESPO CALVO</t>
  </si>
  <si>
    <t>HLE SAN RAMÓN</t>
  </si>
  <si>
    <t>HLE JAFETH JIMÉNEZ MORALES</t>
  </si>
  <si>
    <t>HLE HORTENSIA RODRÍGUEZ S DE B</t>
  </si>
  <si>
    <t>HLE JOSÉ DEL OLMO</t>
  </si>
  <si>
    <t>HLE PALMARES</t>
  </si>
  <si>
    <t>HLE SAN VICENTE DE PAÚL</t>
  </si>
  <si>
    <t>HLE SAN RAFAEL</t>
  </si>
  <si>
    <t>HLE ASILO DE LA VEJEZ</t>
  </si>
  <si>
    <t>HLE SAN BUENAVENTURA</t>
  </si>
  <si>
    <t>HLE REINA DE LOS ANGELES</t>
  </si>
  <si>
    <t>HLE SEÑORA DE LOS ANGELES</t>
  </si>
  <si>
    <t>HLE ALFREDO Y DELIA GONZÁLEZ FLORES</t>
  </si>
  <si>
    <t>HLE SAN AGUSTÍN</t>
  </si>
  <si>
    <t>HLE VÍCTOR CASCO TORRES</t>
  </si>
  <si>
    <t>HLE GUÁPILES</t>
  </si>
  <si>
    <t>HLE CARIARI</t>
  </si>
  <si>
    <t>HLE SANTA LUISA</t>
  </si>
  <si>
    <t>HLE DAVID GARRO</t>
  </si>
  <si>
    <t>HLE LIBERIA</t>
  </si>
  <si>
    <t>HLE SAN BLAS</t>
  </si>
  <si>
    <t>HLE NUESTRA SEÑORA DEL ROSARIO</t>
  </si>
  <si>
    <t>HLE MARY BLANCO</t>
  </si>
  <si>
    <t>HLE SAN JORGE</t>
  </si>
  <si>
    <t>HLE TILARÁN</t>
  </si>
  <si>
    <t>HLE MIGUEL MORENO</t>
  </si>
  <si>
    <t>HLE MARÍA INMACULADA</t>
  </si>
  <si>
    <t>HLE CARLOS VENEGAS</t>
  </si>
  <si>
    <t>HLE FRAY CASIANO DE MADRID</t>
  </si>
  <si>
    <t>HLE PALMAR SUR</t>
  </si>
  <si>
    <t>HLE QUEPOS</t>
  </si>
  <si>
    <t>HLE GOLFITO</t>
  </si>
  <si>
    <t>HLE COTO BRUS</t>
  </si>
  <si>
    <t>HLE PARRITA</t>
  </si>
  <si>
    <t>HLE NEILY</t>
  </si>
  <si>
    <t>CENTROS DE ATENCIÓN INSTITUCIONAL</t>
  </si>
  <si>
    <t>CAI SAN JOSÉ</t>
  </si>
  <si>
    <t>CAI VILMA CURLING RIVERA</t>
  </si>
  <si>
    <t>CAI ANTONIO BASTIDA DE PAZ</t>
  </si>
  <si>
    <t>UAI PABRU PRESBERI</t>
  </si>
  <si>
    <t>UAI REYNALDO VILLALOBOS ZUÑIGA</t>
  </si>
  <si>
    <t>CAI LUIS PAULINO MORA MORA</t>
  </si>
  <si>
    <t>CAI JORGE ARTURO MONTERO CASTRO [ÁMBITOS A Y B]</t>
  </si>
  <si>
    <t>CAI GERARDO RODRÍGUEZ ECHEVERRÍA</t>
  </si>
  <si>
    <t>CAI ADULTO MAYOR</t>
  </si>
  <si>
    <t>CAI JORGE ARTURO MONTERO CASTRO ÁMBITO E</t>
  </si>
  <si>
    <t>CAI CENTRO NACIONAL DE ATENCIÓN ESPECÍFICA</t>
  </si>
  <si>
    <t>CAI TERRAZAS [MÓDULOS A-B-C-D]</t>
  </si>
  <si>
    <t>CAI JORGE ARTURO MONTERO [MÓDULO F-ARCOS MODULARES]</t>
  </si>
  <si>
    <t>CAI NELSON MANDELA</t>
  </si>
  <si>
    <t>CAI JORGE DEBRAVO</t>
  </si>
  <si>
    <t>CENTRO DE FORMACIÓN JUVENIL ZURQUÍ</t>
  </si>
  <si>
    <t>CAI CALLE REAL [MÓDULO B CASITAS]</t>
  </si>
  <si>
    <t>CAI LIBERIA [MÓDULO D1-D2]</t>
  </si>
  <si>
    <t>CAI LIBERIA [MÓDULO D3-D4]</t>
  </si>
  <si>
    <t>CAI 26 DE JULIO [MÓDULO SENTENCIADOS]</t>
  </si>
  <si>
    <t>CAI 26 DE JULIO [MÓDULO INDICIADOS]</t>
  </si>
  <si>
    <t>CAI LIMÓN</t>
  </si>
  <si>
    <t>CAI CARLOS LUIS FALLAS [MÓDULOS A-B-C]</t>
  </si>
  <si>
    <t>CAI CARLOS LUIS FALLAS [MÓDULOS D-E]</t>
  </si>
  <si>
    <t>CAI CARLOS LUIS FALLAS [MÓDULO AGROPECUARIO]</t>
  </si>
  <si>
    <t>UAI 20 DE DICIEMBRE</t>
  </si>
  <si>
    <t>HOGARES DE LARGA ESTANCIA</t>
  </si>
  <si>
    <t>CURRÉ (REY CURRÉ)</t>
  </si>
  <si>
    <t>CUADRO 17 COSTA RICA: JUNTAS RECEPTORAS Y ELECTORADO EN ZONAS INDÍGENAS POR SEXO REGISTRAL</t>
  </si>
  <si>
    <t>BOLORI ÑAC (CAPILLA UNO)</t>
  </si>
  <si>
    <t>JAMÖ (SITIO HILDA PARTE OESTE)</t>
  </si>
  <si>
    <t>ALTO LAGUNA</t>
  </si>
  <si>
    <t>CUESTA CARONA</t>
  </si>
  <si>
    <t>PUESTO LA PLAYA</t>
  </si>
  <si>
    <t>ABROJO-MONTEZUMA</t>
  </si>
  <si>
    <t>ALTOS DE SAN ANTONIO</t>
  </si>
  <si>
    <t>JAKKÜE (SITIO HILDA PARTE ESTE)</t>
  </si>
  <si>
    <t>BRIBRÍ (FIELDS)</t>
  </si>
  <si>
    <t>SHIROLES (XIROLES)</t>
  </si>
  <si>
    <t>BAJO TELIRE (BAJO BLEY)</t>
  </si>
  <si>
    <t>ALTO TELIRE (BAJO PIEDRA MESA)</t>
  </si>
  <si>
    <t>ALTO MARGARITA (KEKOLDI)</t>
  </si>
  <si>
    <t>PALMERA (CATSAQIBI)</t>
  </si>
  <si>
    <t>SEGÚN PROVINCIA, ELECCIONES MUNICIPALES 4 DE FEBRERO 2024</t>
  </si>
  <si>
    <t>NUEVA LIBERIA (LIBERIA, GUANACASTE)</t>
  </si>
  <si>
    <t>POPULAR CRISTIANO (SAN JOSÉ, SANTA ANA)</t>
  </si>
  <si>
    <t>RECICLADORES Y VISIONARIOS (ALAJUELA, SAN RAMÓN)</t>
  </si>
  <si>
    <t>ALMA FLOREÑA(FLORES, HEREDIA)</t>
  </si>
  <si>
    <t>AUTÉNTICO SARAPIQUEÑO (SARAPIQUÍ, HEREDIA)</t>
  </si>
  <si>
    <t>AVANCE ISIDREÑO(SAN ISIDRO, HEREDIA)</t>
  </si>
  <si>
    <t>BIENESTAR JOSEFINO(SAN JOSÉ, SAN JOSÉ)</t>
  </si>
  <si>
    <t>BIENESTAR RAFAELEÑO (SAN RAFAEL, HEREDIA)</t>
  </si>
  <si>
    <t>COALICIÓN GENTE MONTES DE OCA (MONTES DE OCA, SAN JOSÉ)</t>
  </si>
  <si>
    <t>COALICIÓN SOMOS MONTES DE OCA (MONTES DE OCA, SAN JOSÉ)</t>
  </si>
  <si>
    <t>COALICIÓN UNIÓN BELEMITA (BELÉN, HEREDIA)</t>
  </si>
  <si>
    <t>ECOLÓGICO ESCAZUCEÑO (ESCAZÚ, SAN JOSÉ)</t>
  </si>
  <si>
    <t>GENTE PRO-CURRI (CURRIDABAT, SAN JOSÉ)</t>
  </si>
  <si>
    <t>LA ESPERANZA DESAMPARADEÑA (DESAMPARADOS, SAN JOSÉ)</t>
  </si>
  <si>
    <t>LIBERIA UNIDA (LIBERIA, GUANACASTE)</t>
  </si>
  <si>
    <t>MÁS SAN JOSE(SAN JOSÉ, SAN JOSÉ)</t>
  </si>
  <si>
    <t>MOVIMIENTO AVANCE SANTO DOMINGO (SANTO DOMINGO, HEREDIA)</t>
  </si>
  <si>
    <t>JUNTOS SAN JOSÉ (SAN JOSÉ, SAN JOSÉ)</t>
  </si>
  <si>
    <t>EN COMÚN (MONTES DE OCA, SAN JOSÉ)</t>
  </si>
  <si>
    <t>COALICIÓN CAMBIO CIUDADANO (GOICOECHEA, SAN JOSÉ)</t>
  </si>
  <si>
    <t>YO SOY EL CAMBIO (LIMÓN)</t>
  </si>
  <si>
    <t>AGENDA DEMOCRÁTICA NACIONAL</t>
  </si>
  <si>
    <t>PROGRESO SOCIAL DEMOCRÁTICO</t>
  </si>
  <si>
    <t>ALCALDÍA Y VICEALCALDÍAS</t>
  </si>
  <si>
    <t>Fuente: Departamento de Registro de Partidos Políticos, Base de datos de candidaturas febrero 2024</t>
  </si>
  <si>
    <t>ELECCIONES MUNICIPALES 4 DE FEBRERO 2024</t>
  </si>
  <si>
    <t>Fuente: Departamento de Registro de Partidos Políticos, base de datos de Candidaturas 2024, Tribunal Supremo de Elecciones.</t>
  </si>
  <si>
    <t>CUADRO 21 COSTA RICA: CANDIDATURAS A ALCALDÍAS Y VICEALCALDÍAS POR SEXO REGISTRAL, SEGÚN PARTIDO POLÍTICO</t>
  </si>
  <si>
    <t>ALMA FLOREÑA</t>
  </si>
  <si>
    <t>AUTÉNTICO SARAPIQUEÑO</t>
  </si>
  <si>
    <t>BIENESTAR JOSEFINO</t>
  </si>
  <si>
    <t>BIENESTAR RAFAELEÑO</t>
  </si>
  <si>
    <t>COALICIÓN CAMBIO CIUDADANO</t>
  </si>
  <si>
    <t>COALICIÓN SOMOS MONTES DE OCA</t>
  </si>
  <si>
    <t>ECOLÓGICO ESCAZUCEÑO</t>
  </si>
  <si>
    <t>EN COMÚN</t>
  </si>
  <si>
    <t>GENTE PRO-CURRI</t>
  </si>
  <si>
    <t>JUNTOS SAN JOSÉ</t>
  </si>
  <si>
    <t>LA ESPERANZA DESAMPARADEÑA</t>
  </si>
  <si>
    <t>LIBERIA UNIDA</t>
  </si>
  <si>
    <t>MÁS SAN JOSE</t>
  </si>
  <si>
    <t>NUEVA LIBERIA</t>
  </si>
  <si>
    <t>ORGANIZACIÓN SOCIAL ACTIVA</t>
  </si>
  <si>
    <t>POPULAR CRISTIANO</t>
  </si>
  <si>
    <t>PUEBLO SOBERANO</t>
  </si>
  <si>
    <t>RECICLADORES Y VISIONARIOS</t>
  </si>
  <si>
    <t>RENOVEMOS ALAJUELA</t>
  </si>
  <si>
    <t>UNIÓN OROMONTANA</t>
  </si>
  <si>
    <t xml:space="preserve"> ELECCIONES MUNICIPALES 4 DE FEBRERO 2024</t>
  </si>
  <si>
    <t>CUADRO 28  COSTA RICA: CANDIDATURAS A CONCEJALÍAS DE DISTRITO EN PROPIEDAD Y SUPLENCIA POR SEXO REGISTRAL, SEGÚN PROVINCIA Y CANTÓN</t>
  </si>
  <si>
    <t>CUADRO 27  COSTA RICA: CANDIDATURAS A CONCEJALÍAS DE DISTRITO EN PROPIEDAD Y SUPLENCIA POR SEXO REGISTRAL, SEGÚN PARTIDO POLÍTICO</t>
  </si>
  <si>
    <t>CUADRO 24  COSTA RICA: CANDIDATURAS A REGIDURÍAS EN PROPIEDAD Y SUPLENCIA POR SEXO REGISTRAL, SEGÚN PROVINCIA Y CANTÓN</t>
  </si>
  <si>
    <t>CUADRO 23 COSTA RICA: CANDIDATURAS A REGIDURÍAS EN PROPIEDAD Y SUPLENCIA POR SEXO REGISTRAL,  SEGÚN PARTIDO POLÍTICO</t>
  </si>
  <si>
    <t xml:space="preserve">PUERTO JIMÉNEZ </t>
  </si>
  <si>
    <t>AQUÍ COSTA RICA MANDA</t>
  </si>
  <si>
    <t>COLECTIVO CONVERGENCIA</t>
  </si>
  <si>
    <t>SOMOS</t>
  </si>
  <si>
    <t>CUADRO 29 COSTA RICA: CANDIDATURAS A INTENDENCIAS Y VICEINTENDENCIAS POR SEXO REGISTRAL, SEGÚN PARTIDO POLÍTICO</t>
  </si>
  <si>
    <t>CUADRO 30 COSTA RICA: CANDIDATURAS A INTENDENCIAS Y VICEINTENDENCIAS POR SEXO REGISTRAL, SEGÚN PROVINCIA Y DISTRITO ADMINISTRATIVO</t>
  </si>
  <si>
    <t>CUADRO 31 COSTA RICA: CANDIDATURAS A CONCEJALÍAS MUNICIPALES DE DISTRITO EN PROPIEDAD Y SUPLENCIA POR SEXO REGISTRAL, SEGÚN PARTIDO POLÍTICO</t>
  </si>
  <si>
    <t>CUADRO 32 COSTA RICA: CANDIDATURAS A CONCEJALÍAS MUNICIPALES DE DISTRITO EN PROPIEDAD Y SUPLENCIA</t>
  </si>
  <si>
    <t xml:space="preserve"> POR SEXO REGISTRAL, SEGÚN PROVINCIA Y DISTRITO ADMINISTRATIVO</t>
  </si>
  <si>
    <t>ELECCIONES MUNICIPALES  4 DE FEBRERO 2024</t>
  </si>
  <si>
    <t>CUADRO 33 COSTA RICA: CANDIDATURAS A ALCALDÍAS Y VICEALCALDÍAS POR SEXO REGISTRAL, SEGÚN GRUPOS DE EDAD</t>
  </si>
  <si>
    <t>CUADRO 37 COSTA RICA: CANDIDATURAS A INTENDENCIAS Y VICEINTENDENCIAS POR SEXO REGISTRAL</t>
  </si>
  <si>
    <t>CUADRO 34 COSTA RICA: CANDIDATURAS A REGIDURÍAS EN PROPIEDAD Y SUPLENCIA POR SEXO REGISTRAL</t>
  </si>
  <si>
    <t>CUADRO 35 COSTA RICA: CANDIDATURAS A SÍNDICATURAS EN PROPIEDAD Y SUPLENCIA POR SEXO REGISTRAL</t>
  </si>
  <si>
    <t xml:space="preserve">CUADRO 36 COSTA RICA: CANDIDATURAS A CONCEJALÍAS DE DISTRITO EN PROPIEDAD Y SUPLENCIA </t>
  </si>
  <si>
    <t>POR SEXO REGISTRAL, SEGÚN GRUPOS DE EDAD, ELECCIONES MUNICIPALES 4 DE FEBRERO 2024</t>
  </si>
  <si>
    <t>SEGÚN GRUPOS DE EDAD, ELECCIONES MUNICIPALES 4 DE FEBRERO 2024</t>
  </si>
  <si>
    <t>COALICIÓN UNIÓN BELEMITA</t>
  </si>
  <si>
    <t>UNIDOS POR ESCAZÚ</t>
  </si>
  <si>
    <t>CUADRO 26 COSTA RICA: CANDIDATURA A SINDICATURAS EN PROPIEDAD Y SUPLENCIA POR SEXO REGISTRAL, SEGÚN PROVINCIA Y CANTÓN</t>
  </si>
  <si>
    <t>CUADRO 25 COSTA RICA: CANDIDATURAS A SINDICATURAS EN PROPIEDAD Y SUPLENCIA POR SEXO REGISTRAL, SEGÚN PARTIDO POLÍTICO</t>
  </si>
  <si>
    <t>N.A</t>
  </si>
  <si>
    <t>PROGRESER (SAN CARLOS, ALAJUELA)</t>
  </si>
  <si>
    <t>HLE PRESBÍTERO JESÚS MARÍA VARGAS</t>
  </si>
  <si>
    <t>HLE SAGRADO CORAZÓN DE JESÚS</t>
  </si>
  <si>
    <t>CAI JORGE ARTURO MONTERO CASTRO ÁMBITO C</t>
  </si>
  <si>
    <t>CAI JORGE ARTURO MONTERO CASTRO ÁMBITO D</t>
  </si>
  <si>
    <t>CENTRO DE ATENCIÓN ESPECIALIZADA OFELIA VINCEZI PEÑARANDA</t>
  </si>
  <si>
    <t>1/ La información  del electorado para el año 2020 se ajustaron debido a la creación de los cantones de Monteverde y Puerto Jiménez</t>
  </si>
  <si>
    <t>CUADRO 3 COSTA RICA: PADRÓN NACIONAL ELECTORAL POR  SEXO REGISTRAL</t>
  </si>
  <si>
    <t>CUADRO 2 COSTA RICA: PADRÓN NACIONAL ELECTORAL POR SEXO REGISTRAL</t>
  </si>
  <si>
    <t>SEXO REGISTRAL Y GRUPOS DE EDAD</t>
  </si>
  <si>
    <t>SEXO REGISTRAL</t>
  </si>
  <si>
    <t>SEGÚN SEXO REGISTRAL Y GRUPO DE EDAD, ELECCIONES MUNICIPALES</t>
  </si>
  <si>
    <t>SEXO REGISTRAL Y GRUPO DE EDAD</t>
  </si>
  <si>
    <t>CUADRO 9 COSTA RICA:  ELECTORADO NATURALIZADO POR PAÍS DE NACIMIENTO</t>
  </si>
  <si>
    <t>País de nacimiento</t>
  </si>
  <si>
    <t>CUADRO 15 COSTA RICA: JUNTAS RECEPTORAS DE VOTOS  Y ELECTORADO EN CENTROS DE ATENCIÓN INSTITUCIONAL</t>
  </si>
  <si>
    <t xml:space="preserve"> POR SEXO REGISTRAL, SEGÚN PROVINCIA Y DISTRITO ELECTORAL</t>
  </si>
  <si>
    <t>CUADRO 18 COSTA RICA: CANDIDATURAS INSCRITAS POR ELECCIÓN, SEGÚN  TIPO DE CANDIDATURA Y PROVINCIA</t>
  </si>
  <si>
    <t>SEGÚN PROVINCIA Y SEXO REGISTRAL, ELECCIONES MUNICIPALES</t>
  </si>
  <si>
    <t>PROVINCIA Y SEXO REGISTRAL</t>
  </si>
  <si>
    <t>CUADRO 6 COSTA RICA: PADRÓN NACIONAL ELECTORAL POR PROVINCIA, SEGÚN SEXO REGISTRAL Y GRUPOS DE EDAD</t>
  </si>
  <si>
    <t>JUNTAS RECEPTORAS DE VOTOS</t>
  </si>
  <si>
    <t xml:space="preserve">CUADRO 12 COSTA RICA: CANTONES, DISTRITOS ADMINISTRATIVOS, DISTRITOS ELECTORALES </t>
  </si>
  <si>
    <t>Y JUNTAS RECEPTORAS DE VOTOS, SEGÚN PROVINCIA</t>
  </si>
  <si>
    <t>Fuente: División territorial Electoral, Contraloría Electoral del Tribunal Supremo de Elecciones.</t>
  </si>
  <si>
    <t xml:space="preserve"> HOGARES DE LARGA ESTANCIA, ZONAS INDÍGENAS Y CENTROS DE SALUD MENTAL</t>
  </si>
  <si>
    <t>CUADRO 14 COSTA RICA: JUNTAS RECEPTORAS Y ELECTORADO EN CENTROS DE ATENCIÓN INSTITUCIONAL</t>
  </si>
  <si>
    <t>ELECCIONES MUNICIPALES 2002, 2006, 2010, 2016, 2020 y 2024</t>
  </si>
  <si>
    <t>CUADRO 19 COSTA RICA: PUESTOS A ELEGIR, POR CARGO, SEGÚN TIPO DE CANDIDATURA , ELECCIONES MUNICIPALES 4 DE FEBRERO 2024</t>
  </si>
  <si>
    <t>CUADRO 22  COSTA RICA: CANDIDATURAS A ALCALDÍAS  Y VICEALCALDÍAS POR SEXO REGISTRAL, SEGÚN PROVINCIA Y CANTÓN</t>
  </si>
  <si>
    <t>TABLA 1 COSTA RICA: PARTIDOS POLÍTICOS A ESCALA NACIONAL QUE PARTICIPAN EN LAS ELECCIONES MUNICIPALES DE 4 DE FEBRERO 2024</t>
  </si>
  <si>
    <t>TABLA 2 COSTA RICA: PARTIDOS POLÍTICOS A ESCALA PROVINCIAL QUE PARTICIPAN EN LAS ELECCIONES MUNICIPALES DE 4 DE FEBRERO 2024</t>
  </si>
  <si>
    <t>TABLA 3 COSTA RICA: PARTIDOS POLÍTICOS  A ESCALA CANTONAL QUE PARTICIPAN EN LAS ELECCIONES MUNICIPALES DE 4 DE FEBRERO 2024</t>
  </si>
  <si>
    <t>PADRÓN NACIONAL ELECTORAL 2020-2024 POR SEXO, SEGÚN PROVINCIA Y CANTÓN</t>
  </si>
  <si>
    <t>ELECTORADO NATURALIZADO POR PAÍS DE NACIMIENTO, SEGÚN SEXO Y GRUPO DE EDAD</t>
  </si>
  <si>
    <t>NUEVO ELECTORADO POR SEXO SEGÚN EDAD</t>
  </si>
  <si>
    <t>NUEVO ELECTORADO POR SEXO SEGÚN PROVINCIA</t>
  </si>
  <si>
    <t>JUNTAS RECEPTORAS Y ELECTORADO EN DISTRITOS ESPECIALES, SEGÚN PROVINCIA</t>
  </si>
  <si>
    <t>JUNTAS RECEPTORAS Y ELECTORADO POR SEXO EN CENTROS DE ATENCIÓN INSTITUCIONAL, SEGÚN PROVINCIA Y DISTRITO ELECTORAL</t>
  </si>
  <si>
    <t>JUNTAS RECEPTORAS Y ELECTORADO POR SEXO EN HOGARES DE LARGA ESTANCIA, SEGÚN PROVINCIA Y DISTRITO ELECTORAL</t>
  </si>
  <si>
    <t>TOTAL Y VARIACIÓN DEL PADRÓN NACIONAL ELECTORAL 2020-2022, SEGÚN PROVINCIA Y SEXO</t>
  </si>
  <si>
    <t>PREDOMINANTEMENTE URBANA</t>
  </si>
  <si>
    <t>PREDOMINANTEMENTE RURAL</t>
  </si>
  <si>
    <r>
      <t xml:space="preserve">CUADRO 10 COSTA RICA: NUEVOS ELECTORADO </t>
    </r>
    <r>
      <rPr>
        <b/>
        <vertAlign val="superscript"/>
        <sz val="10"/>
        <color theme="1"/>
        <rFont val="Tahoma"/>
        <family val="2"/>
      </rPr>
      <t>1/</t>
    </r>
    <r>
      <rPr>
        <b/>
        <sz val="10"/>
        <color theme="1"/>
        <rFont val="Tahoma"/>
        <family val="2"/>
      </rPr>
      <t xml:space="preserve"> POR SEXO REGISTRAL,  SEGÚN EDAD </t>
    </r>
    <r>
      <rPr>
        <b/>
        <vertAlign val="superscript"/>
        <sz val="10"/>
        <color theme="1"/>
        <rFont val="Tahoma"/>
        <family val="2"/>
      </rPr>
      <t xml:space="preserve">2/ 
</t>
    </r>
    <r>
      <rPr>
        <b/>
        <sz val="10"/>
        <color theme="1"/>
        <rFont val="Tahoma"/>
        <family val="2"/>
      </rPr>
      <t>ELECCIONES MUNICIPALES 4 DE FEBRERO 2024</t>
    </r>
  </si>
  <si>
    <r>
      <rPr>
        <vertAlign val="superscript"/>
        <sz val="10"/>
        <color theme="1"/>
        <rFont val="Tahoma"/>
        <family val="2"/>
      </rPr>
      <t>2/</t>
    </r>
    <r>
      <rPr>
        <sz val="10"/>
        <color theme="1"/>
        <rFont val="Tahoma"/>
        <family val="2"/>
      </rPr>
      <t xml:space="preserve"> Edad calculada al 4 de febrero 2024.</t>
    </r>
  </si>
  <si>
    <t>Fuente: Bases de datos de Nacimientos  Noviembre 2023y Padrón Electoral Febrero 2024.</t>
  </si>
  <si>
    <r>
      <rPr>
        <vertAlign val="superscript"/>
        <sz val="10"/>
        <color theme="1"/>
        <rFont val="Tahoma"/>
        <family val="2"/>
      </rPr>
      <t>1/</t>
    </r>
    <r>
      <rPr>
        <sz val="10"/>
        <color theme="1"/>
        <rFont val="Tahoma"/>
        <family val="2"/>
      </rPr>
      <t>Personas nacidas entre 7/2/2004 y 4/2/2006, (rango de nuevos electores por edad) y Naturalizados después del 7/2/2021 y antes del  4/2/2023.</t>
    </r>
  </si>
  <si>
    <r>
      <t xml:space="preserve">CUADRO 11 COSTA RICA: NUEVO ELECTORADO </t>
    </r>
    <r>
      <rPr>
        <b/>
        <vertAlign val="superscript"/>
        <sz val="10"/>
        <color theme="1"/>
        <rFont val="Tahoma"/>
        <family val="2"/>
      </rPr>
      <t>1/</t>
    </r>
    <r>
      <rPr>
        <b/>
        <sz val="10"/>
        <color theme="1"/>
        <rFont val="Tahoma"/>
        <family val="2"/>
      </rPr>
      <t xml:space="preserve">  POR SEXO REGISTRAL, SEGÚN PROVINCIA
ELECCIONES MUNICIPALES 4 DE FEBRERO 2024</t>
    </r>
  </si>
  <si>
    <t>SEGÚN PROVINCIA Y DISTRITO ELECTORAL, ELECCIONES MUNICIPALES 4 DE FEBRERO 2024</t>
  </si>
  <si>
    <t>SEGÚN PROVINCIA Y DISTRITO ELECTORAL,  ELECCIONES MUNICIPALES 4 DE FEBRERO 2024</t>
  </si>
  <si>
    <r>
      <rPr>
        <vertAlign val="superscript"/>
        <sz val="10"/>
        <rFont val="Tahoma"/>
        <family val="2"/>
      </rPr>
      <t xml:space="preserve">1/ </t>
    </r>
    <r>
      <rPr>
        <sz val="10"/>
        <rFont val="Tahoma"/>
        <family val="2"/>
      </rPr>
      <t>Los candidaturas a regidurías se presentaron en las elecciones nacionales en el mes de febrero en los años 2002, 2006, 2010 y elecciones municipales de los años 2016, 2020 y 2024.</t>
    </r>
  </si>
  <si>
    <r>
      <t xml:space="preserve">REGIDURÍAS </t>
    </r>
    <r>
      <rPr>
        <b/>
        <vertAlign val="superscript"/>
        <sz val="9"/>
        <rFont val="Tahoma"/>
        <family val="2"/>
      </rPr>
      <t>1/</t>
    </r>
  </si>
  <si>
    <t>INTENDENCIAS Y VICEINTENDENCIAS</t>
  </si>
  <si>
    <t>Fuente: Cómputo de Votos y Declaratorias de Elección y Departamento de Registro de Partidos Políticos.</t>
  </si>
  <si>
    <r>
      <t xml:space="preserve">REUBICADOS </t>
    </r>
    <r>
      <rPr>
        <b/>
        <vertAlign val="superscript"/>
        <sz val="9"/>
        <rFont val="Tahoma"/>
        <family val="2"/>
      </rPr>
      <t>3/</t>
    </r>
  </si>
  <si>
    <r>
      <t xml:space="preserve">MODIFICADOS </t>
    </r>
    <r>
      <rPr>
        <b/>
        <vertAlign val="superscript"/>
        <sz val="9"/>
        <rFont val="Tahoma"/>
        <family val="2"/>
      </rPr>
      <t>4/</t>
    </r>
  </si>
  <si>
    <r>
      <rPr>
        <vertAlign val="superscript"/>
        <sz val="9"/>
        <rFont val="Tahoma"/>
        <family val="2"/>
      </rPr>
      <t xml:space="preserve">4/ </t>
    </r>
    <r>
      <rPr>
        <sz val="9"/>
        <rFont val="Tahoma"/>
        <family val="2"/>
      </rPr>
      <t>Modificados: Procedimiento a través del cual el TSE crea, elimina, reubica o refunde un distrito electoral, en virtud de  un cambio sustancial en sus condiciones originales. Esta gestión también puede conllevar el cambio de nombre, coordenadas y/o simbología de un poblado o distrito electoral.</t>
    </r>
  </si>
  <si>
    <r>
      <rPr>
        <vertAlign val="superscript"/>
        <sz val="9"/>
        <rFont val="Tahoma"/>
        <family val="2"/>
      </rPr>
      <t>3/</t>
    </r>
    <r>
      <rPr>
        <sz val="9"/>
        <rFont val="Tahoma"/>
        <family val="2"/>
      </rPr>
      <t xml:space="preserve"> Reubicados: Es el traslado de la  cabecera del distrito electoral de un poblado a otro por la pérdida de su funcionalidad. </t>
    </r>
  </si>
  <si>
    <t>Nota: Para las elecciones municiaples 2024 no se presentaron casos de distritos electorales refundidos o eliminados.</t>
  </si>
  <si>
    <t>CUADRO 20  COSTA RICA: COMPOSICIÓN DE LAS PAPELETAS POR SEXO REGISTRAL, SEGÚN TIPO</t>
  </si>
  <si>
    <t xml:space="preserve"> DE CANDIDATURA Y CARGO, ELECCIONES MUNICIPALES 4 DE FEBRERO 2024</t>
  </si>
  <si>
    <t>COLECTIVO CONVERGENCIA (ALAJUELA, ALAJUELA)</t>
  </si>
  <si>
    <t>AUTÉNTICO LIMONENSE (LIMÓN, LIMÓN)</t>
  </si>
  <si>
    <t>UNIÓN OROMONTANA (MONTES DE ORO, PUNTARENAS)</t>
  </si>
  <si>
    <t>SOMOS (ALAJUELA)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</si>
</sst>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3" formatCode="_-* #,##0.00_-;\-* #,##0.00_-;_-* &quot;-&quot;??_-;_-@_-"/>
    <numFmt numFmtId="164" formatCode="_(* #,##0_);_(* \(#,##0\);_(* &quot;-&quot;_);_(@_)"/>
    <numFmt numFmtId="165" formatCode="_(* #,##0.00_);_(* \(#,##0.00\);_(* &quot;-&quot;??_);_(@_)"/>
    <numFmt numFmtId="166" formatCode="_(* #,##0.0_);_(* \(#,##0.0\);_(* &quot;-&quot;?_);_(@_)"/>
    <numFmt numFmtId="167" formatCode="_-* #,##0.00\ [$€]_-;\-* #,##0.00\ [$€]_-;_-* &quot;-&quot;??\ [$€]_-;_-@_-"/>
    <numFmt numFmtId="168" formatCode="_(* #,##0_);_(* \(#,##0\);_(* &quot;-&quot;??_);_(@_)"/>
    <numFmt numFmtId="169" formatCode="#,##0;[Red]#,##0"/>
    <numFmt numFmtId="170" formatCode="0.0"/>
    <numFmt numFmtId="171" formatCode="_(* #,##0.0_);_(* \(#,##0.0\);_(* &quot;-&quot;_);_(@_)"/>
    <numFmt numFmtId="172" formatCode="_(\ #,##0_);_(\ \(#,##0\);_(\ &quot;-&quot;_);_(@_)"/>
    <numFmt numFmtId="173" formatCode="_-* #,##0.0_-;\-* #,##0.0_-;_-* &quot;-&quot;_-;_-@_-"/>
    <numFmt numFmtId="174" formatCode="_-* #,##0_-;\-* #,##0_-;_-* &quot;-&quot;??_-;_-@_-"/>
    <numFmt numFmtId="175" formatCode="#,##0.00_ ;\-#,##0.00\ "/>
    <numFmt numFmtId="176" formatCode="_-* #,##0.0_-;\-* #,##0.0_-;_-* &quot;-&quot;?_-;_-@_-"/>
    <numFmt numFmtId="177" formatCode="#,##0.0"/>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Tahoma"/>
      <family val="2"/>
    </font>
    <font>
      <sz val="10"/>
      <name val="Tahoma"/>
      <family val="2"/>
    </font>
    <font>
      <vertAlign val="superscript"/>
      <sz val="10"/>
      <name val="Tahoma"/>
      <family val="2"/>
    </font>
    <font>
      <sz val="10"/>
      <color indexed="10"/>
      <name val="Tahoma"/>
      <family val="2"/>
    </font>
    <font>
      <sz val="10"/>
      <color indexed="8"/>
      <name val="Tahoma"/>
      <family val="2"/>
    </font>
    <font>
      <b/>
      <sz val="10"/>
      <color indexed="8"/>
      <name val="Tahoma"/>
      <family val="2"/>
    </font>
    <font>
      <b/>
      <sz val="9"/>
      <name val="Tahoma"/>
      <family val="2"/>
    </font>
    <font>
      <b/>
      <sz val="8"/>
      <name val="Tahoma"/>
      <family val="2"/>
    </font>
    <font>
      <b/>
      <sz val="8"/>
      <color indexed="8"/>
      <name val="Tahoma"/>
      <family val="2"/>
    </font>
    <font>
      <sz val="9"/>
      <name val="Tahoma"/>
      <family val="2"/>
    </font>
    <font>
      <sz val="10"/>
      <color rgb="FFFF0000"/>
      <name val="Arial"/>
      <family val="2"/>
    </font>
    <font>
      <u/>
      <sz val="12.5"/>
      <color indexed="12"/>
      <name val="Arial"/>
      <family val="2"/>
    </font>
    <font>
      <sz val="10"/>
      <color theme="0"/>
      <name val="Tahoma"/>
      <family val="2"/>
    </font>
    <font>
      <sz val="10"/>
      <color theme="0"/>
      <name val="Arial"/>
      <family val="2"/>
    </font>
    <font>
      <b/>
      <sz val="7.5"/>
      <color rgb="FF333333"/>
      <name val="Verdana"/>
      <family val="2"/>
    </font>
    <font>
      <sz val="9.5"/>
      <color rgb="FF000000"/>
      <name val="Tahoma"/>
      <family val="2"/>
    </font>
    <font>
      <b/>
      <vertAlign val="superscript"/>
      <sz val="9"/>
      <name val="Tahoma"/>
      <family val="2"/>
    </font>
    <font>
      <vertAlign val="superscript"/>
      <sz val="9"/>
      <name val="Tahoma"/>
      <family val="2"/>
    </font>
    <font>
      <sz val="10"/>
      <name val="Arial"/>
      <family val="2"/>
    </font>
    <font>
      <sz val="11"/>
      <color rgb="FFFFFFFF"/>
      <name val="Calibri"/>
      <family val="2"/>
    </font>
    <font>
      <sz val="10"/>
      <color indexed="9"/>
      <name val="Arial"/>
      <family val="2"/>
    </font>
    <font>
      <u/>
      <sz val="10"/>
      <name val="Arial"/>
      <family val="2"/>
    </font>
    <font>
      <b/>
      <sz val="10"/>
      <name val="Arial"/>
      <family val="2"/>
    </font>
    <font>
      <sz val="10"/>
      <color indexed="8"/>
      <name val="Arial"/>
      <family val="2"/>
    </font>
    <font>
      <b/>
      <sz val="10"/>
      <color indexed="8"/>
      <name val="Tahoma"/>
      <family val="2"/>
    </font>
    <font>
      <sz val="9"/>
      <name val="Arial"/>
      <family val="2"/>
    </font>
    <font>
      <b/>
      <i/>
      <sz val="9"/>
      <name val="Tahoma"/>
      <family val="2"/>
    </font>
    <font>
      <sz val="7.5"/>
      <color rgb="FF333333"/>
      <name val="Verdana"/>
      <family val="2"/>
    </font>
    <font>
      <b/>
      <sz val="11"/>
      <color theme="1"/>
      <name val="Tahoma"/>
      <family val="2"/>
    </font>
    <font>
      <b/>
      <sz val="11"/>
      <color indexed="8"/>
      <name val="Calibri"/>
      <family val="2"/>
    </font>
    <font>
      <sz val="11"/>
      <color indexed="8"/>
      <name val="Calibri"/>
      <family val="2"/>
    </font>
    <font>
      <vertAlign val="superscript"/>
      <sz val="10"/>
      <color indexed="8"/>
      <name val="Tahoma"/>
      <family val="2"/>
    </font>
    <font>
      <b/>
      <vertAlign val="superscript"/>
      <sz val="10"/>
      <name val="Arial"/>
      <family val="2"/>
    </font>
    <font>
      <vertAlign val="superscript"/>
      <sz val="10"/>
      <name val="Arial"/>
      <family val="2"/>
    </font>
    <font>
      <b/>
      <vertAlign val="superscript"/>
      <sz val="10"/>
      <name val="Tahoma"/>
      <family val="2"/>
    </font>
    <font>
      <sz val="10"/>
      <color theme="1"/>
      <name val="Tahoma"/>
      <family val="2"/>
    </font>
    <font>
      <sz val="9"/>
      <color theme="1"/>
      <name val="Tahoma"/>
      <family val="2"/>
    </font>
    <font>
      <vertAlign val="superscript"/>
      <sz val="10"/>
      <color theme="1"/>
      <name val="Tahoma"/>
      <family val="2"/>
    </font>
    <font>
      <sz val="10"/>
      <name val="Arial"/>
      <family val="2"/>
    </font>
    <font>
      <sz val="11"/>
      <color rgb="FFFF0000"/>
      <name val="Calibri"/>
      <family val="2"/>
    </font>
    <font>
      <sz val="10"/>
      <name val="Arial"/>
      <family val="2"/>
    </font>
    <font>
      <sz val="10"/>
      <color theme="1"/>
      <name val="Arial"/>
      <family val="2"/>
    </font>
    <font>
      <sz val="8"/>
      <name val="Arial"/>
      <family val="2"/>
    </font>
    <font>
      <sz val="9"/>
      <color theme="1"/>
      <name val="Arial"/>
      <family val="2"/>
    </font>
    <font>
      <u/>
      <sz val="10"/>
      <color theme="1"/>
      <name val="Arial"/>
      <family val="2"/>
    </font>
    <font>
      <b/>
      <sz val="10"/>
      <color theme="0"/>
      <name val="Tahoma"/>
      <family val="2"/>
    </font>
    <font>
      <sz val="9"/>
      <color theme="0"/>
      <name val="Arial"/>
      <family val="2"/>
    </font>
    <font>
      <sz val="11"/>
      <color rgb="FF000000"/>
      <name val="Calibri"/>
    </font>
    <font>
      <sz val="11"/>
      <color indexed="8"/>
      <name val="Calibri"/>
    </font>
    <font>
      <sz val="10"/>
      <color indexed="8"/>
      <name val="Arial"/>
    </font>
    <font>
      <b/>
      <sz val="9"/>
      <name val="Arial"/>
      <family val="2"/>
    </font>
    <font>
      <b/>
      <sz val="10"/>
      <color theme="1"/>
      <name val="Tahoma"/>
      <family val="2"/>
    </font>
    <font>
      <b/>
      <vertAlign val="superscript"/>
      <sz val="10"/>
      <color theme="1"/>
      <name val="Tahoma"/>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bgColor indexed="0"/>
      </patternFill>
    </fill>
  </fills>
  <borders count="38">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auto="1"/>
      </right>
      <top style="thin">
        <color auto="1"/>
      </top>
      <bottom style="thin">
        <color indexed="64"/>
      </bottom>
      <diagonal/>
    </border>
    <border>
      <left/>
      <right/>
      <top style="thin">
        <color indexed="64"/>
      </top>
      <bottom style="thin">
        <color indexed="64"/>
      </bottom>
      <diagonal/>
    </border>
    <border>
      <left style="thin">
        <color indexed="64"/>
      </left>
      <right style="thin">
        <color auto="1"/>
      </right>
      <top style="thin">
        <color auto="1"/>
      </top>
      <bottom/>
      <diagonal/>
    </border>
    <border>
      <left style="thin">
        <color rgb="FFD0D7E5"/>
      </left>
      <right style="thin">
        <color rgb="FFD0D7E5"/>
      </right>
      <top style="thin">
        <color rgb="FFD0D7E5"/>
      </top>
      <bottom style="thin">
        <color rgb="FFD0D7E5"/>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s>
  <cellStyleXfs count="41">
    <xf numFmtId="0" fontId="0" fillId="0" borderId="0"/>
    <xf numFmtId="167"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0" fontId="7" fillId="0" borderId="0"/>
    <xf numFmtId="0" fontId="19" fillId="0" borderId="0" applyNumberFormat="0" applyFill="0" applyBorder="0" applyAlignment="0" applyProtection="0">
      <alignment vertical="top"/>
      <protection locked="0"/>
    </xf>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1" fillId="0" borderId="0"/>
    <xf numFmtId="165" fontId="26" fillId="0" borderId="0" applyFont="0" applyFill="0" applyBorder="0" applyAlignment="0" applyProtection="0"/>
    <xf numFmtId="0" fontId="31" fillId="0" borderId="0"/>
    <xf numFmtId="0" fontId="31" fillId="0" borderId="0"/>
    <xf numFmtId="165" fontId="26" fillId="0" borderId="0" applyFont="0" applyFill="0" applyBorder="0" applyAlignment="0" applyProtection="0"/>
    <xf numFmtId="0" fontId="9" fillId="0" borderId="0"/>
    <xf numFmtId="167" fontId="7" fillId="0" borderId="0" applyFont="0" applyFill="0" applyBorder="0" applyAlignment="0" applyProtection="0"/>
    <xf numFmtId="9" fontId="7" fillId="0" borderId="0" applyFont="0" applyFill="0" applyBorder="0" applyAlignment="0" applyProtection="0"/>
    <xf numFmtId="0" fontId="6" fillId="0" borderId="0"/>
    <xf numFmtId="0" fontId="5" fillId="0" borderId="0"/>
    <xf numFmtId="9" fontId="5" fillId="0" borderId="0" applyFont="0" applyFill="0" applyBorder="0" applyAlignment="0" applyProtection="0"/>
    <xf numFmtId="0" fontId="4" fillId="0" borderId="0"/>
    <xf numFmtId="9" fontId="7" fillId="0" borderId="0" applyFont="0" applyFill="0" applyBorder="0" applyAlignment="0" applyProtection="0"/>
    <xf numFmtId="41" fontId="7" fillId="0" borderId="0" applyFont="0" applyFill="0" applyBorder="0" applyAlignment="0" applyProtection="0"/>
    <xf numFmtId="0" fontId="3" fillId="0" borderId="0"/>
    <xf numFmtId="165" fontId="7" fillId="0" borderId="0" applyFont="0" applyFill="0" applyBorder="0" applyAlignment="0" applyProtection="0"/>
    <xf numFmtId="9" fontId="46" fillId="0" borderId="0" applyFont="0" applyFill="0" applyBorder="0" applyAlignment="0" applyProtection="0"/>
    <xf numFmtId="43" fontId="48" fillId="0" borderId="0" applyFont="0" applyFill="0" applyBorder="0" applyAlignment="0" applyProtection="0"/>
    <xf numFmtId="0" fontId="2" fillId="0" borderId="0"/>
    <xf numFmtId="0" fontId="2" fillId="0" borderId="0"/>
    <xf numFmtId="0" fontId="2" fillId="0" borderId="0"/>
    <xf numFmtId="0" fontId="57" fillId="0" borderId="0"/>
    <xf numFmtId="0" fontId="57" fillId="0" borderId="0"/>
  </cellStyleXfs>
  <cellXfs count="469">
    <xf numFmtId="0" fontId="0" fillId="0" borderId="0" xfId="0"/>
    <xf numFmtId="0" fontId="7" fillId="2" borderId="0" xfId="10" applyFill="1"/>
    <xf numFmtId="0" fontId="23" fillId="2" borderId="0" xfId="0" applyFont="1" applyFill="1" applyAlignment="1">
      <alignment horizontal="left" readingOrder="1"/>
    </xf>
    <xf numFmtId="0" fontId="7" fillId="2" borderId="0" xfId="10" applyFill="1" applyAlignment="1">
      <alignment horizontal="center"/>
    </xf>
    <xf numFmtId="0" fontId="9" fillId="2" borderId="0" xfId="0" applyFont="1" applyFill="1"/>
    <xf numFmtId="0" fontId="17" fillId="2" borderId="0" xfId="0" applyFont="1" applyFill="1"/>
    <xf numFmtId="0" fontId="14" fillId="2" borderId="3" xfId="0" applyFont="1" applyFill="1" applyBorder="1" applyAlignment="1">
      <alignment horizontal="center" vertical="center"/>
    </xf>
    <xf numFmtId="0" fontId="17" fillId="2" borderId="1" xfId="0" applyFont="1" applyFill="1" applyBorder="1"/>
    <xf numFmtId="0" fontId="22" fillId="2" borderId="0" xfId="0" applyFont="1" applyFill="1"/>
    <xf numFmtId="0" fontId="7" fillId="0" borderId="0" xfId="0" applyFont="1"/>
    <xf numFmtId="0" fontId="7" fillId="2" borderId="0" xfId="10" applyFill="1" applyAlignment="1">
      <alignment wrapText="1"/>
    </xf>
    <xf numFmtId="0" fontId="14" fillId="2" borderId="0" xfId="0" applyFont="1" applyFill="1" applyAlignment="1">
      <alignment horizontal="centerContinuous" vertical="center" wrapText="1"/>
    </xf>
    <xf numFmtId="0" fontId="34" fillId="2" borderId="0" xfId="0" applyFont="1" applyFill="1" applyAlignment="1">
      <alignment horizontal="centerContinuous" vertical="center"/>
    </xf>
    <xf numFmtId="0" fontId="14" fillId="2" borderId="11" xfId="0" applyFont="1" applyFill="1" applyBorder="1" applyAlignment="1">
      <alignment horizontal="center" vertical="center" wrapText="1"/>
    </xf>
    <xf numFmtId="0" fontId="14" fillId="2" borderId="5" xfId="0" applyFont="1" applyFill="1" applyBorder="1" applyAlignment="1">
      <alignment horizontal="center" vertical="center"/>
    </xf>
    <xf numFmtId="0" fontId="17" fillId="2" borderId="0" xfId="0" applyFont="1" applyFill="1" applyAlignment="1">
      <alignment vertical="center"/>
    </xf>
    <xf numFmtId="0" fontId="17" fillId="2" borderId="5" xfId="0" applyFont="1" applyFill="1" applyBorder="1"/>
    <xf numFmtId="0" fontId="14" fillId="2" borderId="0" xfId="0" applyFont="1" applyFill="1"/>
    <xf numFmtId="165" fontId="17" fillId="2" borderId="1" xfId="22" applyFont="1" applyFill="1" applyBorder="1"/>
    <xf numFmtId="0" fontId="9" fillId="3" borderId="0" xfId="0" applyFont="1" applyFill="1"/>
    <xf numFmtId="0" fontId="0" fillId="3" borderId="0" xfId="0" applyFill="1"/>
    <xf numFmtId="0" fontId="7" fillId="2" borderId="0" xfId="0" applyFont="1" applyFill="1"/>
    <xf numFmtId="0" fontId="38" fillId="4" borderId="0" xfId="18" applyFont="1" applyFill="1" applyAlignment="1">
      <alignment horizontal="center"/>
    </xf>
    <xf numFmtId="0" fontId="13" fillId="4" borderId="0" xfId="18" applyFont="1" applyFill="1" applyAlignment="1">
      <alignment horizontal="left" vertical="center"/>
    </xf>
    <xf numFmtId="3" fontId="13" fillId="4" borderId="0" xfId="18" applyNumberFormat="1" applyFont="1" applyFill="1" applyAlignment="1">
      <alignment horizontal="right" vertical="center" indent="2"/>
    </xf>
    <xf numFmtId="173" fontId="13" fillId="4" borderId="0" xfId="18" applyNumberFormat="1" applyFont="1" applyFill="1" applyAlignment="1">
      <alignment horizontal="center" vertical="center"/>
    </xf>
    <xf numFmtId="0" fontId="12" fillId="2" borderId="0" xfId="18" applyFont="1" applyFill="1" applyAlignment="1">
      <alignment horizontal="left" vertical="center" wrapText="1"/>
    </xf>
    <xf numFmtId="3" fontId="12" fillId="4" borderId="0" xfId="18" applyNumberFormat="1" applyFont="1" applyFill="1" applyAlignment="1">
      <alignment horizontal="right" vertical="center" indent="2"/>
    </xf>
    <xf numFmtId="173" fontId="12" fillId="4" borderId="0" xfId="18" applyNumberFormat="1" applyFont="1" applyFill="1" applyAlignment="1">
      <alignment horizontal="center" vertical="center"/>
    </xf>
    <xf numFmtId="0" fontId="16" fillId="2" borderId="3" xfId="18" applyFont="1" applyFill="1" applyBorder="1" applyAlignment="1">
      <alignment horizontal="center" wrapText="1"/>
    </xf>
    <xf numFmtId="0" fontId="13" fillId="2" borderId="0" xfId="18" applyFont="1" applyFill="1" applyAlignment="1">
      <alignment horizontal="left"/>
    </xf>
    <xf numFmtId="0" fontId="12" fillId="2" borderId="0" xfId="18" applyFont="1" applyFill="1" applyAlignment="1">
      <alignment horizontal="center"/>
    </xf>
    <xf numFmtId="0" fontId="12" fillId="2" borderId="0" xfId="18" applyFont="1" applyFill="1" applyAlignment="1">
      <alignment horizontal="left"/>
    </xf>
    <xf numFmtId="0" fontId="12" fillId="2" borderId="0" xfId="18" applyFont="1" applyFill="1" applyAlignment="1">
      <alignment wrapText="1"/>
    </xf>
    <xf numFmtId="0" fontId="9" fillId="2" borderId="1" xfId="0" applyFont="1" applyFill="1" applyBorder="1"/>
    <xf numFmtId="0" fontId="9" fillId="2" borderId="0" xfId="0" applyFont="1" applyFill="1" applyAlignment="1">
      <alignment horizontal="centerContinuous"/>
    </xf>
    <xf numFmtId="0" fontId="9" fillId="2" borderId="0" xfId="2" applyFont="1" applyFill="1"/>
    <xf numFmtId="0" fontId="9" fillId="2" borderId="0" xfId="2" applyFont="1" applyFill="1" applyProtection="1">
      <protection locked="0"/>
    </xf>
    <xf numFmtId="168" fontId="9" fillId="2" borderId="0" xfId="4" applyNumberFormat="1" applyFont="1" applyFill="1"/>
    <xf numFmtId="0" fontId="9" fillId="2" borderId="0" xfId="23" applyFill="1"/>
    <xf numFmtId="0" fontId="9" fillId="2" borderId="1" xfId="23" applyFill="1" applyBorder="1"/>
    <xf numFmtId="0" fontId="7" fillId="2" borderId="0" xfId="2" applyFill="1"/>
    <xf numFmtId="168" fontId="7" fillId="2" borderId="0" xfId="4" applyNumberFormat="1" applyFont="1" applyFill="1"/>
    <xf numFmtId="0" fontId="12" fillId="2" borderId="0" xfId="18" applyFont="1" applyFill="1" applyAlignment="1">
      <alignment horizontal="center" wrapText="1"/>
    </xf>
    <xf numFmtId="0" fontId="12" fillId="2" borderId="0" xfId="18" applyFont="1" applyFill="1" applyAlignment="1">
      <alignment horizontal="center" vertical="center" wrapText="1"/>
    </xf>
    <xf numFmtId="0" fontId="12" fillId="2" borderId="0" xfId="21" applyFont="1" applyFill="1" applyAlignment="1">
      <alignment horizontal="center" wrapText="1"/>
    </xf>
    <xf numFmtId="0" fontId="12" fillId="2" borderId="0" xfId="21" applyFont="1" applyFill="1" applyAlignment="1">
      <alignment horizontal="left" wrapText="1"/>
    </xf>
    <xf numFmtId="3" fontId="12" fillId="2" borderId="0" xfId="21" applyNumberFormat="1" applyFont="1" applyFill="1" applyAlignment="1">
      <alignment horizontal="right" wrapText="1" indent="3"/>
    </xf>
    <xf numFmtId="0" fontId="13" fillId="2" borderId="0" xfId="18" applyFont="1" applyFill="1" applyAlignment="1">
      <alignment vertical="center" wrapText="1"/>
    </xf>
    <xf numFmtId="3" fontId="13" fillId="2" borderId="0" xfId="21" applyNumberFormat="1" applyFont="1" applyFill="1" applyAlignment="1">
      <alignment horizontal="right" vertical="center" wrapText="1" indent="3"/>
    </xf>
    <xf numFmtId="0" fontId="12" fillId="2" borderId="0" xfId="21" applyFont="1" applyFill="1" applyAlignment="1">
      <alignment wrapText="1"/>
    </xf>
    <xf numFmtId="1" fontId="12" fillId="2" borderId="0" xfId="21" applyNumberFormat="1" applyFont="1" applyFill="1" applyAlignment="1">
      <alignment horizontal="center" wrapText="1"/>
    </xf>
    <xf numFmtId="3" fontId="13" fillId="2" borderId="0" xfId="20" applyNumberFormat="1" applyFont="1" applyFill="1" applyAlignment="1">
      <alignment horizontal="right" vertical="center" wrapText="1" indent="2"/>
    </xf>
    <xf numFmtId="0" fontId="12" fillId="2" borderId="0" xfId="20" applyFont="1" applyFill="1" applyAlignment="1">
      <alignment horizontal="center" wrapText="1"/>
    </xf>
    <xf numFmtId="3" fontId="12" fillId="2" borderId="0" xfId="20" applyNumberFormat="1" applyFont="1" applyFill="1" applyAlignment="1">
      <alignment horizontal="right" wrapText="1" indent="2"/>
    </xf>
    <xf numFmtId="0" fontId="12" fillId="2" borderId="0" xfId="20" applyFont="1" applyFill="1" applyAlignment="1">
      <alignment horizontal="left" wrapText="1"/>
    </xf>
    <xf numFmtId="0" fontId="13" fillId="2" borderId="0" xfId="18" applyFont="1" applyFill="1" applyAlignment="1">
      <alignment horizontal="center" wrapText="1"/>
    </xf>
    <xf numFmtId="0" fontId="13" fillId="2" borderId="0" xfId="18" applyFont="1" applyFill="1" applyAlignment="1">
      <alignment horizontal="left" vertical="center"/>
    </xf>
    <xf numFmtId="0" fontId="14" fillId="2" borderId="0" xfId="0" applyFont="1" applyFill="1" applyAlignment="1">
      <alignment horizontal="centerContinuous" vertical="center"/>
    </xf>
    <xf numFmtId="0" fontId="17" fillId="2" borderId="0" xfId="0" applyFont="1" applyFill="1" applyAlignment="1">
      <alignment horizontal="centerContinuous" vertical="center"/>
    </xf>
    <xf numFmtId="1" fontId="14" fillId="2" borderId="2" xfId="0" applyNumberFormat="1" applyFont="1" applyFill="1" applyBorder="1" applyAlignment="1">
      <alignment horizontal="center" vertical="center"/>
    </xf>
    <xf numFmtId="0" fontId="14" fillId="2" borderId="0" xfId="0" applyFont="1" applyFill="1" applyAlignment="1">
      <alignment wrapText="1"/>
    </xf>
    <xf numFmtId="3" fontId="17" fillId="2" borderId="1" xfId="0" applyNumberFormat="1" applyFont="1" applyFill="1" applyBorder="1" applyAlignment="1">
      <alignment horizontal="right"/>
    </xf>
    <xf numFmtId="3" fontId="17" fillId="2" borderId="0" xfId="0" applyNumberFormat="1" applyFont="1" applyFill="1" applyAlignment="1">
      <alignment horizontal="right"/>
    </xf>
    <xf numFmtId="0" fontId="9" fillId="2" borderId="0" xfId="10" applyFont="1" applyFill="1"/>
    <xf numFmtId="0" fontId="11" fillId="2" borderId="0" xfId="10" applyFont="1" applyFill="1" applyAlignment="1">
      <alignment horizontal="center"/>
    </xf>
    <xf numFmtId="17" fontId="8" fillId="2" borderId="18" xfId="10" applyNumberFormat="1" applyFont="1" applyFill="1" applyBorder="1" applyAlignment="1">
      <alignment horizontal="center" vertical="center"/>
    </xf>
    <xf numFmtId="0" fontId="8" fillId="2" borderId="21" xfId="10" applyFont="1" applyFill="1" applyBorder="1" applyAlignment="1">
      <alignment horizontal="center" vertical="center"/>
    </xf>
    <xf numFmtId="164" fontId="9" fillId="2" borderId="0" xfId="10" applyNumberFormat="1" applyFont="1" applyFill="1"/>
    <xf numFmtId="0" fontId="8" fillId="2" borderId="0" xfId="10" applyFont="1" applyFill="1"/>
    <xf numFmtId="164" fontId="8" fillId="2" borderId="0" xfId="10" applyNumberFormat="1" applyFont="1" applyFill="1"/>
    <xf numFmtId="0" fontId="9" fillId="2" borderId="1" xfId="10" applyFont="1" applyFill="1" applyBorder="1"/>
    <xf numFmtId="164" fontId="9" fillId="2" borderId="1" xfId="10" applyNumberFormat="1" applyFont="1" applyFill="1" applyBorder="1"/>
    <xf numFmtId="0" fontId="10" fillId="2" borderId="0" xfId="10" applyFont="1" applyFill="1"/>
    <xf numFmtId="0" fontId="27" fillId="2" borderId="0" xfId="10" applyFont="1" applyFill="1" applyAlignment="1">
      <alignment horizontal="center"/>
    </xf>
    <xf numFmtId="0" fontId="28" fillId="2" borderId="0" xfId="10" applyFont="1" applyFill="1"/>
    <xf numFmtId="0" fontId="21" fillId="2" borderId="0" xfId="10" applyFont="1" applyFill="1"/>
    <xf numFmtId="0" fontId="18" fillId="2" borderId="0" xfId="10" applyFont="1" applyFill="1"/>
    <xf numFmtId="164" fontId="20" fillId="2" borderId="0" xfId="10" applyNumberFormat="1" applyFont="1" applyFill="1"/>
    <xf numFmtId="164" fontId="21" fillId="2" borderId="0" xfId="10" applyNumberFormat="1" applyFont="1" applyFill="1"/>
    <xf numFmtId="0" fontId="8" fillId="2" borderId="0" xfId="10" applyFont="1" applyFill="1" applyAlignment="1">
      <alignment horizontal="centerContinuous"/>
    </xf>
    <xf numFmtId="0" fontId="9" fillId="2" borderId="0" xfId="10" applyFont="1" applyFill="1" applyAlignment="1">
      <alignment horizontal="centerContinuous"/>
    </xf>
    <xf numFmtId="37" fontId="13" fillId="2" borderId="18" xfId="10" applyNumberFormat="1" applyFont="1" applyFill="1" applyBorder="1" applyAlignment="1">
      <alignment horizontal="centerContinuous" vertical="center"/>
    </xf>
    <xf numFmtId="37" fontId="13" fillId="2" borderId="21" xfId="10" applyNumberFormat="1" applyFont="1" applyFill="1" applyBorder="1" applyAlignment="1">
      <alignment horizontal="centerContinuous" vertical="center"/>
    </xf>
    <xf numFmtId="0" fontId="8" fillId="2" borderId="18" xfId="10" applyFont="1" applyFill="1" applyBorder="1" applyAlignment="1">
      <alignment horizontal="centerContinuous" vertical="center"/>
    </xf>
    <xf numFmtId="37" fontId="13" fillId="2" borderId="22" xfId="10" applyNumberFormat="1" applyFont="1" applyFill="1" applyBorder="1" applyAlignment="1">
      <alignment horizontal="centerContinuous" vertical="center"/>
    </xf>
    <xf numFmtId="37" fontId="13" fillId="2" borderId="3" xfId="10" applyNumberFormat="1" applyFont="1" applyFill="1" applyBorder="1" applyAlignment="1">
      <alignment horizontal="center"/>
    </xf>
    <xf numFmtId="37" fontId="13" fillId="2" borderId="18" xfId="10" applyNumberFormat="1" applyFont="1" applyFill="1" applyBorder="1" applyAlignment="1">
      <alignment horizontal="center"/>
    </xf>
    <xf numFmtId="37" fontId="12" fillId="2" borderId="20" xfId="10" applyNumberFormat="1" applyFont="1" applyFill="1" applyBorder="1"/>
    <xf numFmtId="37" fontId="12" fillId="2" borderId="0" xfId="10" applyNumberFormat="1" applyFont="1" applyFill="1"/>
    <xf numFmtId="0" fontId="8" fillId="2" borderId="0" xfId="10" applyFont="1" applyFill="1" applyAlignment="1">
      <alignment horizontal="left"/>
    </xf>
    <xf numFmtId="164" fontId="13" fillId="2" borderId="0" xfId="10" applyNumberFormat="1" applyFont="1" applyFill="1"/>
    <xf numFmtId="0" fontId="9" fillId="2" borderId="0" xfId="10" applyFont="1" applyFill="1" applyAlignment="1">
      <alignment horizontal="left" indent="1"/>
    </xf>
    <xf numFmtId="164" fontId="12" fillId="2" borderId="0" xfId="10" applyNumberFormat="1" applyFont="1" applyFill="1"/>
    <xf numFmtId="0" fontId="8" fillId="2" borderId="0" xfId="10" applyFont="1" applyFill="1" applyAlignment="1">
      <alignment horizontal="left" vertical="center"/>
    </xf>
    <xf numFmtId="164" fontId="13" fillId="2" borderId="0" xfId="10" applyNumberFormat="1" applyFont="1" applyFill="1" applyAlignment="1">
      <alignment vertical="center"/>
    </xf>
    <xf numFmtId="0" fontId="8" fillId="2" borderId="0" xfId="10" applyFont="1" applyFill="1" applyAlignment="1">
      <alignment vertical="center"/>
    </xf>
    <xf numFmtId="0" fontId="9" fillId="2" borderId="0" xfId="10" quotePrefix="1" applyFont="1" applyFill="1" applyAlignment="1">
      <alignment horizontal="left" indent="1"/>
    </xf>
    <xf numFmtId="0" fontId="12" fillId="2" borderId="1" xfId="10" applyFont="1" applyFill="1" applyBorder="1"/>
    <xf numFmtId="37" fontId="12" fillId="2" borderId="1" xfId="10" applyNumberFormat="1" applyFont="1" applyFill="1" applyBorder="1"/>
    <xf numFmtId="0" fontId="12" fillId="2" borderId="0" xfId="10" applyFont="1" applyFill="1"/>
    <xf numFmtId="37" fontId="13" fillId="2" borderId="3" xfId="10" applyNumberFormat="1" applyFont="1" applyFill="1" applyBorder="1" applyAlignment="1">
      <alignment horizontal="center" vertical="center"/>
    </xf>
    <xf numFmtId="37" fontId="13" fillId="2" borderId="18" xfId="10" applyNumberFormat="1" applyFont="1" applyFill="1" applyBorder="1" applyAlignment="1">
      <alignment horizontal="center" vertical="center"/>
    </xf>
    <xf numFmtId="41" fontId="8" fillId="2" borderId="0" xfId="31" applyFont="1" applyFill="1" applyBorder="1" applyAlignment="1" applyProtection="1">
      <alignment horizontal="left" vertical="center"/>
    </xf>
    <xf numFmtId="173" fontId="8" fillId="2" borderId="0" xfId="31" applyNumberFormat="1" applyFont="1" applyFill="1" applyBorder="1" applyAlignment="1" applyProtection="1">
      <alignment horizontal="left" vertical="center"/>
    </xf>
    <xf numFmtId="173" fontId="9" fillId="2" borderId="0" xfId="31" applyNumberFormat="1" applyFont="1" applyFill="1" applyBorder="1" applyAlignment="1" applyProtection="1">
      <alignment horizontal="left" vertical="center"/>
    </xf>
    <xf numFmtId="37" fontId="13" fillId="2" borderId="22" xfId="10" applyNumberFormat="1" applyFont="1" applyFill="1" applyBorder="1" applyAlignment="1">
      <alignment horizontal="center" vertical="center"/>
    </xf>
    <xf numFmtId="37" fontId="13" fillId="2" borderId="22" xfId="10" applyNumberFormat="1" applyFont="1" applyFill="1" applyBorder="1" applyAlignment="1">
      <alignment horizontal="center" vertical="center" wrapText="1"/>
    </xf>
    <xf numFmtId="37" fontId="13" fillId="2" borderId="18" xfId="10" applyNumberFormat="1" applyFont="1" applyFill="1" applyBorder="1" applyAlignment="1">
      <alignment horizontal="center" vertical="center" wrapText="1"/>
    </xf>
    <xf numFmtId="0" fontId="8" fillId="2" borderId="0" xfId="10" applyFont="1" applyFill="1" applyAlignment="1">
      <alignment horizontal="center"/>
    </xf>
    <xf numFmtId="171" fontId="13" fillId="2" borderId="0" xfId="10" applyNumberFormat="1" applyFont="1" applyFill="1" applyAlignment="1">
      <alignment horizontal="right" vertical="center"/>
    </xf>
    <xf numFmtId="171" fontId="8" fillId="2" borderId="0" xfId="10" applyNumberFormat="1" applyFont="1" applyFill="1" applyAlignment="1">
      <alignment vertical="center"/>
    </xf>
    <xf numFmtId="164" fontId="12" fillId="2" borderId="0" xfId="10" applyNumberFormat="1" applyFont="1" applyFill="1" applyAlignment="1">
      <alignment horizontal="center" vertical="center"/>
    </xf>
    <xf numFmtId="164" fontId="12" fillId="2" borderId="0" xfId="10" applyNumberFormat="1" applyFont="1" applyFill="1" applyAlignment="1">
      <alignment horizontal="right" vertical="center"/>
    </xf>
    <xf numFmtId="171" fontId="12" fillId="2" borderId="0" xfId="10" applyNumberFormat="1" applyFont="1" applyFill="1" applyAlignment="1">
      <alignment horizontal="right" vertical="center"/>
    </xf>
    <xf numFmtId="164" fontId="12" fillId="2" borderId="1" xfId="10" applyNumberFormat="1" applyFont="1" applyFill="1" applyBorder="1"/>
    <xf numFmtId="37" fontId="13" fillId="2" borderId="22" xfId="10" applyNumberFormat="1" applyFont="1" applyFill="1" applyBorder="1" applyAlignment="1">
      <alignment horizontal="center"/>
    </xf>
    <xf numFmtId="37" fontId="13" fillId="2" borderId="21" xfId="10" applyNumberFormat="1" applyFont="1" applyFill="1" applyBorder="1" applyAlignment="1">
      <alignment horizontal="center"/>
    </xf>
    <xf numFmtId="0" fontId="8" fillId="2" borderId="0" xfId="10" applyFont="1" applyFill="1" applyAlignment="1">
      <alignment horizontal="center" vertical="center"/>
    </xf>
    <xf numFmtId="171" fontId="13" fillId="2" borderId="0" xfId="10" applyNumberFormat="1" applyFont="1" applyFill="1" applyAlignment="1">
      <alignment vertical="center"/>
    </xf>
    <xf numFmtId="164" fontId="12" fillId="2" borderId="0" xfId="10" applyNumberFormat="1" applyFont="1" applyFill="1" applyAlignment="1">
      <alignment vertical="center"/>
    </xf>
    <xf numFmtId="0" fontId="9" fillId="2" borderId="0" xfId="10" applyFont="1" applyFill="1" applyAlignment="1">
      <alignment horizontal="center" vertical="center"/>
    </xf>
    <xf numFmtId="171" fontId="12" fillId="2" borderId="0" xfId="10" applyNumberFormat="1" applyFont="1" applyFill="1" applyAlignment="1">
      <alignment vertical="center"/>
    </xf>
    <xf numFmtId="0" fontId="11" fillId="2" borderId="0" xfId="10" applyFont="1" applyFill="1"/>
    <xf numFmtId="0" fontId="8" fillId="2" borderId="21" xfId="10" applyFont="1" applyFill="1" applyBorder="1" applyAlignment="1">
      <alignment horizontal="centerContinuous" vertical="center"/>
    </xf>
    <xf numFmtId="0" fontId="9" fillId="2" borderId="0" xfId="10" applyFont="1" applyFill="1" applyAlignment="1">
      <alignment wrapText="1"/>
    </xf>
    <xf numFmtId="0" fontId="30" fillId="2" borderId="22" xfId="10" applyFont="1" applyFill="1" applyBorder="1" applyAlignment="1">
      <alignment vertical="center"/>
    </xf>
    <xf numFmtId="0" fontId="30" fillId="2" borderId="3" xfId="10" applyFont="1" applyFill="1" applyBorder="1" applyAlignment="1">
      <alignment horizontal="center" vertical="center"/>
    </xf>
    <xf numFmtId="0" fontId="30" fillId="2" borderId="3" xfId="10" applyFont="1" applyFill="1" applyBorder="1" applyAlignment="1">
      <alignment horizontal="center" vertical="center" wrapText="1"/>
    </xf>
    <xf numFmtId="0" fontId="30" fillId="2" borderId="18" xfId="10" applyFont="1" applyFill="1" applyBorder="1" applyAlignment="1">
      <alignment horizontal="center" vertical="center"/>
    </xf>
    <xf numFmtId="0" fontId="30" fillId="2" borderId="0" xfId="10" applyFont="1" applyFill="1" applyAlignment="1">
      <alignment vertical="center"/>
    </xf>
    <xf numFmtId="0" fontId="7" fillId="2" borderId="1" xfId="10" applyFill="1" applyBorder="1"/>
    <xf numFmtId="37" fontId="16" fillId="2" borderId="18" xfId="10" applyNumberFormat="1" applyFont="1" applyFill="1" applyBorder="1" applyAlignment="1">
      <alignment horizontal="center" vertical="center" wrapText="1"/>
    </xf>
    <xf numFmtId="41" fontId="9" fillId="2" borderId="0" xfId="31" applyFont="1" applyFill="1" applyBorder="1" applyAlignment="1" applyProtection="1">
      <alignment horizontal="left" vertical="center"/>
    </xf>
    <xf numFmtId="0" fontId="9" fillId="2" borderId="0" xfId="23" applyFill="1" applyAlignment="1">
      <alignment horizontal="left" vertical="center" wrapText="1" indent="1"/>
    </xf>
    <xf numFmtId="0" fontId="3" fillId="2" borderId="0" xfId="32" applyFill="1"/>
    <xf numFmtId="0" fontId="37" fillId="4" borderId="23" xfId="18" applyFont="1" applyFill="1" applyBorder="1" applyAlignment="1">
      <alignment horizontal="center" vertical="center"/>
    </xf>
    <xf numFmtId="0" fontId="37" fillId="4" borderId="24" xfId="18" applyFont="1" applyFill="1" applyBorder="1" applyAlignment="1">
      <alignment horizontal="center" vertical="center"/>
    </xf>
    <xf numFmtId="0" fontId="37" fillId="4" borderId="25" xfId="18" applyFont="1" applyFill="1" applyBorder="1" applyAlignment="1">
      <alignment horizontal="center" vertical="center" wrapText="1"/>
    </xf>
    <xf numFmtId="0" fontId="37" fillId="4" borderId="25" xfId="18" applyFont="1" applyFill="1" applyBorder="1" applyAlignment="1">
      <alignment horizontal="center" vertical="center"/>
    </xf>
    <xf numFmtId="0" fontId="3" fillId="2" borderId="1" xfId="32" applyFill="1" applyBorder="1"/>
    <xf numFmtId="0" fontId="3" fillId="2" borderId="0" xfId="32" applyFill="1" applyAlignment="1">
      <alignment horizontal="left" wrapText="1"/>
    </xf>
    <xf numFmtId="0" fontId="37" fillId="4" borderId="23" xfId="18" applyFont="1" applyFill="1" applyBorder="1" applyAlignment="1">
      <alignment horizontal="center" vertical="center" wrapText="1"/>
    </xf>
    <xf numFmtId="0" fontId="8" fillId="2" borderId="20" xfId="10" applyFont="1" applyFill="1" applyBorder="1"/>
    <xf numFmtId="0" fontId="8" fillId="2" borderId="0" xfId="10" applyFont="1" applyFill="1" applyAlignment="1">
      <alignment horizontal="right" indent="4"/>
    </xf>
    <xf numFmtId="3" fontId="8" fillId="2" borderId="0" xfId="10" applyNumberFormat="1" applyFont="1" applyFill="1" applyAlignment="1">
      <alignment horizontal="right" indent="4"/>
    </xf>
    <xf numFmtId="0" fontId="9" fillId="2" borderId="0" xfId="10" applyFont="1" applyFill="1" applyAlignment="1">
      <alignment horizontal="right" indent="4"/>
    </xf>
    <xf numFmtId="0" fontId="17" fillId="2" borderId="0" xfId="10" applyFont="1" applyFill="1"/>
    <xf numFmtId="0" fontId="14" fillId="2" borderId="3" xfId="10" applyFont="1" applyFill="1" applyBorder="1" applyAlignment="1">
      <alignment horizontal="centerContinuous" vertical="center"/>
    </xf>
    <xf numFmtId="0" fontId="14" fillId="2" borderId="18" xfId="10" applyFont="1" applyFill="1" applyBorder="1" applyAlignment="1">
      <alignment horizontal="centerContinuous" vertical="center"/>
    </xf>
    <xf numFmtId="0" fontId="14" fillId="2" borderId="3" xfId="10" applyFont="1" applyFill="1" applyBorder="1" applyAlignment="1">
      <alignment horizontal="center" vertical="center"/>
    </xf>
    <xf numFmtId="0" fontId="14" fillId="2" borderId="18" xfId="10" applyFont="1" applyFill="1" applyBorder="1" applyAlignment="1">
      <alignment horizontal="center" vertical="center"/>
    </xf>
    <xf numFmtId="0" fontId="17" fillId="2" borderId="20" xfId="10" applyFont="1" applyFill="1" applyBorder="1" applyAlignment="1">
      <alignment wrapText="1"/>
    </xf>
    <xf numFmtId="0" fontId="17" fillId="2" borderId="0" xfId="10" applyFont="1" applyFill="1" applyAlignment="1">
      <alignment wrapText="1"/>
    </xf>
    <xf numFmtId="172" fontId="14" fillId="2" borderId="0" xfId="10" applyNumberFormat="1" applyFont="1" applyFill="1" applyAlignment="1">
      <alignment horizontal="center"/>
    </xf>
    <xf numFmtId="172" fontId="17" fillId="2" borderId="0" xfId="10" applyNumberFormat="1" applyFont="1" applyFill="1" applyAlignment="1">
      <alignment horizontal="center"/>
    </xf>
    <xf numFmtId="0" fontId="17" fillId="2" borderId="1" xfId="10" applyFont="1" applyFill="1" applyBorder="1"/>
    <xf numFmtId="0" fontId="16" fillId="2" borderId="17" xfId="18" applyFont="1" applyFill="1" applyBorder="1" applyAlignment="1">
      <alignment horizontal="center" wrapText="1"/>
    </xf>
    <xf numFmtId="0" fontId="15" fillId="2" borderId="3" xfId="10" applyFont="1" applyFill="1" applyBorder="1" applyAlignment="1">
      <alignment horizontal="center" vertical="center"/>
    </xf>
    <xf numFmtId="0" fontId="15" fillId="2" borderId="18" xfId="10" applyFont="1" applyFill="1" applyBorder="1" applyAlignment="1">
      <alignment horizontal="center" vertical="center"/>
    </xf>
    <xf numFmtId="0" fontId="12" fillId="2" borderId="20" xfId="18" applyFont="1" applyFill="1" applyBorder="1" applyAlignment="1">
      <alignment horizontal="center"/>
    </xf>
    <xf numFmtId="0" fontId="12" fillId="2" borderId="20" xfId="18" applyFont="1" applyFill="1" applyBorder="1" applyAlignment="1">
      <alignment horizontal="center" wrapText="1"/>
    </xf>
    <xf numFmtId="168" fontId="8" fillId="2" borderId="0" xfId="33" applyNumberFormat="1" applyFont="1" applyFill="1" applyBorder="1" applyAlignment="1">
      <alignment horizontal="right"/>
    </xf>
    <xf numFmtId="0" fontId="9" fillId="2" borderId="0" xfId="10" applyFont="1" applyFill="1" applyAlignment="1">
      <alignment horizontal="right"/>
    </xf>
    <xf numFmtId="168" fontId="9" fillId="2" borderId="0" xfId="33" applyNumberFormat="1" applyFont="1" applyFill="1" applyBorder="1" applyAlignment="1">
      <alignment horizontal="right"/>
    </xf>
    <xf numFmtId="3" fontId="9" fillId="2" borderId="0" xfId="10" applyNumberFormat="1" applyFont="1" applyFill="1"/>
    <xf numFmtId="164" fontId="9" fillId="2" borderId="0" xfId="33" applyNumberFormat="1" applyFont="1" applyFill="1" applyBorder="1" applyAlignment="1">
      <alignment horizontal="right"/>
    </xf>
    <xf numFmtId="0" fontId="8" fillId="2" borderId="14" xfId="10" applyFont="1" applyFill="1" applyBorder="1" applyAlignment="1">
      <alignment horizontal="center" vertical="center"/>
    </xf>
    <xf numFmtId="0" fontId="8" fillId="2" borderId="12" xfId="10" applyFont="1" applyFill="1" applyBorder="1" applyAlignment="1">
      <alignment horizontal="center" vertical="center"/>
    </xf>
    <xf numFmtId="168" fontId="8" fillId="2" borderId="0" xfId="33" applyNumberFormat="1" applyFont="1" applyFill="1" applyBorder="1"/>
    <xf numFmtId="168" fontId="8" fillId="2" borderId="0" xfId="33" applyNumberFormat="1" applyFont="1" applyFill="1" applyBorder="1" applyAlignment="1">
      <alignment vertical="center"/>
    </xf>
    <xf numFmtId="0" fontId="9" fillId="2" borderId="0" xfId="10" applyFont="1" applyFill="1" applyAlignment="1">
      <alignment horizontal="center"/>
    </xf>
    <xf numFmtId="168" fontId="9" fillId="2" borderId="0" xfId="33" applyNumberFormat="1" applyFont="1" applyFill="1" applyBorder="1"/>
    <xf numFmtId="0" fontId="9" fillId="2" borderId="1" xfId="10" applyFont="1" applyFill="1" applyBorder="1" applyAlignment="1">
      <alignment horizontal="center"/>
    </xf>
    <xf numFmtId="168" fontId="8" fillId="2" borderId="1" xfId="33" applyNumberFormat="1" applyFont="1" applyFill="1" applyBorder="1"/>
    <xf numFmtId="168" fontId="8" fillId="2" borderId="0" xfId="33" applyNumberFormat="1" applyFont="1" applyFill="1" applyBorder="1" applyAlignment="1">
      <alignment horizontal="center" vertical="center"/>
    </xf>
    <xf numFmtId="168" fontId="8" fillId="2" borderId="0" xfId="33" applyNumberFormat="1" applyFont="1" applyFill="1" applyBorder="1" applyAlignment="1">
      <alignment horizontal="center" vertical="center" wrapText="1"/>
    </xf>
    <xf numFmtId="3" fontId="8" fillId="2" borderId="0" xfId="10" applyNumberFormat="1" applyFont="1" applyFill="1" applyAlignment="1">
      <alignment horizontal="right" indent="2"/>
    </xf>
    <xf numFmtId="0" fontId="9" fillId="2" borderId="1" xfId="10" applyFont="1" applyFill="1" applyBorder="1" applyAlignment="1">
      <alignment horizontal="right"/>
    </xf>
    <xf numFmtId="168" fontId="9" fillId="2" borderId="1" xfId="33" applyNumberFormat="1" applyFont="1" applyFill="1" applyBorder="1" applyAlignment="1">
      <alignment horizontal="right"/>
    </xf>
    <xf numFmtId="164" fontId="17" fillId="2" borderId="0" xfId="0" applyNumberFormat="1" applyFont="1" applyFill="1"/>
    <xf numFmtId="164" fontId="0" fillId="3" borderId="0" xfId="0" applyNumberFormat="1" applyFill="1"/>
    <xf numFmtId="164" fontId="12" fillId="3" borderId="0" xfId="0" applyNumberFormat="1" applyFont="1" applyFill="1"/>
    <xf numFmtId="0" fontId="33" fillId="3" borderId="0" xfId="0" applyFont="1" applyFill="1"/>
    <xf numFmtId="164" fontId="14" fillId="2" borderId="0" xfId="0" applyNumberFormat="1" applyFont="1" applyFill="1"/>
    <xf numFmtId="164" fontId="14" fillId="2" borderId="8" xfId="0" applyNumberFormat="1" applyFont="1" applyFill="1" applyBorder="1"/>
    <xf numFmtId="0" fontId="17" fillId="2" borderId="8" xfId="0" applyFont="1" applyFill="1" applyBorder="1"/>
    <xf numFmtId="164" fontId="17" fillId="2" borderId="8" xfId="0" applyNumberFormat="1" applyFont="1" applyFill="1" applyBorder="1"/>
    <xf numFmtId="3" fontId="17" fillId="2" borderId="0" xfId="0" applyNumberFormat="1" applyFont="1" applyFill="1" applyAlignment="1">
      <alignment horizontal="centerContinuous" vertical="center"/>
    </xf>
    <xf numFmtId="0" fontId="17" fillId="2" borderId="11" xfId="0" applyFont="1" applyFill="1" applyBorder="1" applyAlignment="1">
      <alignment horizontal="centerContinuous" vertical="center"/>
    </xf>
    <xf numFmtId="0" fontId="17" fillId="2" borderId="5" xfId="0" applyFont="1" applyFill="1" applyBorder="1" applyAlignment="1">
      <alignment horizontal="centerContinuous" vertical="center"/>
    </xf>
    <xf numFmtId="0" fontId="14" fillId="2" borderId="0" xfId="0" applyFont="1" applyFill="1" applyAlignment="1">
      <alignment horizontal="center"/>
    </xf>
    <xf numFmtId="0" fontId="17" fillId="2" borderId="0" xfId="0" applyFont="1" applyFill="1" applyAlignment="1">
      <alignment horizontal="center"/>
    </xf>
    <xf numFmtId="16" fontId="17" fillId="2" borderId="0" xfId="0" applyNumberFormat="1" applyFont="1" applyFill="1" applyAlignment="1">
      <alignment horizontal="center"/>
    </xf>
    <xf numFmtId="0" fontId="17" fillId="2" borderId="1" xfId="0" applyFont="1" applyFill="1" applyBorder="1" applyAlignment="1">
      <alignment horizontal="center"/>
    </xf>
    <xf numFmtId="0" fontId="17" fillId="2" borderId="12" xfId="0" applyFont="1" applyFill="1" applyBorder="1"/>
    <xf numFmtId="0" fontId="17" fillId="2" borderId="10" xfId="0" applyFont="1" applyFill="1" applyBorder="1"/>
    <xf numFmtId="0" fontId="14" fillId="2" borderId="9" xfId="0" applyFont="1" applyFill="1" applyBorder="1" applyAlignment="1">
      <alignment horizontal="centerContinuous" vertical="center"/>
    </xf>
    <xf numFmtId="171" fontId="17" fillId="2" borderId="0" xfId="0" applyNumberFormat="1" applyFont="1" applyFill="1"/>
    <xf numFmtId="16" fontId="17" fillId="2" borderId="13" xfId="0" applyNumberFormat="1" applyFont="1" applyFill="1" applyBorder="1" applyAlignment="1">
      <alignment horizontal="center"/>
    </xf>
    <xf numFmtId="169" fontId="9" fillId="2" borderId="0" xfId="0" applyNumberFormat="1" applyFont="1" applyFill="1"/>
    <xf numFmtId="164" fontId="12" fillId="2" borderId="0" xfId="0" applyNumberFormat="1" applyFont="1" applyFill="1"/>
    <xf numFmtId="0" fontId="0" fillId="2" borderId="0" xfId="0" applyFill="1"/>
    <xf numFmtId="37" fontId="32" fillId="2" borderId="0" xfId="0" applyNumberFormat="1" applyFont="1" applyFill="1" applyAlignment="1">
      <alignment horizontal="center"/>
    </xf>
    <xf numFmtId="0" fontId="9" fillId="2" borderId="0" xfId="0" applyFont="1" applyFill="1" applyAlignment="1">
      <alignment horizontal="center"/>
    </xf>
    <xf numFmtId="0" fontId="33" fillId="2" borderId="0" xfId="0" applyFont="1" applyFill="1"/>
    <xf numFmtId="164" fontId="0" fillId="2" borderId="0" xfId="0" applyNumberFormat="1" applyFill="1"/>
    <xf numFmtId="0" fontId="8" fillId="2" borderId="21" xfId="23" applyFont="1" applyFill="1" applyBorder="1" applyAlignment="1">
      <alignment horizontal="center" vertical="center" wrapText="1"/>
    </xf>
    <xf numFmtId="0" fontId="14" fillId="2" borderId="3" xfId="0" applyFont="1" applyFill="1" applyBorder="1" applyAlignment="1">
      <alignment horizontal="center"/>
    </xf>
    <xf numFmtId="0" fontId="17" fillId="2" borderId="9" xfId="0" applyFont="1" applyFill="1" applyBorder="1"/>
    <xf numFmtId="166" fontId="14" fillId="2" borderId="0" xfId="0" applyNumberFormat="1" applyFont="1" applyFill="1"/>
    <xf numFmtId="170" fontId="14" fillId="2" borderId="0" xfId="0" applyNumberFormat="1" applyFont="1" applyFill="1"/>
    <xf numFmtId="166" fontId="14" fillId="2" borderId="13" xfId="0" applyNumberFormat="1" applyFont="1" applyFill="1" applyBorder="1"/>
    <xf numFmtId="170" fontId="17" fillId="2" borderId="0" xfId="0" applyNumberFormat="1" applyFont="1" applyFill="1"/>
    <xf numFmtId="170" fontId="17" fillId="2" borderId="13" xfId="0" applyNumberFormat="1" applyFont="1" applyFill="1" applyBorder="1"/>
    <xf numFmtId="166" fontId="17" fillId="2" borderId="0" xfId="0" applyNumberFormat="1" applyFont="1" applyFill="1"/>
    <xf numFmtId="170" fontId="14" fillId="2" borderId="13" xfId="0" applyNumberFormat="1" applyFont="1" applyFill="1" applyBorder="1"/>
    <xf numFmtId="0" fontId="7" fillId="2" borderId="0" xfId="10" applyFill="1" applyAlignment="1">
      <alignment vertical="center"/>
    </xf>
    <xf numFmtId="41" fontId="7" fillId="2" borderId="0" xfId="31" applyFont="1" applyFill="1" applyAlignment="1">
      <alignment vertical="center"/>
    </xf>
    <xf numFmtId="173" fontId="7" fillId="2" borderId="0" xfId="31" applyNumberFormat="1" applyFont="1" applyFill="1" applyAlignment="1">
      <alignment vertical="center"/>
    </xf>
    <xf numFmtId="41" fontId="30" fillId="2" borderId="0" xfId="31" applyFont="1" applyFill="1" applyAlignment="1">
      <alignment vertical="center"/>
    </xf>
    <xf numFmtId="173" fontId="30" fillId="2" borderId="0" xfId="31" applyNumberFormat="1" applyFont="1" applyFill="1" applyAlignment="1">
      <alignment vertical="center"/>
    </xf>
    <xf numFmtId="16" fontId="0" fillId="2" borderId="0" xfId="0" applyNumberFormat="1" applyFill="1"/>
    <xf numFmtId="0" fontId="30" fillId="2" borderId="3" xfId="10" applyFont="1" applyFill="1" applyBorder="1" applyAlignment="1">
      <alignment horizontal="right" vertical="center" indent="1"/>
    </xf>
    <xf numFmtId="0" fontId="43" fillId="2" borderId="0" xfId="32" applyFont="1" applyFill="1"/>
    <xf numFmtId="0" fontId="44" fillId="2" borderId="0" xfId="32" applyFont="1" applyFill="1"/>
    <xf numFmtId="0" fontId="43" fillId="2" borderId="0" xfId="32" applyFont="1" applyFill="1" applyAlignment="1">
      <alignment horizontal="left" vertical="center"/>
    </xf>
    <xf numFmtId="0" fontId="12" fillId="2" borderId="0" xfId="18" applyFont="1" applyFill="1" applyAlignment="1">
      <alignment horizontal="left" vertical="center" wrapText="1" indent="1"/>
    </xf>
    <xf numFmtId="0" fontId="14" fillId="2" borderId="0" xfId="0" applyFont="1" applyFill="1" applyAlignment="1">
      <alignment vertical="center"/>
    </xf>
    <xf numFmtId="164" fontId="14" fillId="2" borderId="0" xfId="22" applyNumberFormat="1" applyFont="1" applyFill="1" applyBorder="1" applyAlignment="1">
      <alignment vertical="center"/>
    </xf>
    <xf numFmtId="164" fontId="17" fillId="2" borderId="0" xfId="22" applyNumberFormat="1" applyFont="1" applyFill="1" applyBorder="1" applyAlignment="1">
      <alignment vertical="center"/>
    </xf>
    <xf numFmtId="164" fontId="17" fillId="2" borderId="0" xfId="22" applyNumberFormat="1" applyFont="1" applyFill="1" applyBorder="1" applyAlignment="1">
      <alignment horizontal="right" vertical="center"/>
    </xf>
    <xf numFmtId="0" fontId="17" fillId="2" borderId="0" xfId="0" applyFont="1" applyFill="1" applyAlignment="1">
      <alignment vertical="center" wrapText="1"/>
    </xf>
    <xf numFmtId="0" fontId="18" fillId="3" borderId="0" xfId="0" applyFont="1" applyFill="1"/>
    <xf numFmtId="0" fontId="14" fillId="2" borderId="9" xfId="0" applyFont="1" applyFill="1" applyBorder="1" applyAlignment="1">
      <alignment horizontal="center" vertical="center"/>
    </xf>
    <xf numFmtId="9" fontId="0" fillId="3" borderId="0" xfId="34" applyFont="1" applyFill="1"/>
    <xf numFmtId="164" fontId="0" fillId="3" borderId="0" xfId="34" applyNumberFormat="1" applyFont="1" applyFill="1"/>
    <xf numFmtId="0" fontId="8" fillId="2" borderId="0" xfId="10" applyFont="1" applyFill="1" applyAlignment="1">
      <alignment horizontal="centerContinuous" vertical="center"/>
    </xf>
    <xf numFmtId="37" fontId="13" fillId="2" borderId="16" xfId="10" applyNumberFormat="1" applyFont="1" applyFill="1" applyBorder="1" applyAlignment="1">
      <alignment horizontal="center" vertical="center" wrapText="1"/>
    </xf>
    <xf numFmtId="0" fontId="43" fillId="2" borderId="0" xfId="32" applyFont="1" applyFill="1" applyAlignment="1">
      <alignment horizontal="left" vertical="center" wrapText="1"/>
    </xf>
    <xf numFmtId="0" fontId="8" fillId="2" borderId="3" xfId="10" applyFont="1" applyFill="1" applyBorder="1" applyAlignment="1">
      <alignment horizontal="center" vertical="center"/>
    </xf>
    <xf numFmtId="0" fontId="8" fillId="2" borderId="18" xfId="10" applyFont="1" applyFill="1" applyBorder="1" applyAlignment="1">
      <alignment horizontal="center" vertical="center"/>
    </xf>
    <xf numFmtId="0" fontId="14" fillId="2" borderId="2" xfId="0" applyFont="1" applyFill="1" applyBorder="1" applyAlignment="1">
      <alignment horizontal="center"/>
    </xf>
    <xf numFmtId="0" fontId="14" fillId="2" borderId="6" xfId="0" applyFont="1" applyFill="1" applyBorder="1" applyAlignment="1">
      <alignment horizontal="center"/>
    </xf>
    <xf numFmtId="0" fontId="14" fillId="2" borderId="4" xfId="0" applyFont="1" applyFill="1" applyBorder="1" applyAlignment="1">
      <alignment horizontal="center"/>
    </xf>
    <xf numFmtId="0" fontId="14" fillId="2" borderId="6" xfId="0" applyFont="1" applyFill="1" applyBorder="1" applyAlignment="1">
      <alignment horizontal="center" vertical="center" wrapText="1"/>
    </xf>
    <xf numFmtId="0" fontId="14" fillId="2" borderId="2" xfId="0" applyFont="1" applyFill="1" applyBorder="1" applyAlignment="1">
      <alignment horizontal="centerContinuous" vertical="center"/>
    </xf>
    <xf numFmtId="0" fontId="14" fillId="2" borderId="4" xfId="0" applyFont="1" applyFill="1" applyBorder="1" applyAlignment="1">
      <alignment horizontal="centerContinuous" vertical="center"/>
    </xf>
    <xf numFmtId="0" fontId="14" fillId="2" borderId="6" xfId="0" applyFont="1" applyFill="1" applyBorder="1" applyAlignment="1">
      <alignment horizontal="centerContinuous" vertical="center"/>
    </xf>
    <xf numFmtId="0" fontId="14" fillId="2" borderId="10" xfId="0" applyFont="1" applyFill="1" applyBorder="1" applyAlignment="1">
      <alignment horizontal="centerContinuous" vertical="center"/>
    </xf>
    <xf numFmtId="0" fontId="14" fillId="2" borderId="14" xfId="0" applyFont="1" applyFill="1" applyBorder="1" applyAlignment="1">
      <alignment horizontal="centerContinuous" vertical="center"/>
    </xf>
    <xf numFmtId="0" fontId="14" fillId="2" borderId="3" xfId="0" applyFont="1" applyFill="1" applyBorder="1" applyAlignment="1">
      <alignment horizontal="centerContinuous" vertical="center"/>
    </xf>
    <xf numFmtId="0" fontId="17" fillId="2" borderId="11" xfId="0" applyFont="1" applyFill="1" applyBorder="1"/>
    <xf numFmtId="0" fontId="14" fillId="2" borderId="13" xfId="0" applyFont="1" applyFill="1" applyBorder="1"/>
    <xf numFmtId="164" fontId="14" fillId="2" borderId="8" xfId="0" applyNumberFormat="1" applyFont="1" applyFill="1" applyBorder="1" applyAlignment="1">
      <alignment vertical="center"/>
    </xf>
    <xf numFmtId="164" fontId="14" fillId="2" borderId="0" xfId="0" applyNumberFormat="1" applyFont="1" applyFill="1" applyAlignment="1">
      <alignment vertical="center"/>
    </xf>
    <xf numFmtId="166" fontId="14" fillId="2" borderId="0" xfId="0" applyNumberFormat="1" applyFont="1" applyFill="1" applyAlignment="1">
      <alignment vertical="center"/>
    </xf>
    <xf numFmtId="166" fontId="14" fillId="2" borderId="13" xfId="0" applyNumberFormat="1" applyFont="1" applyFill="1" applyBorder="1" applyAlignment="1">
      <alignment vertical="center"/>
    </xf>
    <xf numFmtId="0" fontId="17" fillId="2" borderId="0" xfId="0" applyFont="1" applyFill="1" applyAlignment="1">
      <alignment horizontal="left" indent="1"/>
    </xf>
    <xf numFmtId="166" fontId="17" fillId="2" borderId="13" xfId="0" applyNumberFormat="1" applyFont="1" applyFill="1" applyBorder="1"/>
    <xf numFmtId="164" fontId="17" fillId="2" borderId="1" xfId="0" applyNumberFormat="1" applyFont="1" applyFill="1" applyBorder="1"/>
    <xf numFmtId="164" fontId="17" fillId="2" borderId="12" xfId="0" applyNumberFormat="1" applyFont="1" applyFill="1" applyBorder="1"/>
    <xf numFmtId="0" fontId="0" fillId="2" borderId="11" xfId="0" applyFill="1" applyBorder="1" applyAlignment="1">
      <alignment horizontal="left" indent="2"/>
    </xf>
    <xf numFmtId="0" fontId="0" fillId="2" borderId="0" xfId="0" applyFill="1" applyAlignment="1">
      <alignment horizontal="left" indent="2"/>
    </xf>
    <xf numFmtId="0" fontId="0" fillId="2" borderId="5" xfId="0" applyFill="1" applyBorder="1"/>
    <xf numFmtId="0" fontId="0" fillId="2" borderId="11" xfId="0" applyFill="1" applyBorder="1"/>
    <xf numFmtId="0" fontId="30" fillId="2" borderId="0" xfId="0" applyFont="1" applyFill="1"/>
    <xf numFmtId="0" fontId="30" fillId="2" borderId="0" xfId="0" applyFont="1" applyFill="1" applyAlignment="1">
      <alignment vertical="center"/>
    </xf>
    <xf numFmtId="166" fontId="17" fillId="2" borderId="0" xfId="0" applyNumberFormat="1" applyFont="1" applyFill="1" applyAlignment="1">
      <alignment horizontal="left" indent="1"/>
    </xf>
    <xf numFmtId="166" fontId="17" fillId="2" borderId="0" xfId="0" applyNumberFormat="1" applyFont="1" applyFill="1" applyAlignment="1">
      <alignment vertical="center"/>
    </xf>
    <xf numFmtId="166" fontId="17" fillId="2" borderId="1" xfId="0" applyNumberFormat="1" applyFont="1" applyFill="1" applyBorder="1"/>
    <xf numFmtId="0" fontId="0" fillId="2" borderId="1" xfId="0" applyFill="1" applyBorder="1" applyAlignment="1">
      <alignment horizontal="left" indent="2"/>
    </xf>
    <xf numFmtId="166" fontId="17" fillId="2" borderId="10" xfId="0" applyNumberFormat="1" applyFont="1" applyFill="1" applyBorder="1"/>
    <xf numFmtId="166" fontId="17" fillId="2" borderId="12" xfId="0" applyNumberFormat="1" applyFont="1" applyFill="1" applyBorder="1"/>
    <xf numFmtId="0" fontId="0" fillId="2" borderId="1" xfId="0" applyFill="1" applyBorder="1"/>
    <xf numFmtId="0" fontId="14" fillId="2" borderId="2" xfId="0" applyFont="1" applyFill="1" applyBorder="1" applyAlignment="1">
      <alignment horizontal="center" vertical="center"/>
    </xf>
    <xf numFmtId="164" fontId="0" fillId="2" borderId="11" xfId="0" applyNumberFormat="1" applyFill="1" applyBorder="1" applyAlignment="1">
      <alignment horizontal="left" indent="2"/>
    </xf>
    <xf numFmtId="164" fontId="0" fillId="2" borderId="5" xfId="0" applyNumberFormat="1" applyFill="1" applyBorder="1" applyAlignment="1">
      <alignment horizontal="left" indent="2"/>
    </xf>
    <xf numFmtId="164" fontId="17" fillId="2" borderId="13" xfId="0" applyNumberFormat="1" applyFont="1" applyFill="1" applyBorder="1" applyAlignment="1">
      <alignment horizontal="left"/>
    </xf>
    <xf numFmtId="0" fontId="8" fillId="2" borderId="4" xfId="0" applyFont="1" applyFill="1" applyBorder="1" applyAlignment="1">
      <alignment horizontal="center" vertical="center"/>
    </xf>
    <xf numFmtId="0" fontId="8" fillId="2" borderId="0" xfId="0" applyFont="1" applyFill="1" applyAlignment="1">
      <alignment horizontal="center"/>
    </xf>
    <xf numFmtId="0" fontId="9" fillId="2" borderId="0" xfId="0" applyFont="1" applyFill="1" applyAlignment="1">
      <alignment horizontal="justify" vertical="center"/>
    </xf>
    <xf numFmtId="0" fontId="9" fillId="2" borderId="20" xfId="0" applyFont="1" applyFill="1" applyBorder="1"/>
    <xf numFmtId="0" fontId="14" fillId="2" borderId="4" xfId="0" applyFont="1" applyFill="1" applyBorder="1" applyAlignment="1">
      <alignment horizontal="center" vertical="center"/>
    </xf>
    <xf numFmtId="0" fontId="9" fillId="2" borderId="0" xfId="0" applyFont="1" applyFill="1" applyAlignment="1">
      <alignment horizontal="left" vertical="center"/>
    </xf>
    <xf numFmtId="0" fontId="8" fillId="2" borderId="0" xfId="0" applyFont="1" applyFill="1"/>
    <xf numFmtId="0" fontId="9" fillId="2" borderId="1" xfId="0" applyFont="1" applyFill="1" applyBorder="1" applyAlignment="1">
      <alignment horizontal="justify" vertical="center"/>
    </xf>
    <xf numFmtId="0" fontId="35" fillId="2" borderId="0" xfId="0" applyFont="1" applyFill="1"/>
    <xf numFmtId="0" fontId="14" fillId="2" borderId="7" xfId="0" applyFont="1" applyFill="1" applyBorder="1" applyAlignment="1">
      <alignment horizontal="center"/>
    </xf>
    <xf numFmtId="0" fontId="14" fillId="2" borderId="11" xfId="0" applyFont="1" applyFill="1" applyBorder="1" applyAlignment="1">
      <alignment horizontal="center"/>
    </xf>
    <xf numFmtId="164" fontId="14" fillId="2" borderId="0" xfId="22" applyNumberFormat="1" applyFont="1" applyFill="1" applyBorder="1"/>
    <xf numFmtId="164" fontId="17" fillId="2" borderId="0" xfId="22" applyNumberFormat="1" applyFont="1" applyFill="1" applyBorder="1"/>
    <xf numFmtId="0" fontId="17" fillId="2" borderId="0" xfId="0" applyFont="1" applyFill="1" applyAlignment="1">
      <alignment horizontal="left" wrapText="1" indent="1"/>
    </xf>
    <xf numFmtId="3" fontId="14" fillId="2" borderId="0" xfId="22" applyNumberFormat="1" applyFont="1" applyFill="1" applyBorder="1"/>
    <xf numFmtId="0" fontId="29" fillId="2" borderId="0" xfId="0" applyFont="1" applyFill="1"/>
    <xf numFmtId="170" fontId="8" fillId="2" borderId="0" xfId="10" applyNumberFormat="1" applyFont="1" applyFill="1" applyAlignment="1">
      <alignment horizontal="right" indent="2"/>
    </xf>
    <xf numFmtId="170" fontId="9" fillId="2" borderId="0" xfId="10" applyNumberFormat="1" applyFont="1" applyFill="1" applyAlignment="1">
      <alignment horizontal="right" indent="2"/>
    </xf>
    <xf numFmtId="0" fontId="47" fillId="2" borderId="0" xfId="10" applyFont="1" applyFill="1" applyAlignment="1">
      <alignment horizontal="center"/>
    </xf>
    <xf numFmtId="0" fontId="0" fillId="2" borderId="0" xfId="0" applyFill="1" applyAlignment="1">
      <alignment vertical="center"/>
    </xf>
    <xf numFmtId="0" fontId="0" fillId="2" borderId="0" xfId="0" applyFill="1" applyAlignment="1">
      <alignment horizontal="left" vertical="center" indent="2"/>
    </xf>
    <xf numFmtId="37" fontId="13" fillId="2" borderId="26" xfId="10" applyNumberFormat="1" applyFont="1" applyFill="1" applyBorder="1" applyAlignment="1">
      <alignment horizontal="center" vertical="center" wrapText="1"/>
    </xf>
    <xf numFmtId="174" fontId="0" fillId="2" borderId="0" xfId="0" applyNumberFormat="1" applyFill="1"/>
    <xf numFmtId="0" fontId="8" fillId="2" borderId="0" xfId="23" applyFont="1" applyFill="1" applyAlignment="1">
      <alignment horizontal="left" vertical="center" wrapText="1"/>
    </xf>
    <xf numFmtId="164" fontId="13" fillId="2" borderId="0" xfId="10" applyNumberFormat="1" applyFont="1" applyFill="1" applyAlignment="1">
      <alignment horizontal="right" vertical="center"/>
    </xf>
    <xf numFmtId="169" fontId="43" fillId="2" borderId="0" xfId="10" applyNumberFormat="1" applyFont="1" applyFill="1"/>
    <xf numFmtId="164" fontId="43" fillId="2" borderId="0" xfId="10" applyNumberFormat="1" applyFont="1" applyFill="1"/>
    <xf numFmtId="0" fontId="49" fillId="2" borderId="0" xfId="10" applyFont="1" applyFill="1"/>
    <xf numFmtId="0" fontId="49" fillId="2" borderId="0" xfId="0" applyFont="1" applyFill="1"/>
    <xf numFmtId="0" fontId="51" fillId="2" borderId="0" xfId="10" applyFont="1" applyFill="1"/>
    <xf numFmtId="0" fontId="52" fillId="2" borderId="0" xfId="10" applyFont="1" applyFill="1"/>
    <xf numFmtId="0" fontId="43" fillId="2" borderId="0" xfId="10" applyFont="1" applyFill="1"/>
    <xf numFmtId="37" fontId="53" fillId="2" borderId="0" xfId="10" applyNumberFormat="1" applyFont="1" applyFill="1" applyAlignment="1">
      <alignment horizontal="center"/>
    </xf>
    <xf numFmtId="0" fontId="20" fillId="2" borderId="0" xfId="10" applyFont="1" applyFill="1" applyAlignment="1">
      <alignment horizontal="center"/>
    </xf>
    <xf numFmtId="0" fontId="54" fillId="2" borderId="0" xfId="10" applyFont="1" applyFill="1"/>
    <xf numFmtId="41" fontId="0" fillId="2" borderId="0" xfId="0" applyNumberFormat="1" applyFill="1"/>
    <xf numFmtId="0" fontId="14" fillId="2" borderId="3" xfId="10" applyFont="1" applyFill="1" applyBorder="1" applyAlignment="1">
      <alignment horizontal="center" vertical="center" wrapText="1"/>
    </xf>
    <xf numFmtId="176" fontId="0" fillId="2" borderId="0" xfId="0" applyNumberFormat="1" applyFill="1"/>
    <xf numFmtId="177" fontId="13" fillId="4" borderId="0" xfId="18" applyNumberFormat="1" applyFont="1" applyFill="1" applyAlignment="1">
      <alignment horizontal="right" vertical="center" indent="1"/>
    </xf>
    <xf numFmtId="177" fontId="12" fillId="4" borderId="0" xfId="18" applyNumberFormat="1" applyFont="1" applyFill="1" applyAlignment="1">
      <alignment horizontal="right" vertical="center" indent="1"/>
    </xf>
    <xf numFmtId="0" fontId="1" fillId="2" borderId="1" xfId="32" applyFont="1" applyFill="1" applyBorder="1"/>
    <xf numFmtId="41" fontId="8" fillId="2" borderId="0" xfId="35" applyNumberFormat="1" applyFont="1" applyFill="1" applyBorder="1" applyAlignment="1">
      <alignment vertical="center"/>
    </xf>
    <xf numFmtId="41" fontId="9" fillId="2" borderId="0" xfId="35" applyNumberFormat="1" applyFont="1" applyFill="1"/>
    <xf numFmtId="0" fontId="55" fillId="0" borderId="29" xfId="0" applyFont="1" applyBorder="1" applyAlignment="1">
      <alignment vertical="center" wrapText="1"/>
    </xf>
    <xf numFmtId="0" fontId="12" fillId="2" borderId="0" xfId="21" applyFont="1" applyFill="1" applyAlignment="1">
      <alignment horizontal="right" wrapText="1"/>
    </xf>
    <xf numFmtId="3" fontId="13" fillId="2" borderId="0" xfId="21" applyNumberFormat="1" applyFont="1" applyFill="1" applyAlignment="1">
      <alignment vertical="center" wrapText="1"/>
    </xf>
    <xf numFmtId="3" fontId="12" fillId="2" borderId="0" xfId="21" applyNumberFormat="1" applyFont="1" applyFill="1" applyAlignment="1">
      <alignment wrapText="1"/>
    </xf>
    <xf numFmtId="0" fontId="14" fillId="2" borderId="0" xfId="0" applyFont="1" applyFill="1" applyAlignment="1">
      <alignment horizontal="center" vertical="center"/>
    </xf>
    <xf numFmtId="164" fontId="17" fillId="2" borderId="8" xfId="0" applyNumberFormat="1" applyFont="1" applyFill="1" applyBorder="1" applyAlignment="1">
      <alignment vertical="center"/>
    </xf>
    <xf numFmtId="164" fontId="17" fillId="2" borderId="0" xfId="0" applyNumberFormat="1" applyFont="1" applyFill="1" applyAlignment="1">
      <alignment vertical="center"/>
    </xf>
    <xf numFmtId="166" fontId="17" fillId="2" borderId="13" xfId="0" applyNumberFormat="1" applyFont="1" applyFill="1" applyBorder="1" applyAlignment="1">
      <alignment vertical="center"/>
    </xf>
    <xf numFmtId="164" fontId="17" fillId="2" borderId="13" xfId="0" applyNumberFormat="1" applyFont="1" applyFill="1" applyBorder="1" applyAlignment="1">
      <alignment horizontal="left" indent="1"/>
    </xf>
    <xf numFmtId="171" fontId="17" fillId="2" borderId="0" xfId="0" applyNumberFormat="1" applyFont="1" applyFill="1" applyAlignment="1">
      <alignment vertical="center"/>
    </xf>
    <xf numFmtId="171" fontId="17" fillId="2" borderId="13" xfId="0" applyNumberFormat="1" applyFont="1" applyFill="1" applyBorder="1" applyAlignment="1">
      <alignment vertical="center"/>
    </xf>
    <xf numFmtId="0" fontId="17" fillId="2" borderId="30" xfId="0" applyFont="1" applyFill="1" applyBorder="1" applyAlignment="1">
      <alignment horizontal="centerContinuous" vertical="center"/>
    </xf>
    <xf numFmtId="0" fontId="17" fillId="2" borderId="31" xfId="0" applyFont="1" applyFill="1" applyBorder="1" applyAlignment="1">
      <alignment horizontal="centerContinuous" vertical="center"/>
    </xf>
    <xf numFmtId="0" fontId="14" fillId="2" borderId="13" xfId="0" applyFont="1" applyFill="1" applyBorder="1" applyAlignment="1">
      <alignment vertical="center"/>
    </xf>
    <xf numFmtId="171" fontId="14" fillId="2" borderId="0" xfId="0" applyNumberFormat="1" applyFont="1" applyFill="1" applyAlignment="1">
      <alignment vertical="center"/>
    </xf>
    <xf numFmtId="171" fontId="14" fillId="2" borderId="13" xfId="0" applyNumberFormat="1" applyFont="1" applyFill="1" applyBorder="1" applyAlignment="1">
      <alignment vertical="center"/>
    </xf>
    <xf numFmtId="171" fontId="14" fillId="2" borderId="0" xfId="0" applyNumberFormat="1" applyFont="1" applyFill="1"/>
    <xf numFmtId="164" fontId="14" fillId="2" borderId="31" xfId="0" applyNumberFormat="1" applyFont="1" applyFill="1" applyBorder="1" applyAlignment="1">
      <alignment vertical="center"/>
    </xf>
    <xf numFmtId="164" fontId="14" fillId="2" borderId="30" xfId="0" applyNumberFormat="1" applyFont="1" applyFill="1" applyBorder="1" applyAlignment="1">
      <alignment vertical="center"/>
    </xf>
    <xf numFmtId="171" fontId="14" fillId="2" borderId="30" xfId="0" applyNumberFormat="1" applyFont="1" applyFill="1" applyBorder="1" applyAlignment="1">
      <alignment vertical="center"/>
    </xf>
    <xf numFmtId="171" fontId="14" fillId="2" borderId="32" xfId="0" applyNumberFormat="1" applyFont="1" applyFill="1" applyBorder="1" applyAlignment="1">
      <alignment vertical="center"/>
    </xf>
    <xf numFmtId="0" fontId="0" fillId="2" borderId="10" xfId="0" applyFill="1" applyBorder="1"/>
    <xf numFmtId="0" fontId="56" fillId="2" borderId="0" xfId="40" applyFont="1" applyFill="1" applyAlignment="1">
      <alignment vertical="center" wrapText="1"/>
    </xf>
    <xf numFmtId="1" fontId="14" fillId="2" borderId="3" xfId="0" applyNumberFormat="1" applyFont="1" applyFill="1" applyBorder="1" applyAlignment="1">
      <alignment horizontal="center" vertical="center"/>
    </xf>
    <xf numFmtId="3" fontId="9" fillId="2" borderId="0" xfId="10" applyNumberFormat="1" applyFont="1" applyFill="1" applyAlignment="1">
      <alignment horizontal="right" indent="4"/>
    </xf>
    <xf numFmtId="0" fontId="58" fillId="2" borderId="0" xfId="36" applyFont="1" applyFill="1" applyAlignment="1">
      <alignment horizontal="left" vertical="center" wrapText="1"/>
    </xf>
    <xf numFmtId="174" fontId="58" fillId="2" borderId="0" xfId="35" applyNumberFormat="1" applyFont="1" applyFill="1" applyBorder="1" applyAlignment="1">
      <alignment horizontal="right" vertical="center"/>
    </xf>
    <xf numFmtId="175" fontId="58" fillId="2" borderId="0" xfId="35" applyNumberFormat="1" applyFont="1" applyFill="1" applyBorder="1" applyAlignment="1">
      <alignment horizontal="right" vertical="center" indent="1"/>
    </xf>
    <xf numFmtId="0" fontId="58" fillId="2" borderId="0" xfId="37" applyFont="1" applyFill="1" applyAlignment="1">
      <alignment horizontal="left" vertical="center" wrapText="1" indent="1"/>
    </xf>
    <xf numFmtId="0" fontId="58" fillId="2" borderId="0" xfId="37" applyFont="1" applyFill="1" applyAlignment="1">
      <alignment horizontal="left" vertical="center" wrapText="1" indent="2"/>
    </xf>
    <xf numFmtId="174" fontId="58" fillId="2" borderId="0" xfId="35" applyNumberFormat="1" applyFont="1" applyFill="1" applyBorder="1" applyAlignment="1">
      <alignment horizontal="left" vertical="center" indent="2"/>
    </xf>
    <xf numFmtId="175" fontId="58" fillId="2" borderId="0" xfId="35" applyNumberFormat="1" applyFont="1" applyFill="1" applyBorder="1" applyAlignment="1">
      <alignment horizontal="left" vertical="center" indent="2"/>
    </xf>
    <xf numFmtId="0" fontId="33" fillId="2" borderId="0" xfId="37" applyFont="1" applyFill="1" applyAlignment="1">
      <alignment horizontal="left" vertical="top" wrapText="1" indent="3"/>
    </xf>
    <xf numFmtId="174" fontId="33" fillId="2" borderId="0" xfId="35" applyNumberFormat="1" applyFont="1" applyFill="1" applyBorder="1" applyAlignment="1">
      <alignment horizontal="right" vertical="top"/>
    </xf>
    <xf numFmtId="175" fontId="33" fillId="2" borderId="0" xfId="35" applyNumberFormat="1" applyFont="1" applyFill="1" applyBorder="1" applyAlignment="1">
      <alignment horizontal="right" vertical="top" indent="1"/>
    </xf>
    <xf numFmtId="0" fontId="33" fillId="2" borderId="1" xfId="38" applyFont="1" applyFill="1" applyBorder="1" applyAlignment="1">
      <alignment horizontal="left" vertical="top" wrapText="1" indent="3"/>
    </xf>
    <xf numFmtId="174" fontId="33" fillId="2" borderId="1" xfId="35" applyNumberFormat="1" applyFont="1" applyFill="1" applyBorder="1" applyAlignment="1">
      <alignment horizontal="right" vertical="top"/>
    </xf>
    <xf numFmtId="175" fontId="33" fillId="2" borderId="1" xfId="35" applyNumberFormat="1" applyFont="1" applyFill="1" applyBorder="1" applyAlignment="1">
      <alignment horizontal="right" vertical="top" indent="1"/>
    </xf>
    <xf numFmtId="41" fontId="8" fillId="2" borderId="0" xfId="2" applyNumberFormat="1" applyFont="1" applyFill="1" applyAlignment="1">
      <alignment horizontal="right" vertical="center"/>
    </xf>
    <xf numFmtId="41" fontId="9" fillId="2" borderId="0" xfId="2" applyNumberFormat="1" applyFont="1" applyFill="1" applyAlignment="1">
      <alignment horizontal="right" vertical="center"/>
    </xf>
    <xf numFmtId="171" fontId="14" fillId="2" borderId="13" xfId="0" applyNumberFormat="1" applyFont="1" applyFill="1" applyBorder="1"/>
    <xf numFmtId="171" fontId="17" fillId="2" borderId="13" xfId="0" applyNumberFormat="1" applyFont="1" applyFill="1" applyBorder="1"/>
    <xf numFmtId="0" fontId="17" fillId="2" borderId="36" xfId="0" applyFont="1" applyFill="1" applyBorder="1" applyAlignment="1">
      <alignment horizontal="centerContinuous" vertical="center"/>
    </xf>
    <xf numFmtId="0" fontId="17" fillId="2" borderId="35" xfId="0" applyFont="1" applyFill="1" applyBorder="1" applyAlignment="1">
      <alignment horizontal="centerContinuous" vertical="center"/>
    </xf>
    <xf numFmtId="0" fontId="17" fillId="2" borderId="37" xfId="0" applyFont="1" applyFill="1" applyBorder="1" applyAlignment="1">
      <alignment horizontal="centerContinuous" vertical="center"/>
    </xf>
    <xf numFmtId="3" fontId="17" fillId="2" borderId="36" xfId="0" applyNumberFormat="1" applyFont="1" applyFill="1" applyBorder="1" applyAlignment="1">
      <alignment horizontal="centerContinuous" vertical="center"/>
    </xf>
    <xf numFmtId="0" fontId="0" fillId="2" borderId="35" xfId="0" applyFill="1" applyBorder="1"/>
    <xf numFmtId="164" fontId="14" fillId="2" borderId="37" xfId="0" applyNumberFormat="1" applyFont="1" applyFill="1" applyBorder="1" applyAlignment="1">
      <alignment vertical="center"/>
    </xf>
    <xf numFmtId="164" fontId="14" fillId="2" borderId="36" xfId="0" applyNumberFormat="1" applyFont="1" applyFill="1" applyBorder="1" applyAlignment="1">
      <alignment vertical="center"/>
    </xf>
    <xf numFmtId="171" fontId="14" fillId="2" borderId="36" xfId="0" applyNumberFormat="1" applyFont="1" applyFill="1" applyBorder="1" applyAlignment="1">
      <alignment vertical="center"/>
    </xf>
    <xf numFmtId="171" fontId="14" fillId="2" borderId="35" xfId="0" applyNumberFormat="1" applyFont="1" applyFill="1" applyBorder="1" applyAlignment="1">
      <alignment vertical="center"/>
    </xf>
    <xf numFmtId="164" fontId="17" fillId="2" borderId="10" xfId="0" applyNumberFormat="1" applyFont="1" applyFill="1" applyBorder="1"/>
    <xf numFmtId="0" fontId="0" fillId="2" borderId="12" xfId="0" applyFill="1" applyBorder="1"/>
    <xf numFmtId="0" fontId="9" fillId="2" borderId="0" xfId="0" applyFont="1" applyFill="1" applyAlignment="1">
      <alignment horizontal="justify" vertical="center" wrapText="1"/>
    </xf>
    <xf numFmtId="0" fontId="56" fillId="2" borderId="0" xfId="39" applyFont="1" applyFill="1" applyAlignment="1">
      <alignment vertical="center" wrapText="1"/>
    </xf>
    <xf numFmtId="3" fontId="14" fillId="2" borderId="0" xfId="0" applyNumberFormat="1" applyFont="1" applyFill="1" applyAlignment="1">
      <alignment horizontal="right" indent="2"/>
    </xf>
    <xf numFmtId="3" fontId="17" fillId="2" borderId="0" xfId="0" applyNumberFormat="1" applyFont="1" applyFill="1" applyAlignment="1">
      <alignment horizontal="right" indent="2"/>
    </xf>
    <xf numFmtId="3" fontId="14" fillId="2" borderId="0" xfId="0" applyNumberFormat="1" applyFont="1" applyFill="1" applyAlignment="1">
      <alignment horizontal="right" vertical="center" indent="2"/>
    </xf>
    <xf numFmtId="0" fontId="9" fillId="2" borderId="0" xfId="0" applyFont="1" applyFill="1" applyAlignment="1">
      <alignment horizontal="right" indent="2"/>
    </xf>
    <xf numFmtId="169" fontId="20" fillId="3" borderId="0" xfId="0" applyNumberFormat="1" applyFont="1" applyFill="1"/>
    <xf numFmtId="164" fontId="20" fillId="3" borderId="0" xfId="0" applyNumberFormat="1" applyFont="1" applyFill="1"/>
    <xf numFmtId="0" fontId="21" fillId="3" borderId="0" xfId="0" applyFont="1" applyFill="1"/>
    <xf numFmtId="37" fontId="53" fillId="3" borderId="0" xfId="0" applyNumberFormat="1" applyFont="1" applyFill="1" applyAlignment="1">
      <alignment horizontal="center"/>
    </xf>
    <xf numFmtId="0" fontId="20" fillId="3" borderId="0" xfId="0" applyFont="1" applyFill="1" applyAlignment="1">
      <alignment horizontal="center"/>
    </xf>
    <xf numFmtId="0" fontId="54" fillId="3" borderId="0" xfId="0" applyFont="1" applyFill="1"/>
    <xf numFmtId="164" fontId="21" fillId="3" borderId="0" xfId="0" applyNumberFormat="1" applyFont="1" applyFill="1"/>
    <xf numFmtId="0" fontId="8" fillId="2" borderId="0" xfId="10" applyFont="1" applyFill="1" applyAlignment="1">
      <alignment horizontal="center"/>
    </xf>
    <xf numFmtId="0" fontId="8" fillId="2" borderId="16" xfId="10" applyFont="1" applyFill="1" applyBorder="1" applyAlignment="1">
      <alignment horizontal="center" vertical="center" wrapText="1"/>
    </xf>
    <xf numFmtId="0" fontId="8" fillId="2" borderId="13" xfId="10" applyFont="1" applyFill="1" applyBorder="1" applyAlignment="1">
      <alignment horizontal="center" vertical="center" wrapText="1"/>
    </xf>
    <xf numFmtId="0" fontId="8" fillId="2" borderId="10" xfId="10" applyFont="1" applyFill="1" applyBorder="1" applyAlignment="1">
      <alignment horizontal="center" vertical="center" wrapText="1"/>
    </xf>
    <xf numFmtId="0" fontId="8" fillId="2" borderId="19" xfId="10" applyFont="1" applyFill="1" applyBorder="1" applyAlignment="1">
      <alignment horizontal="center" vertical="center" wrapText="1"/>
    </xf>
    <xf numFmtId="0" fontId="8" fillId="2" borderId="12" xfId="10" applyFont="1" applyFill="1" applyBorder="1" applyAlignment="1">
      <alignment horizontal="center" vertical="center" wrapText="1"/>
    </xf>
    <xf numFmtId="0" fontId="8" fillId="2" borderId="20" xfId="10" applyFont="1" applyFill="1" applyBorder="1" applyAlignment="1">
      <alignment horizontal="center" vertical="center" wrapText="1"/>
    </xf>
    <xf numFmtId="0" fontId="8" fillId="2" borderId="1" xfId="10" applyFont="1" applyFill="1" applyBorder="1" applyAlignment="1">
      <alignment horizontal="center" vertical="center" wrapText="1"/>
    </xf>
    <xf numFmtId="37" fontId="13" fillId="2" borderId="21" xfId="10" applyNumberFormat="1" applyFont="1" applyFill="1" applyBorder="1" applyAlignment="1">
      <alignment horizontal="center" vertical="center" wrapText="1"/>
    </xf>
    <xf numFmtId="37" fontId="13" fillId="2" borderId="16" xfId="10" applyNumberFormat="1" applyFont="1" applyFill="1" applyBorder="1" applyAlignment="1">
      <alignment horizontal="center" vertical="center" wrapText="1"/>
    </xf>
    <xf numFmtId="37" fontId="13" fillId="2" borderId="10" xfId="10" applyNumberFormat="1" applyFont="1" applyFill="1" applyBorder="1" applyAlignment="1">
      <alignment horizontal="center" vertical="center" wrapText="1"/>
    </xf>
    <xf numFmtId="37" fontId="13" fillId="2" borderId="3" xfId="10" applyNumberFormat="1" applyFont="1" applyFill="1" applyBorder="1" applyAlignment="1">
      <alignment horizontal="center" vertical="center" wrapText="1"/>
    </xf>
    <xf numFmtId="37" fontId="13" fillId="2" borderId="21" xfId="10" applyNumberFormat="1" applyFont="1" applyFill="1" applyBorder="1" applyAlignment="1">
      <alignment horizontal="center" vertical="center"/>
    </xf>
    <xf numFmtId="0" fontId="8" fillId="2" borderId="0" xfId="10" applyFont="1" applyFill="1" applyAlignment="1">
      <alignment horizontal="center" vertical="center"/>
    </xf>
    <xf numFmtId="0" fontId="9" fillId="2" borderId="0" xfId="10" applyFont="1" applyFill="1" applyAlignment="1">
      <alignment horizontal="left" wrapText="1"/>
    </xf>
    <xf numFmtId="0" fontId="8" fillId="2" borderId="0" xfId="2" applyFont="1" applyFill="1" applyAlignment="1" applyProtection="1">
      <alignment horizontal="center" vertical="center"/>
      <protection locked="0"/>
    </xf>
    <xf numFmtId="0" fontId="8" fillId="2" borderId="0" xfId="3" applyFont="1" applyFill="1" applyAlignment="1">
      <alignment horizontal="center" vertical="center"/>
    </xf>
    <xf numFmtId="0" fontId="8" fillId="2" borderId="33" xfId="23" applyFont="1" applyFill="1" applyBorder="1" applyAlignment="1">
      <alignment horizontal="center" vertical="center" wrapText="1"/>
    </xf>
    <xf numFmtId="0" fontId="8" fillId="2" borderId="10" xfId="23" applyFont="1" applyFill="1" applyBorder="1" applyAlignment="1">
      <alignment horizontal="center" vertical="center" wrapText="1"/>
    </xf>
    <xf numFmtId="0" fontId="8" fillId="2" borderId="21" xfId="23" applyFont="1" applyFill="1" applyBorder="1" applyAlignment="1">
      <alignment horizontal="center" vertical="center"/>
    </xf>
    <xf numFmtId="0" fontId="8" fillId="2" borderId="27" xfId="23" applyFont="1" applyFill="1" applyBorder="1" applyAlignment="1">
      <alignment horizontal="center" vertical="center"/>
    </xf>
    <xf numFmtId="0" fontId="36" fillId="2" borderId="0" xfId="32" applyFont="1" applyFill="1" applyAlignment="1">
      <alignment horizontal="center" vertical="center" wrapText="1"/>
    </xf>
    <xf numFmtId="0" fontId="59" fillId="2" borderId="0" xfId="32" applyFont="1" applyFill="1" applyAlignment="1">
      <alignment horizontal="center" vertical="center" wrapText="1"/>
    </xf>
    <xf numFmtId="0" fontId="43" fillId="2" borderId="0" xfId="32" applyFont="1" applyFill="1" applyAlignment="1">
      <alignment horizontal="left" wrapText="1"/>
    </xf>
    <xf numFmtId="0" fontId="8" fillId="2" borderId="34" xfId="10" applyFont="1" applyFill="1" applyBorder="1" applyAlignment="1">
      <alignment horizontal="center" vertical="center" wrapText="1"/>
    </xf>
    <xf numFmtId="0" fontId="30" fillId="2" borderId="10" xfId="10" applyFont="1" applyFill="1" applyBorder="1" applyAlignment="1">
      <alignment horizontal="center" vertical="center" wrapText="1"/>
    </xf>
    <xf numFmtId="0" fontId="8" fillId="2" borderId="17" xfId="10" applyFont="1" applyFill="1" applyBorder="1" applyAlignment="1">
      <alignment horizontal="center" vertical="center" wrapText="1"/>
    </xf>
    <xf numFmtId="0" fontId="30" fillId="2" borderId="14" xfId="10" applyFont="1" applyFill="1" applyBorder="1" applyAlignment="1">
      <alignment horizontal="center" vertical="center" wrapText="1"/>
    </xf>
    <xf numFmtId="0" fontId="17" fillId="2" borderId="0" xfId="10" applyFont="1" applyFill="1" applyAlignment="1">
      <alignment horizontal="left" vertical="center" wrapText="1"/>
    </xf>
    <xf numFmtId="0" fontId="14" fillId="2" borderId="22" xfId="10" applyFont="1" applyFill="1" applyBorder="1" applyAlignment="1">
      <alignment horizontal="center" vertical="center" wrapText="1"/>
    </xf>
    <xf numFmtId="0" fontId="7" fillId="2" borderId="22" xfId="10" applyFill="1" applyBorder="1" applyAlignment="1">
      <alignment horizontal="center" vertical="center" wrapText="1"/>
    </xf>
    <xf numFmtId="0" fontId="14" fillId="2" borderId="28" xfId="10" applyFont="1" applyFill="1" applyBorder="1" applyAlignment="1">
      <alignment horizontal="center" vertical="center" wrapText="1"/>
    </xf>
    <xf numFmtId="0" fontId="14" fillId="2" borderId="14" xfId="10" applyFont="1" applyFill="1" applyBorder="1" applyAlignment="1">
      <alignment horizontal="center" vertical="center" wrapText="1"/>
    </xf>
    <xf numFmtId="0" fontId="14" fillId="2" borderId="18" xfId="10" applyFont="1" applyFill="1" applyBorder="1" applyAlignment="1">
      <alignment horizontal="center" vertical="center" wrapText="1"/>
    </xf>
    <xf numFmtId="0" fontId="14" fillId="2" borderId="26" xfId="10" applyFont="1" applyFill="1" applyBorder="1" applyAlignment="1">
      <alignment horizontal="center" vertical="center" wrapText="1"/>
    </xf>
    <xf numFmtId="0" fontId="13" fillId="2" borderId="22" xfId="18" applyFont="1" applyFill="1" applyBorder="1" applyAlignment="1">
      <alignment horizontal="center" vertical="center"/>
    </xf>
    <xf numFmtId="0" fontId="14" fillId="2" borderId="21" xfId="10" applyFont="1" applyFill="1" applyBorder="1" applyAlignment="1">
      <alignment horizontal="center" vertical="center" wrapText="1"/>
    </xf>
    <xf numFmtId="0" fontId="13" fillId="2" borderId="16" xfId="18" applyFont="1" applyFill="1" applyBorder="1" applyAlignment="1">
      <alignment horizontal="center" vertical="center" wrapText="1"/>
    </xf>
    <xf numFmtId="0" fontId="13" fillId="2" borderId="10" xfId="18" applyFont="1" applyFill="1" applyBorder="1" applyAlignment="1">
      <alignment horizontal="center" vertical="center" wrapText="1"/>
    </xf>
    <xf numFmtId="168" fontId="8" fillId="2" borderId="17" xfId="33" applyNumberFormat="1" applyFont="1" applyFill="1" applyBorder="1" applyAlignment="1">
      <alignment horizontal="center" vertical="center"/>
    </xf>
    <xf numFmtId="168" fontId="8" fillId="2" borderId="14" xfId="33" applyNumberFormat="1" applyFont="1" applyFill="1" applyBorder="1" applyAlignment="1">
      <alignment horizontal="center" vertical="center"/>
    </xf>
    <xf numFmtId="168" fontId="8" fillId="2" borderId="17" xfId="33" applyNumberFormat="1" applyFont="1" applyFill="1" applyBorder="1" applyAlignment="1">
      <alignment horizontal="center" vertical="center" wrapText="1"/>
    </xf>
    <xf numFmtId="168" fontId="8" fillId="2" borderId="14" xfId="33" applyNumberFormat="1" applyFont="1" applyFill="1" applyBorder="1" applyAlignment="1">
      <alignment horizontal="center" vertical="center" wrapText="1"/>
    </xf>
    <xf numFmtId="0" fontId="8" fillId="2" borderId="3" xfId="10" applyFont="1" applyFill="1" applyBorder="1" applyAlignment="1">
      <alignment horizontal="center" vertical="center"/>
    </xf>
    <xf numFmtId="0" fontId="8" fillId="2" borderId="18" xfId="10" applyFont="1" applyFill="1" applyBorder="1" applyAlignment="1">
      <alignment horizontal="center" vertical="center"/>
    </xf>
    <xf numFmtId="0" fontId="13" fillId="2" borderId="16" xfId="18" applyFont="1" applyFill="1" applyBorder="1" applyAlignment="1">
      <alignment horizontal="center" wrapText="1"/>
    </xf>
    <xf numFmtId="0" fontId="13" fillId="2" borderId="10" xfId="18" applyFont="1" applyFill="1" applyBorder="1" applyAlignment="1">
      <alignment horizontal="center" wrapText="1"/>
    </xf>
    <xf numFmtId="0" fontId="8" fillId="2" borderId="0" xfId="0" applyFont="1" applyFill="1" applyAlignment="1">
      <alignment horizontal="center" vertical="center" wrapText="1"/>
    </xf>
    <xf numFmtId="0" fontId="8" fillId="2" borderId="0" xfId="0" applyFont="1" applyFill="1" applyAlignment="1">
      <alignment horizontal="center" wrapText="1"/>
    </xf>
    <xf numFmtId="0" fontId="9" fillId="2" borderId="0" xfId="0" applyFont="1" applyFill="1" applyAlignment="1">
      <alignment horizontal="left" wrapText="1"/>
    </xf>
    <xf numFmtId="0" fontId="17" fillId="2" borderId="1" xfId="0" applyFont="1" applyFill="1" applyBorder="1" applyAlignment="1">
      <alignment horizontal="center"/>
    </xf>
    <xf numFmtId="0" fontId="14" fillId="2" borderId="9" xfId="0" applyFont="1" applyFill="1" applyBorder="1" applyAlignment="1">
      <alignment horizontal="center" vertical="center"/>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14" fillId="2" borderId="11" xfId="0" applyFont="1" applyFill="1" applyBorder="1" applyAlignment="1">
      <alignment horizontal="center"/>
    </xf>
    <xf numFmtId="0" fontId="14" fillId="2" borderId="9" xfId="0" applyFont="1" applyFill="1" applyBorder="1" applyAlignment="1">
      <alignment horizontal="center"/>
    </xf>
    <xf numFmtId="0" fontId="14" fillId="2" borderId="5" xfId="0" applyFont="1" applyFill="1" applyBorder="1" applyAlignment="1">
      <alignment horizontal="center"/>
    </xf>
    <xf numFmtId="0" fontId="14" fillId="2" borderId="2" xfId="0" applyFont="1" applyFill="1" applyBorder="1" applyAlignment="1">
      <alignment horizontal="center"/>
    </xf>
    <xf numFmtId="0" fontId="14" fillId="2" borderId="6" xfId="0" applyFont="1" applyFill="1" applyBorder="1" applyAlignment="1">
      <alignment horizontal="center"/>
    </xf>
    <xf numFmtId="0" fontId="14" fillId="2" borderId="7"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14" fillId="2" borderId="0" xfId="0" applyFont="1" applyFill="1" applyAlignment="1">
      <alignment horizontal="center" vertical="center"/>
    </xf>
    <xf numFmtId="0" fontId="14" fillId="2" borderId="9"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4" fillId="2" borderId="4" xfId="0" applyFont="1" applyFill="1" applyBorder="1" applyAlignment="1">
      <alignment horizontal="center"/>
    </xf>
    <xf numFmtId="0" fontId="14" fillId="2" borderId="0" xfId="0" applyFont="1" applyFill="1" applyAlignment="1">
      <alignment horizontal="center" vertical="center" wrapText="1"/>
    </xf>
    <xf numFmtId="0" fontId="14" fillId="2" borderId="3" xfId="0" applyFont="1" applyFill="1" applyBorder="1" applyAlignment="1">
      <alignment horizontal="center" vertical="center"/>
    </xf>
    <xf numFmtId="164" fontId="14" fillId="2" borderId="15" xfId="0" applyNumberFormat="1" applyFont="1" applyFill="1" applyBorder="1" applyAlignment="1">
      <alignment horizontal="center" vertical="center"/>
    </xf>
    <xf numFmtId="164" fontId="14" fillId="2" borderId="14" xfId="0" applyNumberFormat="1" applyFont="1" applyFill="1" applyBorder="1" applyAlignment="1">
      <alignment horizontal="center" vertical="center"/>
    </xf>
    <xf numFmtId="0" fontId="14"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6" xfId="0" applyFont="1" applyFill="1" applyBorder="1" applyAlignment="1">
      <alignment horizontal="center" vertical="center"/>
    </xf>
    <xf numFmtId="0" fontId="14" fillId="2" borderId="5" xfId="0" applyFont="1" applyFill="1" applyBorder="1" applyAlignment="1">
      <alignment horizontal="center" vertical="center"/>
    </xf>
    <xf numFmtId="164" fontId="14" fillId="2" borderId="7" xfId="0" applyNumberFormat="1" applyFont="1" applyFill="1" applyBorder="1" applyAlignment="1">
      <alignment horizontal="center" vertical="center"/>
    </xf>
    <xf numFmtId="0" fontId="14" fillId="2" borderId="0" xfId="0" applyFont="1" applyFill="1" applyAlignment="1">
      <alignment horizontal="center"/>
    </xf>
  </cellXfs>
  <cellStyles count="41">
    <cellStyle name="Euro" xfId="1" xr:uid="{00000000-0005-0000-0000-000000000000}"/>
    <cellStyle name="Euro 2" xfId="24" xr:uid="{00000000-0005-0000-0000-000001000000}"/>
    <cellStyle name="Hyperlink_CUADRO 02" xfId="6" xr:uid="{00000000-0005-0000-0000-000002000000}"/>
    <cellStyle name="Millares" xfId="35" builtinId="3"/>
    <cellStyle name="Millares [0] 2" xfId="31" xr:uid="{00000000-0005-0000-0000-000003000000}"/>
    <cellStyle name="Millares 2" xfId="7" xr:uid="{00000000-0005-0000-0000-000004000000}"/>
    <cellStyle name="Millares 2 2" xfId="19" xr:uid="{00000000-0005-0000-0000-000005000000}"/>
    <cellStyle name="Millares 2 2 2" xfId="33" xr:uid="{00000000-0005-0000-0000-000006000000}"/>
    <cellStyle name="Millares 3" xfId="8" xr:uid="{00000000-0005-0000-0000-000007000000}"/>
    <cellStyle name="Millares 4" xfId="9" xr:uid="{00000000-0005-0000-0000-000008000000}"/>
    <cellStyle name="Millares 5" xfId="4" xr:uid="{00000000-0005-0000-0000-000009000000}"/>
    <cellStyle name="Millares_Capítulo especial VESION FINAL 20041108 2" xfId="22" xr:uid="{00000000-0005-0000-0000-00000A000000}"/>
    <cellStyle name="Normal" xfId="0" builtinId="0"/>
    <cellStyle name="Normal 2" xfId="10" xr:uid="{00000000-0005-0000-0000-00000C000000}"/>
    <cellStyle name="Normal 2 2" xfId="11" xr:uid="{00000000-0005-0000-0000-00000D000000}"/>
    <cellStyle name="Normal 2 2 2" xfId="12" xr:uid="{00000000-0005-0000-0000-00000E000000}"/>
    <cellStyle name="Normal 2 3" xfId="13" xr:uid="{00000000-0005-0000-0000-00000F000000}"/>
    <cellStyle name="Normal 2 4" xfId="14" xr:uid="{00000000-0005-0000-0000-000010000000}"/>
    <cellStyle name="Normal 2 5" xfId="2" xr:uid="{00000000-0005-0000-0000-000011000000}"/>
    <cellStyle name="Normal 2 5 2" xfId="3" xr:uid="{00000000-0005-0000-0000-000012000000}"/>
    <cellStyle name="Normal 2 6" xfId="29" xr:uid="{00000000-0005-0000-0000-000013000000}"/>
    <cellStyle name="Normal 2 6 2" xfId="32" xr:uid="{00000000-0005-0000-0000-000014000000}"/>
    <cellStyle name="Normal 3" xfId="15" xr:uid="{00000000-0005-0000-0000-000015000000}"/>
    <cellStyle name="Normal 4" xfId="16" xr:uid="{00000000-0005-0000-0000-000016000000}"/>
    <cellStyle name="Normal 5" xfId="17" xr:uid="{00000000-0005-0000-0000-000017000000}"/>
    <cellStyle name="Normal 5 2" xfId="5" xr:uid="{00000000-0005-0000-0000-000018000000}"/>
    <cellStyle name="Normal 6" xfId="26" xr:uid="{00000000-0005-0000-0000-000019000000}"/>
    <cellStyle name="Normal 7" xfId="27" xr:uid="{00000000-0005-0000-0000-00001A000000}"/>
    <cellStyle name="Normal_17 2" xfId="20" xr:uid="{00000000-0005-0000-0000-00001B000000}"/>
    <cellStyle name="Normal_18" xfId="21" xr:uid="{00000000-0005-0000-0000-00001C000000}"/>
    <cellStyle name="Normal_Hoja1 2" xfId="18" xr:uid="{00000000-0005-0000-0000-00001D000000}"/>
    <cellStyle name="Normal_Libro2" xfId="23" xr:uid="{00000000-0005-0000-0000-00001E000000}"/>
    <cellStyle name="Normal_T1" xfId="40" xr:uid="{794677D2-6D28-488A-B086-CF1B87244492}"/>
    <cellStyle name="Normal_T3" xfId="39" xr:uid="{FA8E624C-0011-4015-AF94-4474C3704A9C}"/>
    <cellStyle name="Porcentaje" xfId="34" builtinId="5"/>
    <cellStyle name="Porcentaje 2" xfId="28" xr:uid="{00000000-0005-0000-0000-000020000000}"/>
    <cellStyle name="Porcentaje 3" xfId="30" xr:uid="{00000000-0005-0000-0000-000021000000}"/>
    <cellStyle name="Porcentual 2" xfId="25" xr:uid="{00000000-0005-0000-0000-000022000000}"/>
    <cellStyle name="style1702579976205" xfId="36" xr:uid="{6A80A4DA-CDC0-4696-8C42-899B1F64579E}"/>
    <cellStyle name="style1702579976275" xfId="37" xr:uid="{366BCF14-6276-47C1-958E-EA929027E488}"/>
    <cellStyle name="style1702579976892" xfId="38" xr:uid="{9DD170AD-7B64-43CC-8C26-887CAB3ADD3B}"/>
  </cellStyles>
  <dxfs count="0"/>
  <tableStyles count="0" defaultTableStyle="TableStyleMedium9"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Tahoma"/>
                <a:ea typeface="Tahoma"/>
                <a:cs typeface="Tahoma"/>
              </a:defRPr>
            </a:pPr>
            <a:r>
              <a:rPr lang="es-CR"/>
              <a:t>GRÁFICO 1 
COSTA RICA: PADRÓN NACIONAL ELECTORAL POR </a:t>
            </a:r>
            <a:r>
              <a:rPr lang="es-CR" sz="1000" b="1" i="0" u="none" strike="noStrike" baseline="0">
                <a:effectLst/>
              </a:rPr>
              <a:t>PROCESO ELECTORAL</a:t>
            </a:r>
            <a:r>
              <a:rPr lang="es-CR"/>
              <a:t> </a:t>
            </a:r>
          </a:p>
          <a:p>
            <a:pPr>
              <a:defRPr sz="1000" b="1" i="0" u="none" strike="noStrike" baseline="0">
                <a:solidFill>
                  <a:srgbClr val="000000"/>
                </a:solidFill>
                <a:latin typeface="Tahoma"/>
                <a:ea typeface="Tahoma"/>
                <a:cs typeface="Tahoma"/>
              </a:defRPr>
            </a:pPr>
            <a:r>
              <a:rPr lang="es-CR"/>
              <a:t>SEGÚN PROVINCIA, ELECCIONES</a:t>
            </a:r>
            <a:r>
              <a:rPr lang="es-CR" baseline="0"/>
              <a:t> MUNICIPALES </a:t>
            </a:r>
          </a:p>
          <a:p>
            <a:pPr>
              <a:defRPr sz="1000" b="1" i="0" u="none" strike="noStrike" baseline="0">
                <a:solidFill>
                  <a:srgbClr val="000000"/>
                </a:solidFill>
                <a:latin typeface="Tahoma"/>
                <a:ea typeface="Tahoma"/>
                <a:cs typeface="Tahoma"/>
              </a:defRPr>
            </a:pPr>
            <a:r>
              <a:rPr lang="es-CR"/>
              <a:t>FEBRERO 2020 Y  FEBRERO 2024</a:t>
            </a:r>
          </a:p>
        </c:rich>
      </c:tx>
      <c:layout>
        <c:manualLayout>
          <c:xMode val="edge"/>
          <c:yMode val="edge"/>
          <c:x val="0.14477429027919061"/>
          <c:y val="1.5019907648862147E-2"/>
        </c:manualLayout>
      </c:layout>
      <c:overlay val="0"/>
      <c:spPr>
        <a:noFill/>
        <a:ln w="25400">
          <a:noFill/>
        </a:ln>
      </c:spPr>
    </c:title>
    <c:autoTitleDeleted val="0"/>
    <c:plotArea>
      <c:layout>
        <c:manualLayout>
          <c:layoutTarget val="inner"/>
          <c:xMode val="edge"/>
          <c:yMode val="edge"/>
          <c:x val="0.17065417329260937"/>
          <c:y val="0.21808873890763653"/>
          <c:w val="0.76555143159301908"/>
          <c:h val="0.62124159480064989"/>
        </c:manualLayout>
      </c:layout>
      <c:barChart>
        <c:barDir val="bar"/>
        <c:grouping val="clustered"/>
        <c:varyColors val="0"/>
        <c:ser>
          <c:idx val="0"/>
          <c:order val="0"/>
          <c:tx>
            <c:v>2020</c:v>
          </c:tx>
          <c:spPr>
            <a:solidFill>
              <a:srgbClr val="FFFF99"/>
            </a:solidFill>
            <a:ln w="12700">
              <a:solidFill>
                <a:srgbClr val="000000"/>
              </a:solidFill>
              <a:prstDash val="solid"/>
            </a:ln>
          </c:spPr>
          <c:invertIfNegative val="0"/>
          <c:cat>
            <c:strRef>
              <c:f>'G1'!$A$33:$A$39</c:f>
              <c:strCache>
                <c:ptCount val="7"/>
                <c:pt idx="0">
                  <c:v> GUANACASTE </c:v>
                </c:pt>
                <c:pt idx="1">
                  <c:v> LIMÓN </c:v>
                </c:pt>
                <c:pt idx="2">
                  <c:v> PUNTARENAS </c:v>
                </c:pt>
                <c:pt idx="3">
                  <c:v> HEREDIA </c:v>
                </c:pt>
                <c:pt idx="4">
                  <c:v> CARTAGO </c:v>
                </c:pt>
                <c:pt idx="5">
                  <c:v> ALAJUELA </c:v>
                </c:pt>
                <c:pt idx="6">
                  <c:v> SAN JOSÉ </c:v>
                </c:pt>
              </c:strCache>
            </c:strRef>
          </c:cat>
          <c:val>
            <c:numRef>
              <c:f>'G1'!$B$33:$B$39</c:f>
              <c:numCache>
                <c:formatCode>_(* #\ ##0_);_(* \(#\ ##0\);_(* "-"_);_(@_)</c:formatCode>
                <c:ptCount val="7"/>
                <c:pt idx="0">
                  <c:v>250585</c:v>
                </c:pt>
                <c:pt idx="1">
                  <c:v>283879</c:v>
                </c:pt>
                <c:pt idx="2">
                  <c:v>322594</c:v>
                </c:pt>
                <c:pt idx="3">
                  <c:v>344746</c:v>
                </c:pt>
                <c:pt idx="4">
                  <c:v>399475</c:v>
                </c:pt>
                <c:pt idx="5">
                  <c:v>657175</c:v>
                </c:pt>
                <c:pt idx="6">
                  <c:v>1139884</c:v>
                </c:pt>
              </c:numCache>
            </c:numRef>
          </c:val>
          <c:extLst>
            <c:ext xmlns:c16="http://schemas.microsoft.com/office/drawing/2014/chart" uri="{C3380CC4-5D6E-409C-BE32-E72D297353CC}">
              <c16:uniqueId val="{00000000-9F9A-4A75-B7DA-E59F3906FE83}"/>
            </c:ext>
          </c:extLst>
        </c:ser>
        <c:ser>
          <c:idx val="1"/>
          <c:order val="1"/>
          <c:tx>
            <c:v>2024</c:v>
          </c:tx>
          <c:spPr>
            <a:solidFill>
              <a:srgbClr val="C0C0C0"/>
            </a:solidFill>
            <a:ln w="12700">
              <a:solidFill>
                <a:srgbClr val="000000"/>
              </a:solidFill>
              <a:prstDash val="solid"/>
            </a:ln>
          </c:spPr>
          <c:invertIfNegative val="0"/>
          <c:cat>
            <c:strRef>
              <c:f>'G1'!$A$33:$A$39</c:f>
              <c:strCache>
                <c:ptCount val="7"/>
                <c:pt idx="0">
                  <c:v> GUANACASTE </c:v>
                </c:pt>
                <c:pt idx="1">
                  <c:v> LIMÓN </c:v>
                </c:pt>
                <c:pt idx="2">
                  <c:v> PUNTARENAS </c:v>
                </c:pt>
                <c:pt idx="3">
                  <c:v> HEREDIA </c:v>
                </c:pt>
                <c:pt idx="4">
                  <c:v> CARTAGO </c:v>
                </c:pt>
                <c:pt idx="5">
                  <c:v> ALAJUELA </c:v>
                </c:pt>
                <c:pt idx="6">
                  <c:v> SAN JOSÉ </c:v>
                </c:pt>
              </c:strCache>
            </c:strRef>
          </c:cat>
          <c:val>
            <c:numRef>
              <c:f>'G1'!$C$33:$C$39</c:f>
              <c:numCache>
                <c:formatCode>_(* #\ ##0_);_(* \(#\ ##0\);_(* "-"_);_(@_)</c:formatCode>
                <c:ptCount val="7"/>
                <c:pt idx="0">
                  <c:v>268431</c:v>
                </c:pt>
                <c:pt idx="1">
                  <c:v>304591</c:v>
                </c:pt>
                <c:pt idx="2">
                  <c:v>342368</c:v>
                </c:pt>
                <c:pt idx="3">
                  <c:v>365583</c:v>
                </c:pt>
                <c:pt idx="4">
                  <c:v>418485</c:v>
                </c:pt>
                <c:pt idx="5">
                  <c:v>700531</c:v>
                </c:pt>
                <c:pt idx="6">
                  <c:v>1170818</c:v>
                </c:pt>
              </c:numCache>
            </c:numRef>
          </c:val>
          <c:extLst>
            <c:ext xmlns:c16="http://schemas.microsoft.com/office/drawing/2014/chart" uri="{C3380CC4-5D6E-409C-BE32-E72D297353CC}">
              <c16:uniqueId val="{00000001-9F9A-4A75-B7DA-E59F3906FE83}"/>
            </c:ext>
          </c:extLst>
        </c:ser>
        <c:dLbls>
          <c:showLegendKey val="0"/>
          <c:showVal val="0"/>
          <c:showCatName val="0"/>
          <c:showSerName val="0"/>
          <c:showPercent val="0"/>
          <c:showBubbleSize val="0"/>
        </c:dLbls>
        <c:gapWidth val="150"/>
        <c:axId val="58892800"/>
        <c:axId val="82899456"/>
      </c:barChart>
      <c:catAx>
        <c:axId val="58892800"/>
        <c:scaling>
          <c:orientation val="minMax"/>
        </c:scaling>
        <c:delete val="0"/>
        <c:axPos val="l"/>
        <c:title>
          <c:tx>
            <c:rich>
              <a:bodyPr rot="0" vert="horz"/>
              <a:lstStyle/>
              <a:p>
                <a:pPr algn="ctr">
                  <a:defRPr sz="800" b="1" i="0" u="none" strike="noStrike" baseline="0">
                    <a:solidFill>
                      <a:srgbClr val="000000"/>
                    </a:solidFill>
                    <a:latin typeface="Tahoma"/>
                    <a:ea typeface="Tahoma"/>
                    <a:cs typeface="Tahoma"/>
                  </a:defRPr>
                </a:pPr>
                <a:r>
                  <a:rPr lang="es-CR"/>
                  <a:t>PROVINCIA</a:t>
                </a:r>
              </a:p>
            </c:rich>
          </c:tx>
          <c:layout>
            <c:manualLayout>
              <c:xMode val="edge"/>
              <c:yMode val="edge"/>
              <c:x val="5.4226559737838513E-2"/>
              <c:y val="0.1534775776509518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ahoma"/>
                <a:ea typeface="Tahoma"/>
                <a:cs typeface="Tahoma"/>
              </a:defRPr>
            </a:pPr>
            <a:endParaRPr lang="es-CR"/>
          </a:p>
        </c:txPr>
        <c:crossAx val="82899456"/>
        <c:crosses val="autoZero"/>
        <c:auto val="1"/>
        <c:lblAlgn val="ctr"/>
        <c:lblOffset val="100"/>
        <c:tickLblSkip val="1"/>
        <c:tickMarkSkip val="1"/>
        <c:noMultiLvlLbl val="0"/>
      </c:catAx>
      <c:valAx>
        <c:axId val="82899456"/>
        <c:scaling>
          <c:orientation val="minMax"/>
        </c:scaling>
        <c:delete val="0"/>
        <c:axPos val="b"/>
        <c:majorGridlines>
          <c:spPr>
            <a:ln w="3175">
              <a:solidFill>
                <a:srgbClr val="000000"/>
              </a:solidFill>
              <a:prstDash val="solid"/>
            </a:ln>
          </c:spPr>
        </c:majorGridlines>
        <c:title>
          <c:tx>
            <c:rich>
              <a:bodyPr/>
              <a:lstStyle/>
              <a:p>
                <a:pPr>
                  <a:defRPr sz="800" b="1" i="0" u="none" strike="noStrike" baseline="0">
                    <a:solidFill>
                      <a:srgbClr val="000000"/>
                    </a:solidFill>
                    <a:latin typeface="Tahoma"/>
                    <a:ea typeface="Tahoma"/>
                    <a:cs typeface="Tahoma"/>
                  </a:defRPr>
                </a:pPr>
                <a:r>
                  <a:rPr lang="es-CR"/>
                  <a:t>ELECTORADO</a:t>
                </a:r>
              </a:p>
            </c:rich>
          </c:tx>
          <c:layout>
            <c:manualLayout>
              <c:xMode val="edge"/>
              <c:yMode val="edge"/>
              <c:x val="0.49282373408800445"/>
              <c:y val="0.89208842009615752"/>
            </c:manualLayout>
          </c:layout>
          <c:overlay val="0"/>
          <c:spPr>
            <a:noFill/>
            <a:ln w="25400">
              <a:noFill/>
            </a:ln>
          </c:spPr>
        </c:title>
        <c:numFmt formatCode="#,##0_);\(#,##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Tahoma"/>
                <a:ea typeface="Tahoma"/>
                <a:cs typeface="Tahoma"/>
              </a:defRPr>
            </a:pPr>
            <a:endParaRPr lang="es-CR"/>
          </a:p>
        </c:txPr>
        <c:crossAx val="58892800"/>
        <c:crosses val="autoZero"/>
        <c:crossBetween val="between"/>
      </c:valAx>
      <c:spPr>
        <a:gradFill rotWithShape="0">
          <a:gsLst>
            <a:gs pos="0">
              <a:srgbClr val="FFFFFF"/>
            </a:gs>
            <a:gs pos="100000">
              <a:srgbClr val="FFFFFF">
                <a:gamma/>
                <a:tint val="0"/>
                <a:invGamma/>
              </a:srgbClr>
            </a:gs>
          </a:gsLst>
          <a:lin ang="5400000" scaled="1"/>
        </a:gradFill>
        <a:ln w="12700">
          <a:solidFill>
            <a:srgbClr val="808080"/>
          </a:solidFill>
          <a:prstDash val="solid"/>
        </a:ln>
      </c:spPr>
    </c:plotArea>
    <c:legend>
      <c:legendPos val="b"/>
      <c:layout>
        <c:manualLayout>
          <c:xMode val="edge"/>
          <c:yMode val="edge"/>
          <c:x val="0.3169611493678513"/>
          <c:y val="0.9348128762049025"/>
          <c:w val="0.45454595687500787"/>
          <c:h val="4.5563655865126534E-2"/>
        </c:manualLayout>
      </c:layout>
      <c:overlay val="1"/>
      <c:spPr>
        <a:solidFill>
          <a:srgbClr val="FFFFFF"/>
        </a:solidFill>
        <a:ln w="3175">
          <a:solidFill>
            <a:srgbClr val="000000"/>
          </a:solidFill>
          <a:prstDash val="solid"/>
        </a:ln>
        <a:effectLst>
          <a:outerShdw dist="35921" dir="2700000" algn="br">
            <a:srgbClr val="000000"/>
          </a:outerShdw>
        </a:effectLst>
      </c:spPr>
      <c:txPr>
        <a:bodyPr/>
        <a:lstStyle/>
        <a:p>
          <a:pPr>
            <a:defRPr sz="1050" b="0" i="0" u="none" strike="noStrike" baseline="0">
              <a:solidFill>
                <a:srgbClr val="000000"/>
              </a:solidFill>
              <a:latin typeface="Tahoma"/>
              <a:ea typeface="Tahoma"/>
              <a:cs typeface="Tahoma"/>
            </a:defRPr>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200" b="0" i="0" u="none" strike="noStrike" baseline="0">
          <a:solidFill>
            <a:srgbClr val="000000"/>
          </a:solidFill>
          <a:latin typeface="Arial"/>
          <a:ea typeface="Arial"/>
          <a:cs typeface="Arial"/>
        </a:defRPr>
      </a:pPr>
      <a:endParaRPr lang="es-CR"/>
    </a:p>
  </c:txPr>
  <c:printSettings>
    <c:headerFooter alignWithMargins="0"/>
    <c:pageMargins b="1" l="0.75000000000000289" r="0.75000000000000289" t="1"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Tahoma"/>
                <a:ea typeface="Tahoma"/>
                <a:cs typeface="Tahoma"/>
              </a:defRPr>
            </a:pPr>
            <a:r>
              <a:rPr lang="es-CR"/>
              <a:t>GRÁFICO 2
COSTA RICA: DISTRIBUCIÓN DEL PADRÓN NACIONAL ELECTORAL 
POR SEXO REGISTRAL Y GRUPOS DE EDAD</a:t>
            </a:r>
            <a:br>
              <a:rPr lang="es-CR"/>
            </a:br>
            <a:r>
              <a:rPr lang="es-CR" baseline="0"/>
              <a:t>ELECCIONES MUNICIPALES</a:t>
            </a:r>
            <a:r>
              <a:rPr lang="es-CR"/>
              <a:t> FEBRERO 2024</a:t>
            </a:r>
          </a:p>
          <a:p>
            <a:pPr>
              <a:defRPr sz="1000" b="1" i="0" u="none" strike="noStrike" baseline="0">
                <a:solidFill>
                  <a:srgbClr val="000000"/>
                </a:solidFill>
                <a:latin typeface="Tahoma"/>
                <a:ea typeface="Tahoma"/>
                <a:cs typeface="Tahoma"/>
              </a:defRPr>
            </a:pPr>
            <a:r>
              <a:rPr lang="es-CR" sz="800" i="0"/>
              <a:t>(ELECTORADO EN MILES)</a:t>
            </a:r>
          </a:p>
        </c:rich>
      </c:tx>
      <c:layout>
        <c:manualLayout>
          <c:xMode val="edge"/>
          <c:yMode val="edge"/>
          <c:x val="0.25634406458686337"/>
          <c:y val="2.2597335589461573E-2"/>
        </c:manualLayout>
      </c:layout>
      <c:overlay val="0"/>
      <c:spPr>
        <a:noFill/>
        <a:ln w="25400">
          <a:noFill/>
        </a:ln>
      </c:spPr>
    </c:title>
    <c:autoTitleDeleted val="0"/>
    <c:plotArea>
      <c:layout>
        <c:manualLayout>
          <c:layoutTarget val="inner"/>
          <c:xMode val="edge"/>
          <c:yMode val="edge"/>
          <c:x val="7.3446278892557781E-2"/>
          <c:y val="0.2165968888035337"/>
          <c:w val="0.87891389382778762"/>
          <c:h val="0.62939654695061853"/>
        </c:manualLayout>
      </c:layout>
      <c:barChart>
        <c:barDir val="bar"/>
        <c:grouping val="clustered"/>
        <c:varyColors val="0"/>
        <c:ser>
          <c:idx val="0"/>
          <c:order val="0"/>
          <c:tx>
            <c:strRef>
              <c:f>'G2'!$K$3</c:f>
              <c:strCache>
                <c:ptCount val="1"/>
                <c:pt idx="0">
                  <c:v>MUJERES</c:v>
                </c:pt>
              </c:strCache>
            </c:strRef>
          </c:tx>
          <c:spPr>
            <a:solidFill>
              <a:srgbClr val="FFCC99"/>
            </a:solidFill>
            <a:ln w="12700">
              <a:solidFill>
                <a:srgbClr val="000000"/>
              </a:solidFill>
              <a:prstDash val="solid"/>
            </a:ln>
          </c:spPr>
          <c:invertIfNegative val="0"/>
          <c:cat>
            <c:strRef>
              <c:f>'G2'!$L$4:$L$20</c:f>
              <c:strCache>
                <c:ptCount val="17"/>
                <c:pt idx="0">
                  <c:v>18 - 19</c:v>
                </c:pt>
                <c:pt idx="1">
                  <c:v>20 - 24</c:v>
                </c:pt>
                <c:pt idx="2">
                  <c:v>25 - 29</c:v>
                </c:pt>
                <c:pt idx="3">
                  <c:v>30 - 34</c:v>
                </c:pt>
                <c:pt idx="4">
                  <c:v>35 - 39</c:v>
                </c:pt>
                <c:pt idx="5">
                  <c:v>40 - 44</c:v>
                </c:pt>
                <c:pt idx="6">
                  <c:v>45 - 49</c:v>
                </c:pt>
                <c:pt idx="7">
                  <c:v>50 - 54</c:v>
                </c:pt>
                <c:pt idx="8">
                  <c:v>55 - 59</c:v>
                </c:pt>
                <c:pt idx="9">
                  <c:v>60 - 64</c:v>
                </c:pt>
                <c:pt idx="10">
                  <c:v>65 - 69</c:v>
                </c:pt>
                <c:pt idx="11">
                  <c:v>70 - 74</c:v>
                </c:pt>
                <c:pt idx="12">
                  <c:v>75 - 79</c:v>
                </c:pt>
                <c:pt idx="13">
                  <c:v>80 - 84</c:v>
                </c:pt>
                <c:pt idx="14">
                  <c:v>88 - 89</c:v>
                </c:pt>
                <c:pt idx="15">
                  <c:v>90 - 94</c:v>
                </c:pt>
                <c:pt idx="16">
                  <c:v>95 y más</c:v>
                </c:pt>
              </c:strCache>
            </c:strRef>
          </c:cat>
          <c:val>
            <c:numRef>
              <c:f>'G2'!$K$4:$K$20</c:f>
              <c:numCache>
                <c:formatCode>General</c:formatCode>
                <c:ptCount val="17"/>
                <c:pt idx="0">
                  <c:v>-56562</c:v>
                </c:pt>
                <c:pt idx="1">
                  <c:v>-177428</c:v>
                </c:pt>
                <c:pt idx="2">
                  <c:v>-187597</c:v>
                </c:pt>
                <c:pt idx="3">
                  <c:v>-191772</c:v>
                </c:pt>
                <c:pt idx="4">
                  <c:v>-193029</c:v>
                </c:pt>
                <c:pt idx="5">
                  <c:v>-168474</c:v>
                </c:pt>
                <c:pt idx="6">
                  <c:v>-143759</c:v>
                </c:pt>
                <c:pt idx="7">
                  <c:v>-132091</c:v>
                </c:pt>
                <c:pt idx="8">
                  <c:v>-134680</c:v>
                </c:pt>
                <c:pt idx="9">
                  <c:v>-124160</c:v>
                </c:pt>
                <c:pt idx="10">
                  <c:v>-100088</c:v>
                </c:pt>
                <c:pt idx="11">
                  <c:v>-73419</c:v>
                </c:pt>
                <c:pt idx="12">
                  <c:v>-50208</c:v>
                </c:pt>
                <c:pt idx="13">
                  <c:v>-32539</c:v>
                </c:pt>
                <c:pt idx="14">
                  <c:v>-19491</c:v>
                </c:pt>
                <c:pt idx="15">
                  <c:v>-9302</c:v>
                </c:pt>
                <c:pt idx="16">
                  <c:v>-3561</c:v>
                </c:pt>
              </c:numCache>
            </c:numRef>
          </c:val>
          <c:extLst>
            <c:ext xmlns:c16="http://schemas.microsoft.com/office/drawing/2014/chart" uri="{C3380CC4-5D6E-409C-BE32-E72D297353CC}">
              <c16:uniqueId val="{00000000-EA2F-44CA-A377-E688494A7847}"/>
            </c:ext>
          </c:extLst>
        </c:ser>
        <c:ser>
          <c:idx val="1"/>
          <c:order val="1"/>
          <c:tx>
            <c:strRef>
              <c:f>'G2'!$J$3</c:f>
              <c:strCache>
                <c:ptCount val="1"/>
                <c:pt idx="0">
                  <c:v>HOMBRES</c:v>
                </c:pt>
              </c:strCache>
            </c:strRef>
          </c:tx>
          <c:spPr>
            <a:solidFill>
              <a:srgbClr val="969696"/>
            </a:solidFill>
            <a:ln w="12700">
              <a:solidFill>
                <a:srgbClr val="000000"/>
              </a:solidFill>
              <a:prstDash val="solid"/>
            </a:ln>
          </c:spPr>
          <c:invertIfNegative val="0"/>
          <c:cat>
            <c:strRef>
              <c:f>'G2'!$L$4:$L$20</c:f>
              <c:strCache>
                <c:ptCount val="17"/>
                <c:pt idx="0">
                  <c:v>18 - 19</c:v>
                </c:pt>
                <c:pt idx="1">
                  <c:v>20 - 24</c:v>
                </c:pt>
                <c:pt idx="2">
                  <c:v>25 - 29</c:v>
                </c:pt>
                <c:pt idx="3">
                  <c:v>30 - 34</c:v>
                </c:pt>
                <c:pt idx="4">
                  <c:v>35 - 39</c:v>
                </c:pt>
                <c:pt idx="5">
                  <c:v>40 - 44</c:v>
                </c:pt>
                <c:pt idx="6">
                  <c:v>45 - 49</c:v>
                </c:pt>
                <c:pt idx="7">
                  <c:v>50 - 54</c:v>
                </c:pt>
                <c:pt idx="8">
                  <c:v>55 - 59</c:v>
                </c:pt>
                <c:pt idx="9">
                  <c:v>60 - 64</c:v>
                </c:pt>
                <c:pt idx="10">
                  <c:v>65 - 69</c:v>
                </c:pt>
                <c:pt idx="11">
                  <c:v>70 - 74</c:v>
                </c:pt>
                <c:pt idx="12">
                  <c:v>75 - 79</c:v>
                </c:pt>
                <c:pt idx="13">
                  <c:v>80 - 84</c:v>
                </c:pt>
                <c:pt idx="14">
                  <c:v>88 - 89</c:v>
                </c:pt>
                <c:pt idx="15">
                  <c:v>90 - 94</c:v>
                </c:pt>
                <c:pt idx="16">
                  <c:v>95 y más</c:v>
                </c:pt>
              </c:strCache>
            </c:strRef>
          </c:cat>
          <c:val>
            <c:numRef>
              <c:f>'G2'!$J$4:$J$20</c:f>
              <c:numCache>
                <c:formatCode>_(* #\ ##0_);_(* \(#\ ##0\);_(* "-"_);_(@_)</c:formatCode>
                <c:ptCount val="17"/>
                <c:pt idx="0">
                  <c:v>58514</c:v>
                </c:pt>
                <c:pt idx="1">
                  <c:v>185319</c:v>
                </c:pt>
                <c:pt idx="2">
                  <c:v>193494</c:v>
                </c:pt>
                <c:pt idx="3">
                  <c:v>197967</c:v>
                </c:pt>
                <c:pt idx="4">
                  <c:v>196127</c:v>
                </c:pt>
                <c:pt idx="5">
                  <c:v>169234</c:v>
                </c:pt>
                <c:pt idx="6">
                  <c:v>142950</c:v>
                </c:pt>
                <c:pt idx="7">
                  <c:v>129616</c:v>
                </c:pt>
                <c:pt idx="8">
                  <c:v>130739</c:v>
                </c:pt>
                <c:pt idx="9">
                  <c:v>118331</c:v>
                </c:pt>
                <c:pt idx="10">
                  <c:v>92750</c:v>
                </c:pt>
                <c:pt idx="11">
                  <c:v>65784</c:v>
                </c:pt>
                <c:pt idx="12">
                  <c:v>43249</c:v>
                </c:pt>
                <c:pt idx="13">
                  <c:v>26349</c:v>
                </c:pt>
                <c:pt idx="14">
                  <c:v>14287</c:v>
                </c:pt>
                <c:pt idx="15">
                  <c:v>5897</c:v>
                </c:pt>
                <c:pt idx="16">
                  <c:v>2040</c:v>
                </c:pt>
              </c:numCache>
            </c:numRef>
          </c:val>
          <c:extLst>
            <c:ext xmlns:c16="http://schemas.microsoft.com/office/drawing/2014/chart" uri="{C3380CC4-5D6E-409C-BE32-E72D297353CC}">
              <c16:uniqueId val="{00000001-EA2F-44CA-A377-E688494A7847}"/>
            </c:ext>
          </c:extLst>
        </c:ser>
        <c:dLbls>
          <c:showLegendKey val="0"/>
          <c:showVal val="0"/>
          <c:showCatName val="0"/>
          <c:showSerName val="0"/>
          <c:showPercent val="0"/>
          <c:showBubbleSize val="0"/>
        </c:dLbls>
        <c:gapWidth val="0"/>
        <c:overlap val="100"/>
        <c:axId val="58895872"/>
        <c:axId val="82901184"/>
      </c:barChart>
      <c:catAx>
        <c:axId val="58895872"/>
        <c:scaling>
          <c:orientation val="minMax"/>
        </c:scaling>
        <c:delete val="0"/>
        <c:axPos val="l"/>
        <c:numFmt formatCode="#,##0.00" sourceLinked="0"/>
        <c:majorTickMark val="in"/>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Tahoma"/>
                <a:ea typeface="Tahoma"/>
                <a:cs typeface="Tahoma"/>
              </a:defRPr>
            </a:pPr>
            <a:endParaRPr lang="es-CR"/>
          </a:p>
        </c:txPr>
        <c:crossAx val="82901184"/>
        <c:crosses val="autoZero"/>
        <c:auto val="1"/>
        <c:lblAlgn val="ctr"/>
        <c:lblOffset val="100"/>
        <c:tickLblSkip val="1"/>
        <c:tickMarkSkip val="1"/>
        <c:noMultiLvlLbl val="0"/>
      </c:catAx>
      <c:valAx>
        <c:axId val="82901184"/>
        <c:scaling>
          <c:orientation val="minMax"/>
          <c:max val="220000"/>
          <c:min val="-200000"/>
        </c:scaling>
        <c:delete val="0"/>
        <c:axPos val="b"/>
        <c:majorGridlines>
          <c:spPr>
            <a:ln w="3175">
              <a:solidFill>
                <a:srgbClr val="000000"/>
              </a:solidFill>
              <a:prstDash val="solid"/>
            </a:ln>
          </c:spPr>
        </c:majorGridlines>
        <c:numFmt formatCode="#,##0;[Black]#,##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ahoma"/>
                <a:ea typeface="Tahoma"/>
                <a:cs typeface="Tahoma"/>
              </a:defRPr>
            </a:pPr>
            <a:endParaRPr lang="es-CR"/>
          </a:p>
        </c:txPr>
        <c:crossAx val="58895872"/>
        <c:crosses val="autoZero"/>
        <c:crossBetween val="between"/>
        <c:dispUnits>
          <c:builtInUnit val="thousands"/>
        </c:dispUnits>
      </c:valAx>
    </c:plotArea>
    <c:legend>
      <c:legendPos val="b"/>
      <c:layout>
        <c:manualLayout>
          <c:xMode val="edge"/>
          <c:yMode val="edge"/>
          <c:x val="0.4354838709677461"/>
          <c:y val="0.91561370074684456"/>
          <c:w val="0.20645161290322581"/>
          <c:h val="4.0084470770023181E-2"/>
        </c:manualLayout>
      </c:layout>
      <c:overlay val="0"/>
      <c:spPr>
        <a:solidFill>
          <a:srgbClr val="FFFFFF"/>
        </a:solidFill>
        <a:ln w="3175">
          <a:solidFill>
            <a:srgbClr val="000000"/>
          </a:solidFill>
          <a:prstDash val="solid"/>
        </a:ln>
        <a:effectLst>
          <a:outerShdw dist="35921" dir="2700000" algn="br">
            <a:srgbClr val="000000"/>
          </a:outerShdw>
        </a:effectLst>
      </c:spPr>
      <c:txPr>
        <a:bodyPr/>
        <a:lstStyle/>
        <a:p>
          <a:pPr>
            <a:defRPr sz="900" b="0" i="0" u="none" strike="noStrike" baseline="0">
              <a:solidFill>
                <a:srgbClr val="000000"/>
              </a:solidFill>
              <a:latin typeface="Tahoma"/>
              <a:ea typeface="Tahoma"/>
              <a:cs typeface="Tahoma"/>
            </a:defRPr>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125" b="0" i="0" u="none" strike="noStrike" baseline="0">
          <a:solidFill>
            <a:srgbClr val="000000"/>
          </a:solidFill>
          <a:latin typeface="Arial"/>
          <a:ea typeface="Arial"/>
          <a:cs typeface="Arial"/>
        </a:defRPr>
      </a:pPr>
      <a:endParaRPr lang="es-CR"/>
    </a:p>
  </c:txPr>
  <c:printSettings>
    <c:headerFooter alignWithMargins="0">
      <c:oddFooter>&amp;C&amp;P</c:oddFooter>
    </c:headerFooter>
    <c:pageMargins b="0.98425196850393659" l="0.39370078740157488" r="0.39370078740157488" t="0.59055118110235516" header="0.98425196850393659" footer="0"/>
    <c:pageSetup firstPageNumber="19" orientation="landscape" useFirstPageNumber="1"/>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Tahoma"/>
                <a:ea typeface="Tahoma"/>
                <a:cs typeface="Tahoma"/>
              </a:defRPr>
            </a:pPr>
            <a:r>
              <a:rPr lang="es-CR" sz="1000"/>
              <a:t>GRÁFICO 3
COSTA RICA: DISTRIBUCIÓN</a:t>
            </a:r>
            <a:r>
              <a:rPr lang="es-CR" sz="1000" baseline="0"/>
              <a:t> RELATIVA </a:t>
            </a:r>
            <a:r>
              <a:rPr lang="es-CR" sz="1000"/>
              <a:t>DE</a:t>
            </a:r>
            <a:r>
              <a:rPr lang="es-CR" sz="1000" baseline="0"/>
              <a:t> </a:t>
            </a:r>
            <a:r>
              <a:rPr lang="es-CR" sz="1000"/>
              <a:t>LAS</a:t>
            </a:r>
            <a:r>
              <a:rPr lang="es-CR" sz="1000" baseline="0"/>
              <a:t> CANDIDATURAS </a:t>
            </a:r>
            <a:r>
              <a:rPr lang="es-CR" sz="1000" b="1" i="0" u="none" strike="noStrike" baseline="0">
                <a:effectLst/>
              </a:rPr>
              <a:t>POR SEXO REGISTRAL </a:t>
            </a:r>
            <a:r>
              <a:rPr lang="es-CR" sz="1000" baseline="0"/>
              <a:t> </a:t>
            </a:r>
          </a:p>
          <a:p>
            <a:pPr>
              <a:defRPr sz="1000" b="1" i="0" u="none" strike="noStrike" baseline="0">
                <a:solidFill>
                  <a:srgbClr val="000000"/>
                </a:solidFill>
                <a:latin typeface="Tahoma"/>
                <a:ea typeface="Tahoma"/>
                <a:cs typeface="Tahoma"/>
              </a:defRPr>
            </a:pPr>
            <a:r>
              <a:rPr lang="es-CR" sz="1000" baseline="0"/>
              <a:t>SEGÚN TIPO</a:t>
            </a:r>
            <a:r>
              <a:rPr lang="es-CR" sz="1000"/>
              <a:t>, ELECCIONES MUNICIPALES 4 DE FEBRERO 2024</a:t>
            </a:r>
          </a:p>
        </c:rich>
      </c:tx>
      <c:layout>
        <c:manualLayout>
          <c:xMode val="edge"/>
          <c:yMode val="edge"/>
          <c:x val="0.23043135548545271"/>
          <c:y val="4.9352254475653223E-2"/>
        </c:manualLayout>
      </c:layout>
      <c:overlay val="0"/>
      <c:spPr>
        <a:noFill/>
        <a:ln w="25400">
          <a:noFill/>
        </a:ln>
      </c:spPr>
    </c:title>
    <c:autoTitleDeleted val="0"/>
    <c:plotArea>
      <c:layout>
        <c:manualLayout>
          <c:layoutTarget val="inner"/>
          <c:xMode val="edge"/>
          <c:yMode val="edge"/>
          <c:x val="0.2495867428336164"/>
          <c:y val="0.16220491364318465"/>
          <c:w val="0.69586776859504129"/>
          <c:h val="0.68031931300584536"/>
        </c:manualLayout>
      </c:layout>
      <c:barChart>
        <c:barDir val="bar"/>
        <c:grouping val="percentStacked"/>
        <c:varyColors val="0"/>
        <c:ser>
          <c:idx val="0"/>
          <c:order val="0"/>
          <c:tx>
            <c:strRef>
              <c:f>'G3'!$C$4</c:f>
              <c:strCache>
                <c:ptCount val="1"/>
                <c:pt idx="0">
                  <c:v>HOMBRE</c:v>
                </c:pt>
              </c:strCache>
            </c:strRef>
          </c:tx>
          <c:spPr>
            <a:solidFill>
              <a:srgbClr val="9999FF"/>
            </a:solidFill>
            <a:ln w="12700">
              <a:solidFill>
                <a:srgbClr val="000000"/>
              </a:solidFill>
              <a:prstDash val="solid"/>
            </a:ln>
          </c:spPr>
          <c:invertIfNegative val="0"/>
          <c:dLbls>
            <c:spPr>
              <a:noFill/>
              <a:ln>
                <a:noFill/>
              </a:ln>
              <a:effectLst/>
            </c:spPr>
            <c:txPr>
              <a:bodyPr wrap="square" lIns="38100" tIns="19050" rIns="38100" bIns="19050" anchor="ctr">
                <a:spAutoFit/>
              </a:bodyPr>
              <a:lstStyle/>
              <a:p>
                <a:pPr>
                  <a:defRPr sz="9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'G3'!$A$5:$A$13</c:f>
              <c:strCache>
                <c:ptCount val="9"/>
                <c:pt idx="0">
                  <c:v>VICEALCALDÍA PRIMERA</c:v>
                </c:pt>
                <c:pt idx="1">
                  <c:v>VICEINTENDENCIA</c:v>
                </c:pt>
                <c:pt idx="2">
                  <c:v>CONCEJALÍA DE DISTRITO</c:v>
                </c:pt>
                <c:pt idx="3">
                  <c:v>CONCEJALÍA MUNICIPAL DE DISTRITO</c:v>
                </c:pt>
                <c:pt idx="4">
                  <c:v>SINDICATURA</c:v>
                </c:pt>
                <c:pt idx="5">
                  <c:v>REGIDURÍA</c:v>
                </c:pt>
                <c:pt idx="6">
                  <c:v>VICEALCALDÍA SEGUNDA</c:v>
                </c:pt>
                <c:pt idx="7">
                  <c:v>INTENDENCIA</c:v>
                </c:pt>
                <c:pt idx="8">
                  <c:v>ALCALDÍA</c:v>
                </c:pt>
              </c:strCache>
            </c:strRef>
          </c:cat>
          <c:val>
            <c:numRef>
              <c:f>'G3'!$C$5:$C$13</c:f>
              <c:numCache>
                <c:formatCode>_(* #\ ##0_);_(* \(#\ ##0\);_(* "-"_);_(@_)</c:formatCode>
                <c:ptCount val="9"/>
                <c:pt idx="0">
                  <c:v>236</c:v>
                </c:pt>
                <c:pt idx="1">
                  <c:v>18</c:v>
                </c:pt>
                <c:pt idx="2">
                  <c:v>7772</c:v>
                </c:pt>
                <c:pt idx="3">
                  <c:v>137</c:v>
                </c:pt>
                <c:pt idx="4">
                  <c:v>2638</c:v>
                </c:pt>
                <c:pt idx="5">
                  <c:v>3550</c:v>
                </c:pt>
                <c:pt idx="6">
                  <c:v>319</c:v>
                </c:pt>
                <c:pt idx="7">
                  <c:v>19</c:v>
                </c:pt>
                <c:pt idx="8">
                  <c:v>318</c:v>
                </c:pt>
              </c:numCache>
            </c:numRef>
          </c:val>
          <c:extLst>
            <c:ext xmlns:c16="http://schemas.microsoft.com/office/drawing/2014/chart" uri="{C3380CC4-5D6E-409C-BE32-E72D297353CC}">
              <c16:uniqueId val="{00000000-0237-41B2-BF59-A3BE5D7855D4}"/>
            </c:ext>
          </c:extLst>
        </c:ser>
        <c:ser>
          <c:idx val="1"/>
          <c:order val="1"/>
          <c:tx>
            <c:strRef>
              <c:f>'G3'!$B$4</c:f>
              <c:strCache>
                <c:ptCount val="1"/>
                <c:pt idx="0">
                  <c:v>MUJER</c:v>
                </c:pt>
              </c:strCache>
            </c:strRef>
          </c:tx>
          <c:spPr>
            <a:solidFill>
              <a:srgbClr val="FFC000"/>
            </a:solidFill>
            <a:ln w="12700">
              <a:solidFill>
                <a:srgbClr val="000000"/>
              </a:solidFill>
              <a:prstDash val="solid"/>
            </a:ln>
          </c:spPr>
          <c:invertIfNegative val="0"/>
          <c:dLbls>
            <c:spPr>
              <a:noFill/>
              <a:ln>
                <a:noFill/>
              </a:ln>
              <a:effectLst/>
            </c:spPr>
            <c:txPr>
              <a:bodyPr wrap="square" lIns="38100" tIns="19050" rIns="38100" bIns="19050" anchor="ctr">
                <a:spAutoFit/>
              </a:bodyPr>
              <a:lstStyle/>
              <a:p>
                <a:pPr>
                  <a:defRPr sz="900"/>
                </a:pPr>
                <a:endParaRPr lang="es-CR"/>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'G3'!$A$5:$A$13</c:f>
              <c:strCache>
                <c:ptCount val="9"/>
                <c:pt idx="0">
                  <c:v>VICEALCALDÍA PRIMERA</c:v>
                </c:pt>
                <c:pt idx="1">
                  <c:v>VICEINTENDENCIA</c:v>
                </c:pt>
                <c:pt idx="2">
                  <c:v>CONCEJALÍA DE DISTRITO</c:v>
                </c:pt>
                <c:pt idx="3">
                  <c:v>CONCEJALÍA MUNICIPAL DE DISTRITO</c:v>
                </c:pt>
                <c:pt idx="4">
                  <c:v>SINDICATURA</c:v>
                </c:pt>
                <c:pt idx="5">
                  <c:v>REGIDURÍA</c:v>
                </c:pt>
                <c:pt idx="6">
                  <c:v>VICEALCALDÍA SEGUNDA</c:v>
                </c:pt>
                <c:pt idx="7">
                  <c:v>INTENDENCIA</c:v>
                </c:pt>
                <c:pt idx="8">
                  <c:v>ALCALDÍA</c:v>
                </c:pt>
              </c:strCache>
            </c:strRef>
          </c:cat>
          <c:val>
            <c:numRef>
              <c:f>'G3'!$B$5:$B$13</c:f>
              <c:numCache>
                <c:formatCode>_(* #\ ##0_);_(* \(#\ ##0\);_(* "-"_);_(@_)</c:formatCode>
                <c:ptCount val="9"/>
                <c:pt idx="0">
                  <c:v>317</c:v>
                </c:pt>
                <c:pt idx="1">
                  <c:v>17</c:v>
                </c:pt>
                <c:pt idx="2">
                  <c:v>7857</c:v>
                </c:pt>
                <c:pt idx="3">
                  <c:v>137</c:v>
                </c:pt>
                <c:pt idx="4">
                  <c:v>2644</c:v>
                </c:pt>
                <c:pt idx="5">
                  <c:v>3463</c:v>
                </c:pt>
                <c:pt idx="6">
                  <c:v>210</c:v>
                </c:pt>
                <c:pt idx="7">
                  <c:v>19</c:v>
                </c:pt>
                <c:pt idx="8">
                  <c:v>243</c:v>
                </c:pt>
              </c:numCache>
            </c:numRef>
          </c:val>
          <c:extLst>
            <c:ext xmlns:c16="http://schemas.microsoft.com/office/drawing/2014/chart" uri="{C3380CC4-5D6E-409C-BE32-E72D297353CC}">
              <c16:uniqueId val="{00000001-0237-41B2-BF59-A3BE5D7855D4}"/>
            </c:ext>
          </c:extLst>
        </c:ser>
        <c:dLbls>
          <c:showLegendKey val="0"/>
          <c:showVal val="0"/>
          <c:showCatName val="0"/>
          <c:showSerName val="0"/>
          <c:showPercent val="0"/>
          <c:showBubbleSize val="0"/>
        </c:dLbls>
        <c:gapWidth val="50"/>
        <c:overlap val="100"/>
        <c:axId val="86982656"/>
        <c:axId val="82383360"/>
      </c:barChart>
      <c:catAx>
        <c:axId val="86982656"/>
        <c:scaling>
          <c:orientation val="minMax"/>
        </c:scaling>
        <c:delete val="0"/>
        <c:axPos val="l"/>
        <c:numFmt formatCode="General" sourceLinked="1"/>
        <c:majorTickMark val="none"/>
        <c:minorTickMark val="none"/>
        <c:tickLblPos val="nextTo"/>
        <c:spPr>
          <a:ln w="3175">
            <a:solidFill>
              <a:srgbClr val="000000"/>
            </a:solidFill>
            <a:prstDash val="solid"/>
          </a:ln>
        </c:spPr>
        <c:txPr>
          <a:bodyPr rot="0" vert="horz"/>
          <a:lstStyle/>
          <a:p>
            <a:pPr>
              <a:defRPr sz="720" b="0" i="0" u="none" strike="noStrike" baseline="0">
                <a:solidFill>
                  <a:srgbClr val="000000"/>
                </a:solidFill>
                <a:latin typeface="Arial"/>
                <a:ea typeface="Arial"/>
                <a:cs typeface="Arial"/>
              </a:defRPr>
            </a:pPr>
            <a:endParaRPr lang="es-CR"/>
          </a:p>
        </c:txPr>
        <c:crossAx val="82383360"/>
        <c:crosses val="autoZero"/>
        <c:auto val="1"/>
        <c:lblAlgn val="ctr"/>
        <c:lblOffset val="100"/>
        <c:tickLblSkip val="1"/>
        <c:tickMarkSkip val="1"/>
        <c:noMultiLvlLbl val="0"/>
      </c:catAx>
      <c:valAx>
        <c:axId val="82383360"/>
        <c:scaling>
          <c:orientation val="minMax"/>
        </c:scaling>
        <c:delete val="0"/>
        <c:axPos val="b"/>
        <c:majorGridlines>
          <c:spPr>
            <a:ln w="3175">
              <a:solidFill>
                <a:srgbClr val="000000"/>
              </a:solidFill>
              <a:prstDash val="solid"/>
            </a:ln>
          </c:spPr>
        </c:majorGridlines>
        <c:numFmt formatCode="0%" sourceLinked="0"/>
        <c:majorTickMark val="out"/>
        <c:minorTickMark val="none"/>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es-CR"/>
          </a:p>
        </c:txPr>
        <c:crossAx val="86982656"/>
        <c:crosses val="autoZero"/>
        <c:crossBetween val="between"/>
      </c:valAx>
      <c:spPr>
        <a:gradFill rotWithShape="0">
          <a:gsLst>
            <a:gs pos="0">
              <a:srgbClr val="FFFFFF"/>
            </a:gs>
            <a:gs pos="100000">
              <a:srgbClr val="FFFFFF">
                <a:gamma/>
                <a:tint val="0"/>
                <a:invGamma/>
              </a:srgbClr>
            </a:gs>
          </a:gsLst>
          <a:lin ang="5400000" scaled="1"/>
        </a:gradFill>
        <a:ln w="3175">
          <a:solidFill>
            <a:srgbClr val="000000"/>
          </a:solidFill>
          <a:prstDash val="solid"/>
        </a:ln>
      </c:spPr>
    </c:plotArea>
    <c:legend>
      <c:legendPos val="b"/>
      <c:overlay val="0"/>
      <c:txPr>
        <a:bodyPr/>
        <a:lstStyle/>
        <a:p>
          <a:pPr>
            <a:defRPr sz="1050"/>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100" b="0" i="0" u="none" strike="noStrike" baseline="0">
          <a:solidFill>
            <a:srgbClr val="000000"/>
          </a:solidFill>
          <a:latin typeface="Arial"/>
          <a:ea typeface="Arial"/>
          <a:cs typeface="Arial"/>
        </a:defRPr>
      </a:pPr>
      <a:endParaRPr lang="es-CR"/>
    </a:p>
  </c:txPr>
  <c:printSettings>
    <c:headerFooter alignWithMargins="0"/>
    <c:pageMargins b="1" l="0.75000000000000289" r="0.75000000000000289" t="1" header="0" footer="0"/>
    <c:pageSetup paperSize="9" orientation="landscape" horizontalDpi="120" verticalDpi="14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925" b="1" i="0" u="none" strike="noStrike" baseline="0">
                <a:solidFill>
                  <a:srgbClr val="000000"/>
                </a:solidFill>
                <a:latin typeface="Tahoma"/>
                <a:ea typeface="Tahoma"/>
                <a:cs typeface="Tahoma"/>
              </a:defRPr>
            </a:pPr>
            <a:r>
              <a:rPr lang="es-CR"/>
              <a:t>GRÁFICO 4
COSTA RICA: DISTRIBUCIÓN DE LAS CANDIDATURAS</a:t>
            </a:r>
            <a:r>
              <a:rPr lang="es-CR" baseline="0"/>
              <a:t> </a:t>
            </a:r>
            <a:r>
              <a:rPr lang="es-CR"/>
              <a:t>A ALCALDÍAS Y VICEALCALDÍAS POR SEXO REGISTRAL Y GRUPOS DE EDAD.</a:t>
            </a:r>
            <a:r>
              <a:rPr lang="es-CR" baseline="0"/>
              <a:t> </a:t>
            </a:r>
            <a:r>
              <a:rPr lang="es-CR"/>
              <a:t>ELECCIONES</a:t>
            </a:r>
            <a:r>
              <a:rPr lang="es-CR" baseline="0"/>
              <a:t> MUNICIPALES</a:t>
            </a:r>
          </a:p>
          <a:p>
            <a:pPr>
              <a:defRPr sz="925" b="1" i="0" u="none" strike="noStrike" baseline="0">
                <a:solidFill>
                  <a:srgbClr val="000000"/>
                </a:solidFill>
                <a:latin typeface="Tahoma"/>
                <a:ea typeface="Tahoma"/>
                <a:cs typeface="Tahoma"/>
              </a:defRPr>
            </a:pPr>
            <a:r>
              <a:rPr lang="es-CR" baseline="0"/>
              <a:t> </a:t>
            </a:r>
            <a:r>
              <a:rPr lang="es-CR" sz="925" b="1" i="0" u="none" strike="noStrike" baseline="0">
                <a:effectLst/>
              </a:rPr>
              <a:t>4 DE FEBRERO 2024</a:t>
            </a:r>
            <a:endParaRPr lang="es-CR"/>
          </a:p>
        </c:rich>
      </c:tx>
      <c:layout>
        <c:manualLayout>
          <c:xMode val="edge"/>
          <c:yMode val="edge"/>
          <c:x val="0.15322580645161291"/>
          <c:y val="2.5000000000000001E-2"/>
        </c:manualLayout>
      </c:layout>
      <c:overlay val="0"/>
      <c:spPr>
        <a:noFill/>
        <a:ln w="25400">
          <a:noFill/>
        </a:ln>
      </c:spPr>
    </c:title>
    <c:autoTitleDeleted val="0"/>
    <c:plotArea>
      <c:layout>
        <c:manualLayout>
          <c:layoutTarget val="inner"/>
          <c:xMode val="edge"/>
          <c:yMode val="edge"/>
          <c:x val="0.10467453715529593"/>
          <c:y val="0.19660399076621446"/>
          <c:w val="0.88465979189149579"/>
          <c:h val="0.66732618663630905"/>
        </c:manualLayout>
      </c:layout>
      <c:barChart>
        <c:barDir val="bar"/>
        <c:grouping val="stacked"/>
        <c:varyColors val="0"/>
        <c:ser>
          <c:idx val="0"/>
          <c:order val="0"/>
          <c:tx>
            <c:v>MUJERES</c:v>
          </c:tx>
          <c:spPr>
            <a:solidFill>
              <a:srgbClr val="FFCC99"/>
            </a:solidFill>
            <a:ln w="12700">
              <a:solidFill>
                <a:srgbClr val="000000"/>
              </a:solidFill>
              <a:prstDash val="solid"/>
            </a:ln>
          </c:spPr>
          <c:invertIfNegative val="0"/>
          <c:cat>
            <c:strRef>
              <c:f>'G4'!$C$5:$C$15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'G4'!$B$5:$B$15</c:f>
              <c:numCache>
                <c:formatCode>_(* #\ ##0_);_(* \(#\ ##0\);_(* "-"_);_(@_)</c:formatCode>
                <c:ptCount val="11"/>
                <c:pt idx="0">
                  <c:v>-12</c:v>
                </c:pt>
                <c:pt idx="1">
                  <c:v>-29</c:v>
                </c:pt>
                <c:pt idx="2">
                  <c:v>-60</c:v>
                </c:pt>
                <c:pt idx="3">
                  <c:v>-106</c:v>
                </c:pt>
                <c:pt idx="4">
                  <c:v>-103</c:v>
                </c:pt>
                <c:pt idx="5">
                  <c:v>-126</c:v>
                </c:pt>
                <c:pt idx="6">
                  <c:v>-88</c:v>
                </c:pt>
                <c:pt idx="7">
                  <c:v>-80</c:v>
                </c:pt>
                <c:pt idx="8">
                  <c:v>-89</c:v>
                </c:pt>
                <c:pt idx="9">
                  <c:v>-52</c:v>
                </c:pt>
                <c:pt idx="10">
                  <c:v>-25</c:v>
                </c:pt>
              </c:numCache>
            </c:numRef>
          </c:val>
          <c:extLst>
            <c:ext xmlns:c16="http://schemas.microsoft.com/office/drawing/2014/chart" uri="{C3380CC4-5D6E-409C-BE32-E72D297353CC}">
              <c16:uniqueId val="{00000000-E656-4189-BAD3-ECEEFC5A1652}"/>
            </c:ext>
          </c:extLst>
        </c:ser>
        <c:ser>
          <c:idx val="1"/>
          <c:order val="1"/>
          <c:tx>
            <c:v>HOMBRES</c:v>
          </c:tx>
          <c:spPr>
            <a:solidFill>
              <a:srgbClr val="969696"/>
            </a:solidFill>
            <a:ln w="12700">
              <a:solidFill>
                <a:srgbClr val="000000"/>
              </a:solidFill>
              <a:prstDash val="solid"/>
            </a:ln>
          </c:spPr>
          <c:invertIfNegative val="0"/>
          <c:cat>
            <c:strRef>
              <c:f>'G4'!$C$5:$C$15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'G4'!$A$5:$A$15</c:f>
              <c:numCache>
                <c:formatCode>_(* #\ ##0_);_(* \(#\ ##0\);_(* "-"_);_(@_)</c:formatCode>
                <c:ptCount val="11"/>
                <c:pt idx="0">
                  <c:v>22</c:v>
                </c:pt>
                <c:pt idx="1">
                  <c:v>26</c:v>
                </c:pt>
                <c:pt idx="2">
                  <c:v>72</c:v>
                </c:pt>
                <c:pt idx="3">
                  <c:v>110</c:v>
                </c:pt>
                <c:pt idx="4">
                  <c:v>124</c:v>
                </c:pt>
                <c:pt idx="5">
                  <c:v>96</c:v>
                </c:pt>
                <c:pt idx="6">
                  <c:v>95</c:v>
                </c:pt>
                <c:pt idx="7">
                  <c:v>104</c:v>
                </c:pt>
                <c:pt idx="8">
                  <c:v>98</c:v>
                </c:pt>
                <c:pt idx="9">
                  <c:v>85</c:v>
                </c:pt>
                <c:pt idx="10">
                  <c:v>41</c:v>
                </c:pt>
              </c:numCache>
            </c:numRef>
          </c:val>
          <c:extLst>
            <c:ext xmlns:c16="http://schemas.microsoft.com/office/drawing/2014/chart" uri="{C3380CC4-5D6E-409C-BE32-E72D297353CC}">
              <c16:uniqueId val="{00000001-E656-4189-BAD3-ECEEFC5A1652}"/>
            </c:ext>
          </c:extLst>
        </c:ser>
        <c:dLbls>
          <c:showLegendKey val="0"/>
          <c:showVal val="0"/>
          <c:showCatName val="0"/>
          <c:showSerName val="0"/>
          <c:showPercent val="0"/>
          <c:showBubbleSize val="0"/>
        </c:dLbls>
        <c:gapWidth val="0"/>
        <c:overlap val="100"/>
        <c:axId val="202792960"/>
        <c:axId val="82386240"/>
      </c:barChart>
      <c:catAx>
        <c:axId val="202792960"/>
        <c:scaling>
          <c:orientation val="minMax"/>
        </c:scaling>
        <c:delete val="0"/>
        <c:axPos val="l"/>
        <c:numFmt formatCode="General" sourceLinked="0"/>
        <c:majorTickMark val="none"/>
        <c:minorTickMark val="none"/>
        <c:tickLblPos val="low"/>
        <c:spPr>
          <a:ln w="3175">
            <a:solidFill>
              <a:srgbClr val="000000"/>
            </a:solidFill>
            <a:prstDash val="solid"/>
          </a:ln>
        </c:spPr>
        <c:txPr>
          <a:bodyPr rot="0" vert="horz" anchor="t" anchorCtr="0"/>
          <a:lstStyle/>
          <a:p>
            <a:pPr>
              <a:defRPr sz="950" b="0" i="0" u="none" strike="noStrike" baseline="0">
                <a:solidFill>
                  <a:srgbClr val="000000"/>
                </a:solidFill>
                <a:latin typeface="Tahoma"/>
                <a:ea typeface="Tahoma"/>
                <a:cs typeface="Tahoma"/>
              </a:defRPr>
            </a:pPr>
            <a:endParaRPr lang="es-CR"/>
          </a:p>
        </c:txPr>
        <c:crossAx val="82386240"/>
        <c:crosses val="autoZero"/>
        <c:auto val="1"/>
        <c:lblAlgn val="ctr"/>
        <c:lblOffset val="0"/>
        <c:noMultiLvlLbl val="0"/>
      </c:catAx>
      <c:valAx>
        <c:axId val="82386240"/>
        <c:scaling>
          <c:orientation val="minMax"/>
          <c:min val="-150"/>
        </c:scaling>
        <c:delete val="0"/>
        <c:axPos val="b"/>
        <c:majorGridlines>
          <c:spPr>
            <a:ln w="3175">
              <a:solidFill>
                <a:srgbClr val="000000"/>
              </a:solidFill>
              <a:prstDash val="solid"/>
            </a:ln>
          </c:spPr>
        </c:majorGridlines>
        <c:numFmt formatCode="#,##0;[Black]#,##0" sourceLinked="0"/>
        <c:majorTickMark val="cross"/>
        <c:minorTickMark val="none"/>
        <c:tickLblPos val="low"/>
        <c:spPr>
          <a:solidFill>
            <a:srgbClr val="FFFFFF"/>
          </a:solidFill>
          <a:ln w="3175">
            <a:solidFill>
              <a:srgbClr val="000000"/>
            </a:solidFill>
            <a:prstDash val="solid"/>
          </a:ln>
        </c:spPr>
        <c:txPr>
          <a:bodyPr rot="0" vert="horz"/>
          <a:lstStyle/>
          <a:p>
            <a:pPr>
              <a:defRPr sz="850" b="0" i="0" u="none" strike="noStrike" baseline="0">
                <a:solidFill>
                  <a:srgbClr val="000000"/>
                </a:solidFill>
                <a:latin typeface="Tahoma"/>
                <a:ea typeface="Tahoma"/>
                <a:cs typeface="Tahoma"/>
              </a:defRPr>
            </a:pPr>
            <a:endParaRPr lang="es-CR"/>
          </a:p>
        </c:txPr>
        <c:crossAx val="202792960"/>
        <c:crosses val="autoZero"/>
        <c:crossBetween val="between"/>
      </c:valAx>
      <c:spPr>
        <a:noFill/>
        <a:ln w="12700">
          <a:solidFill>
            <a:srgbClr val="000000"/>
          </a:solidFill>
        </a:ln>
      </c:spPr>
    </c:plotArea>
    <c:legend>
      <c:legendPos val="b"/>
      <c:layout>
        <c:manualLayout>
          <c:xMode val="edge"/>
          <c:yMode val="edge"/>
          <c:x val="0.43870967741935657"/>
          <c:y val="0.94090909090909436"/>
          <c:w val="0.20989153552270631"/>
          <c:h val="4.7505929228725929E-2"/>
        </c:manualLayout>
      </c:layout>
      <c:overlay val="0"/>
      <c:spPr>
        <a:solidFill>
          <a:srgbClr val="FFFFFF"/>
        </a:solidFill>
        <a:ln w="3175">
          <a:solidFill>
            <a:srgbClr val="000000"/>
          </a:solidFill>
          <a:prstDash val="solid"/>
        </a:ln>
        <a:effectLst>
          <a:outerShdw dist="35921" dir="2700000" algn="br">
            <a:srgbClr val="000000"/>
          </a:outerShdw>
        </a:effectLst>
      </c:spPr>
      <c:txPr>
        <a:bodyPr/>
        <a:lstStyle/>
        <a:p>
          <a:pPr>
            <a:defRPr sz="900" b="0" i="0" u="none" strike="noStrike" baseline="0">
              <a:solidFill>
                <a:srgbClr val="000000"/>
              </a:solidFill>
              <a:latin typeface="Tahoma"/>
              <a:ea typeface="Tahoma"/>
              <a:cs typeface="Tahoma"/>
            </a:defRPr>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125" b="0" i="0" u="none" strike="noStrike" baseline="0">
          <a:solidFill>
            <a:srgbClr val="000000"/>
          </a:solidFill>
          <a:latin typeface="Arial"/>
          <a:ea typeface="Arial"/>
          <a:cs typeface="Arial"/>
        </a:defRPr>
      </a:pPr>
      <a:endParaRPr lang="es-CR"/>
    </a:p>
  </c:txPr>
  <c:printSettings>
    <c:headerFooter alignWithMargins="0">
      <c:oddFooter>&amp;C&amp;P</c:oddFooter>
    </c:headerFooter>
    <c:pageMargins b="0.98425196850393659" l="0.39370078740157488" r="0.39370078740157488" t="0.59055118110235516" header="0.98425196850393659" footer="0"/>
    <c:pageSetup firstPageNumber="19" orientation="portrait" useFirstPageNumber="1"/>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Tahoma"/>
                <a:ea typeface="Tahoma"/>
                <a:cs typeface="Tahoma"/>
              </a:defRPr>
            </a:pPr>
            <a:r>
              <a:rPr lang="es-CR"/>
              <a:t>GRÁFICO 5
COSTA RICA: DISTRIBUCIÓN DE LAS CANDIDATURAS A REGIDURÍAS 
POR SEXO REGISTRAL Y GRUPOS DE EDAD,</a:t>
            </a:r>
            <a:r>
              <a:rPr lang="es-CR" baseline="0"/>
              <a:t> </a:t>
            </a:r>
            <a:r>
              <a:rPr lang="es-CR"/>
              <a:t>ELECCIONES MUNICIPALES</a:t>
            </a:r>
          </a:p>
          <a:p>
            <a:pPr>
              <a:defRPr sz="1000" b="1" i="0" u="none" strike="noStrike" baseline="0">
                <a:solidFill>
                  <a:srgbClr val="000000"/>
                </a:solidFill>
                <a:latin typeface="Tahoma"/>
                <a:ea typeface="Tahoma"/>
                <a:cs typeface="Tahoma"/>
              </a:defRPr>
            </a:pPr>
            <a:r>
              <a:rPr lang="es-CR" sz="1000" b="1" i="0" u="none" strike="noStrike" baseline="0">
                <a:effectLst/>
              </a:rPr>
              <a:t>4 DE FEBRERO 2024</a:t>
            </a:r>
            <a:endParaRPr lang="es-CR"/>
          </a:p>
        </c:rich>
      </c:tx>
      <c:layout>
        <c:manualLayout>
          <c:xMode val="edge"/>
          <c:yMode val="edge"/>
          <c:x val="0.16651988663898548"/>
          <c:y val="1.4424234088642848E-2"/>
        </c:manualLayout>
      </c:layout>
      <c:overlay val="0"/>
      <c:spPr>
        <a:noFill/>
        <a:ln w="25400">
          <a:noFill/>
        </a:ln>
      </c:spPr>
    </c:title>
    <c:autoTitleDeleted val="0"/>
    <c:plotArea>
      <c:layout>
        <c:manualLayout>
          <c:layoutTarget val="inner"/>
          <c:xMode val="edge"/>
          <c:yMode val="edge"/>
          <c:x val="0.16260188421284968"/>
          <c:y val="0.21684232816851171"/>
          <c:w val="0.78211506306380763"/>
          <c:h val="0.62947433128529162"/>
        </c:manualLayout>
      </c:layout>
      <c:barChart>
        <c:barDir val="bar"/>
        <c:grouping val="clustered"/>
        <c:varyColors val="0"/>
        <c:ser>
          <c:idx val="0"/>
          <c:order val="0"/>
          <c:tx>
            <c:strRef>
              <c:f>'G5'!$B$3</c:f>
              <c:strCache>
                <c:ptCount val="1"/>
                <c:pt idx="0">
                  <c:v>MUJERES</c:v>
                </c:pt>
              </c:strCache>
            </c:strRef>
          </c:tx>
          <c:spPr>
            <a:solidFill>
              <a:srgbClr val="FFCC99"/>
            </a:solidFill>
            <a:ln w="12700">
              <a:solidFill>
                <a:srgbClr val="000000"/>
              </a:solidFill>
              <a:prstDash val="solid"/>
            </a:ln>
          </c:spPr>
          <c:invertIfNegative val="0"/>
          <c:cat>
            <c:strRef>
              <c:f>'G5'!$C$5:$C$15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'G5'!$B$5:$B$15</c:f>
              <c:numCache>
                <c:formatCode>_(* #\ ##0_);_(* \(#\ ##0\);_(* "-"_);_(@_)</c:formatCode>
                <c:ptCount val="11"/>
                <c:pt idx="0">
                  <c:v>-183</c:v>
                </c:pt>
                <c:pt idx="1">
                  <c:v>-256</c:v>
                </c:pt>
                <c:pt idx="2">
                  <c:v>-307</c:v>
                </c:pt>
                <c:pt idx="3">
                  <c:v>-388</c:v>
                </c:pt>
                <c:pt idx="4">
                  <c:v>-405</c:v>
                </c:pt>
                <c:pt idx="5">
                  <c:v>-374</c:v>
                </c:pt>
                <c:pt idx="6">
                  <c:v>-322</c:v>
                </c:pt>
                <c:pt idx="7">
                  <c:v>-349</c:v>
                </c:pt>
                <c:pt idx="8">
                  <c:v>-401</c:v>
                </c:pt>
                <c:pt idx="9">
                  <c:v>-315</c:v>
                </c:pt>
                <c:pt idx="10">
                  <c:v>-250</c:v>
                </c:pt>
              </c:numCache>
            </c:numRef>
          </c:val>
          <c:extLst>
            <c:ext xmlns:c16="http://schemas.microsoft.com/office/drawing/2014/chart" uri="{C3380CC4-5D6E-409C-BE32-E72D297353CC}">
              <c16:uniqueId val="{00000000-2F26-4D00-920C-4096FBE493FA}"/>
            </c:ext>
          </c:extLst>
        </c:ser>
        <c:ser>
          <c:idx val="1"/>
          <c:order val="1"/>
          <c:tx>
            <c:v>HOMBRES</c:v>
          </c:tx>
          <c:spPr>
            <a:solidFill>
              <a:srgbClr val="969696"/>
            </a:solidFill>
            <a:ln w="12700">
              <a:solidFill>
                <a:srgbClr val="000000"/>
              </a:solidFill>
              <a:prstDash val="solid"/>
            </a:ln>
          </c:spPr>
          <c:invertIfNegative val="0"/>
          <c:cat>
            <c:strRef>
              <c:f>'G5'!$C$5:$C$15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'G5'!$A$5:$A$15</c:f>
              <c:numCache>
                <c:formatCode>_(* #\ ##0_);_(* \(#\ ##0\);_(* "-"_);_(@_)</c:formatCode>
                <c:ptCount val="11"/>
                <c:pt idx="0">
                  <c:v>183</c:v>
                </c:pt>
                <c:pt idx="1">
                  <c:v>256</c:v>
                </c:pt>
                <c:pt idx="2">
                  <c:v>307</c:v>
                </c:pt>
                <c:pt idx="3">
                  <c:v>388</c:v>
                </c:pt>
                <c:pt idx="4">
                  <c:v>405</c:v>
                </c:pt>
                <c:pt idx="5">
                  <c:v>374</c:v>
                </c:pt>
                <c:pt idx="6">
                  <c:v>322</c:v>
                </c:pt>
                <c:pt idx="7">
                  <c:v>349</c:v>
                </c:pt>
                <c:pt idx="8">
                  <c:v>401</c:v>
                </c:pt>
                <c:pt idx="9">
                  <c:v>315</c:v>
                </c:pt>
                <c:pt idx="10">
                  <c:v>250</c:v>
                </c:pt>
              </c:numCache>
            </c:numRef>
          </c:val>
          <c:extLst>
            <c:ext xmlns:c16="http://schemas.microsoft.com/office/drawing/2014/chart" uri="{C3380CC4-5D6E-409C-BE32-E72D297353CC}">
              <c16:uniqueId val="{00000001-2F26-4D00-920C-4096FBE493FA}"/>
            </c:ext>
          </c:extLst>
        </c:ser>
        <c:dLbls>
          <c:showLegendKey val="0"/>
          <c:showVal val="0"/>
          <c:showCatName val="0"/>
          <c:showSerName val="0"/>
          <c:showPercent val="0"/>
          <c:showBubbleSize val="0"/>
        </c:dLbls>
        <c:gapWidth val="0"/>
        <c:overlap val="100"/>
        <c:axId val="251262976"/>
        <c:axId val="82576512"/>
      </c:barChart>
      <c:catAx>
        <c:axId val="251262976"/>
        <c:scaling>
          <c:orientation val="minMax"/>
        </c:scaling>
        <c:delete val="0"/>
        <c:axPos val="l"/>
        <c:numFmt formatCode="General" sourceLinked="0"/>
        <c:majorTickMark val="none"/>
        <c:minorTickMark val="none"/>
        <c:tickLblPos val="low"/>
        <c:spPr>
          <a:ln w="3175">
            <a:solidFill>
              <a:srgbClr val="000000"/>
            </a:solidFill>
            <a:prstDash val="solid"/>
          </a:ln>
        </c:spPr>
        <c:txPr>
          <a:bodyPr rot="0" vert="horz"/>
          <a:lstStyle/>
          <a:p>
            <a:pPr>
              <a:defRPr sz="925" b="0" i="0" u="none" strike="noStrike" baseline="0">
                <a:solidFill>
                  <a:srgbClr val="000000"/>
                </a:solidFill>
                <a:latin typeface="Tahoma"/>
                <a:ea typeface="Tahoma"/>
                <a:cs typeface="Tahoma"/>
              </a:defRPr>
            </a:pPr>
            <a:endParaRPr lang="es-CR"/>
          </a:p>
        </c:txPr>
        <c:crossAx val="82576512"/>
        <c:crosses val="autoZero"/>
        <c:auto val="1"/>
        <c:lblAlgn val="ctr"/>
        <c:lblOffset val="1000"/>
        <c:tickLblSkip val="1"/>
        <c:tickMarkSkip val="1"/>
        <c:noMultiLvlLbl val="0"/>
      </c:catAx>
      <c:valAx>
        <c:axId val="82576512"/>
        <c:scaling>
          <c:orientation val="minMax"/>
          <c:max val="450"/>
          <c:min val="-450"/>
        </c:scaling>
        <c:delete val="0"/>
        <c:axPos val="b"/>
        <c:majorGridlines>
          <c:spPr>
            <a:ln w="3175">
              <a:solidFill>
                <a:srgbClr val="000000"/>
              </a:solidFill>
              <a:prstDash val="solid"/>
            </a:ln>
          </c:spPr>
        </c:majorGridlines>
        <c:numFmt formatCode="#,##0;[Black]#,##0"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Tahoma"/>
                <a:ea typeface="Tahoma"/>
                <a:cs typeface="Tahoma"/>
              </a:defRPr>
            </a:pPr>
            <a:endParaRPr lang="es-CR"/>
          </a:p>
        </c:txPr>
        <c:crossAx val="251262976"/>
        <c:crosses val="autoZero"/>
        <c:crossBetween val="between"/>
        <c:majorUnit val="50"/>
        <c:minorUnit val="25"/>
      </c:valAx>
      <c:spPr>
        <a:gradFill rotWithShape="0">
          <a:gsLst>
            <a:gs pos="0">
              <a:srgbClr val="FFFFFF"/>
            </a:gs>
            <a:gs pos="100000">
              <a:srgbClr val="FFFFFF">
                <a:gamma/>
                <a:tint val="0"/>
                <a:invGamma/>
              </a:srgbClr>
            </a:gs>
          </a:gsLst>
          <a:lin ang="5400000" scaled="1"/>
        </a:gradFill>
        <a:ln w="12700">
          <a:solidFill>
            <a:srgbClr val="808080"/>
          </a:solidFill>
          <a:prstDash val="solid"/>
        </a:ln>
      </c:spPr>
    </c:plotArea>
    <c:legend>
      <c:legendPos val="b"/>
      <c:layout>
        <c:manualLayout>
          <c:xMode val="edge"/>
          <c:yMode val="edge"/>
          <c:x val="0.45528527579597938"/>
          <c:y val="0.91368514975858361"/>
          <c:w val="0.20813041179244854"/>
          <c:h val="4.0000041118463323E-2"/>
        </c:manualLayout>
      </c:layout>
      <c:overlay val="0"/>
      <c:spPr>
        <a:solidFill>
          <a:srgbClr val="FFFFFF"/>
        </a:solidFill>
        <a:ln w="3175">
          <a:solidFill>
            <a:srgbClr val="000000"/>
          </a:solidFill>
          <a:prstDash val="solid"/>
        </a:ln>
        <a:effectLst>
          <a:outerShdw dist="35921" dir="2700000" algn="br">
            <a:srgbClr val="000000"/>
          </a:outerShdw>
        </a:effectLst>
      </c:spPr>
      <c:txPr>
        <a:bodyPr/>
        <a:lstStyle/>
        <a:p>
          <a:pPr>
            <a:defRPr sz="900" b="0" i="0" u="none" strike="noStrike" baseline="0">
              <a:solidFill>
                <a:srgbClr val="000000"/>
              </a:solidFill>
              <a:latin typeface="Tahoma"/>
              <a:ea typeface="Tahoma"/>
              <a:cs typeface="Tahoma"/>
            </a:defRPr>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125" b="0" i="0" u="none" strike="noStrike" baseline="0">
          <a:solidFill>
            <a:srgbClr val="000000"/>
          </a:solidFill>
          <a:latin typeface="Arial"/>
          <a:ea typeface="Arial"/>
          <a:cs typeface="Arial"/>
        </a:defRPr>
      </a:pPr>
      <a:endParaRPr lang="es-CR"/>
    </a:p>
  </c:txPr>
  <c:printSettings>
    <c:headerFooter alignWithMargins="0"/>
    <c:pageMargins b="0.98425196850393704" l="0.39370078740157483" r="0.39370078740157483" t="0.59055118110236227" header="0.98425196850393704" footer="0"/>
    <c:pageSetup firstPageNumber="19" orientation="landscape" useFirstPageNumber="1"/>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Tahoma"/>
                <a:ea typeface="Tahoma"/>
                <a:cs typeface="Tahoma"/>
              </a:defRPr>
            </a:pPr>
            <a:r>
              <a:rPr lang="es-CR"/>
              <a:t>GRÁFICO 6
COSTA RICA: DISTRIBUCIÓN DE LAS CANDIDATURAS A SINDICATURAS 
POR SEXO REGISTRAL Y GRUPOS DE EDAD, ELECCIONES MUNICIPALES</a:t>
            </a:r>
          </a:p>
          <a:p>
            <a:pPr>
              <a:defRPr sz="1000" b="1" i="0" u="none" strike="noStrike" baseline="0">
                <a:solidFill>
                  <a:srgbClr val="000000"/>
                </a:solidFill>
                <a:latin typeface="Tahoma"/>
                <a:ea typeface="Tahoma"/>
                <a:cs typeface="Tahoma"/>
              </a:defRPr>
            </a:pPr>
            <a:r>
              <a:rPr lang="es-CR" sz="1000" b="1" i="0" u="none" strike="noStrike" baseline="0">
                <a:effectLst/>
              </a:rPr>
              <a:t>4 DE FEBRERO 2024</a:t>
            </a:r>
            <a:endParaRPr lang="es-CR"/>
          </a:p>
        </c:rich>
      </c:tx>
      <c:layout>
        <c:manualLayout>
          <c:xMode val="edge"/>
          <c:yMode val="edge"/>
          <c:x val="0.16651988663898548"/>
          <c:y val="1.4424234088642848E-2"/>
        </c:manualLayout>
      </c:layout>
      <c:overlay val="0"/>
      <c:spPr>
        <a:noFill/>
        <a:ln w="25400">
          <a:noFill/>
        </a:ln>
      </c:spPr>
    </c:title>
    <c:autoTitleDeleted val="0"/>
    <c:plotArea>
      <c:layout>
        <c:manualLayout>
          <c:layoutTarget val="inner"/>
          <c:xMode val="edge"/>
          <c:yMode val="edge"/>
          <c:x val="0.16260188421284968"/>
          <c:y val="0.21684232816851171"/>
          <c:w val="0.78211506306380763"/>
          <c:h val="0.62947433128529162"/>
        </c:manualLayout>
      </c:layout>
      <c:barChart>
        <c:barDir val="bar"/>
        <c:grouping val="clustered"/>
        <c:varyColors val="0"/>
        <c:ser>
          <c:idx val="0"/>
          <c:order val="0"/>
          <c:tx>
            <c:strRef>
              <c:f>'G6'!$B$3</c:f>
              <c:strCache>
                <c:ptCount val="1"/>
                <c:pt idx="0">
                  <c:v>MUJERES</c:v>
                </c:pt>
              </c:strCache>
            </c:strRef>
          </c:tx>
          <c:spPr>
            <a:solidFill>
              <a:srgbClr val="FFCC99"/>
            </a:solidFill>
            <a:ln w="12700">
              <a:solidFill>
                <a:srgbClr val="000000"/>
              </a:solidFill>
              <a:prstDash val="solid"/>
            </a:ln>
          </c:spPr>
          <c:invertIfNegative val="0"/>
          <c:cat>
            <c:strRef>
              <c:f>'G6'!$C$5:$C$15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'G6'!$B$5:$B$15</c:f>
              <c:numCache>
                <c:formatCode>_(* #\ ##0_);_(* \(#\ ##0\);_(* "-"_);_(@_)</c:formatCode>
                <c:ptCount val="11"/>
                <c:pt idx="0">
                  <c:v>-100</c:v>
                </c:pt>
                <c:pt idx="1">
                  <c:v>-170</c:v>
                </c:pt>
                <c:pt idx="2">
                  <c:v>-285</c:v>
                </c:pt>
                <c:pt idx="3">
                  <c:v>-322</c:v>
                </c:pt>
                <c:pt idx="4">
                  <c:v>-388</c:v>
                </c:pt>
                <c:pt idx="5">
                  <c:v>-349</c:v>
                </c:pt>
                <c:pt idx="6">
                  <c:v>-314</c:v>
                </c:pt>
                <c:pt idx="7">
                  <c:v>-261</c:v>
                </c:pt>
                <c:pt idx="8">
                  <c:v>-236</c:v>
                </c:pt>
                <c:pt idx="9">
                  <c:v>-137</c:v>
                </c:pt>
                <c:pt idx="10">
                  <c:v>-82</c:v>
                </c:pt>
              </c:numCache>
            </c:numRef>
          </c:val>
          <c:extLst>
            <c:ext xmlns:c16="http://schemas.microsoft.com/office/drawing/2014/chart" uri="{C3380CC4-5D6E-409C-BE32-E72D297353CC}">
              <c16:uniqueId val="{00000000-31ED-485B-A7C1-1C32E6D1796F}"/>
            </c:ext>
          </c:extLst>
        </c:ser>
        <c:ser>
          <c:idx val="1"/>
          <c:order val="1"/>
          <c:tx>
            <c:v>HOMBRES</c:v>
          </c:tx>
          <c:spPr>
            <a:solidFill>
              <a:srgbClr val="969696"/>
            </a:solidFill>
            <a:ln w="12700">
              <a:solidFill>
                <a:srgbClr val="000000"/>
              </a:solidFill>
              <a:prstDash val="solid"/>
            </a:ln>
          </c:spPr>
          <c:invertIfNegative val="0"/>
          <c:cat>
            <c:strRef>
              <c:f>'G6'!$C$5:$C$15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'G6'!$A$5:$A$15</c:f>
              <c:numCache>
                <c:formatCode>_(* #\ ##0_);_(* \(#\ ##0\);_(* "-"_);_(@_)</c:formatCode>
                <c:ptCount val="11"/>
                <c:pt idx="0">
                  <c:v>97</c:v>
                </c:pt>
                <c:pt idx="1">
                  <c:v>176</c:v>
                </c:pt>
                <c:pt idx="2">
                  <c:v>202</c:v>
                </c:pt>
                <c:pt idx="3">
                  <c:v>280</c:v>
                </c:pt>
                <c:pt idx="4">
                  <c:v>302</c:v>
                </c:pt>
                <c:pt idx="5">
                  <c:v>288</c:v>
                </c:pt>
                <c:pt idx="6">
                  <c:v>277</c:v>
                </c:pt>
                <c:pt idx="7">
                  <c:v>305</c:v>
                </c:pt>
                <c:pt idx="8">
                  <c:v>286</c:v>
                </c:pt>
                <c:pt idx="9">
                  <c:v>221</c:v>
                </c:pt>
                <c:pt idx="10">
                  <c:v>204</c:v>
                </c:pt>
              </c:numCache>
            </c:numRef>
          </c:val>
          <c:extLst>
            <c:ext xmlns:c16="http://schemas.microsoft.com/office/drawing/2014/chart" uri="{C3380CC4-5D6E-409C-BE32-E72D297353CC}">
              <c16:uniqueId val="{00000001-31ED-485B-A7C1-1C32E6D1796F}"/>
            </c:ext>
          </c:extLst>
        </c:ser>
        <c:dLbls>
          <c:showLegendKey val="0"/>
          <c:showVal val="0"/>
          <c:showCatName val="0"/>
          <c:showSerName val="0"/>
          <c:showPercent val="0"/>
          <c:showBubbleSize val="0"/>
        </c:dLbls>
        <c:gapWidth val="0"/>
        <c:overlap val="100"/>
        <c:axId val="277351424"/>
        <c:axId val="82577664"/>
      </c:barChart>
      <c:catAx>
        <c:axId val="277351424"/>
        <c:scaling>
          <c:orientation val="minMax"/>
        </c:scaling>
        <c:delete val="0"/>
        <c:axPos val="l"/>
        <c:numFmt formatCode="General" sourceLinked="0"/>
        <c:majorTickMark val="none"/>
        <c:minorTickMark val="none"/>
        <c:tickLblPos val="low"/>
        <c:spPr>
          <a:ln w="3175">
            <a:solidFill>
              <a:srgbClr val="000000"/>
            </a:solidFill>
            <a:prstDash val="solid"/>
          </a:ln>
        </c:spPr>
        <c:txPr>
          <a:bodyPr rot="0" vert="horz"/>
          <a:lstStyle/>
          <a:p>
            <a:pPr>
              <a:defRPr sz="925" b="0" i="0" u="none" strike="noStrike" baseline="0">
                <a:solidFill>
                  <a:srgbClr val="000000"/>
                </a:solidFill>
                <a:latin typeface="Tahoma"/>
                <a:ea typeface="Tahoma"/>
                <a:cs typeface="Tahoma"/>
              </a:defRPr>
            </a:pPr>
            <a:endParaRPr lang="es-CR"/>
          </a:p>
        </c:txPr>
        <c:crossAx val="82577664"/>
        <c:crosses val="autoZero"/>
        <c:auto val="1"/>
        <c:lblAlgn val="ctr"/>
        <c:lblOffset val="1000"/>
        <c:tickLblSkip val="1"/>
        <c:tickMarkSkip val="1"/>
        <c:noMultiLvlLbl val="0"/>
      </c:catAx>
      <c:valAx>
        <c:axId val="82577664"/>
        <c:scaling>
          <c:orientation val="minMax"/>
          <c:max val="350"/>
          <c:min val="-400"/>
        </c:scaling>
        <c:delete val="0"/>
        <c:axPos val="b"/>
        <c:majorGridlines>
          <c:spPr>
            <a:ln w="3175">
              <a:solidFill>
                <a:srgbClr val="000000"/>
              </a:solidFill>
              <a:prstDash val="solid"/>
            </a:ln>
          </c:spPr>
        </c:majorGridlines>
        <c:numFmt formatCode="#,##0;[Black]#,##0" sourceLinked="0"/>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Tahoma"/>
                <a:ea typeface="Tahoma"/>
                <a:cs typeface="Tahoma"/>
              </a:defRPr>
            </a:pPr>
            <a:endParaRPr lang="es-CR"/>
          </a:p>
        </c:txPr>
        <c:crossAx val="277351424"/>
        <c:crosses val="autoZero"/>
        <c:crossBetween val="between"/>
        <c:majorUnit val="50"/>
        <c:minorUnit val="50"/>
      </c:valAx>
      <c:spPr>
        <a:gradFill rotWithShape="0">
          <a:gsLst>
            <a:gs pos="0">
              <a:srgbClr val="FFFFFF"/>
            </a:gs>
            <a:gs pos="100000">
              <a:srgbClr val="FFFFFF">
                <a:gamma/>
                <a:tint val="0"/>
                <a:invGamma/>
              </a:srgbClr>
            </a:gs>
          </a:gsLst>
          <a:lin ang="5400000" scaled="1"/>
        </a:gradFill>
        <a:ln w="12700">
          <a:solidFill>
            <a:srgbClr val="808080"/>
          </a:solidFill>
          <a:prstDash val="solid"/>
        </a:ln>
      </c:spPr>
    </c:plotArea>
    <c:legend>
      <c:legendPos val="b"/>
      <c:layout>
        <c:manualLayout>
          <c:xMode val="edge"/>
          <c:yMode val="edge"/>
          <c:x val="0.45528527579597938"/>
          <c:y val="0.91368514975858361"/>
          <c:w val="0.20813041179244854"/>
          <c:h val="4.0000041118463323E-2"/>
        </c:manualLayout>
      </c:layout>
      <c:overlay val="0"/>
      <c:spPr>
        <a:solidFill>
          <a:srgbClr val="FFFFFF"/>
        </a:solidFill>
        <a:ln w="3175">
          <a:solidFill>
            <a:srgbClr val="000000"/>
          </a:solidFill>
          <a:prstDash val="solid"/>
        </a:ln>
        <a:effectLst>
          <a:outerShdw dist="35921" dir="2700000" algn="br">
            <a:srgbClr val="000000"/>
          </a:outerShdw>
        </a:effectLst>
      </c:spPr>
      <c:txPr>
        <a:bodyPr/>
        <a:lstStyle/>
        <a:p>
          <a:pPr>
            <a:defRPr sz="800" b="0" i="0" u="none" strike="noStrike" baseline="0">
              <a:solidFill>
                <a:srgbClr val="000000"/>
              </a:solidFill>
              <a:latin typeface="Tahoma"/>
              <a:ea typeface="Tahoma"/>
              <a:cs typeface="Tahoma"/>
            </a:defRPr>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125" b="0" i="0" u="none" strike="noStrike" baseline="0">
          <a:solidFill>
            <a:srgbClr val="000000"/>
          </a:solidFill>
          <a:latin typeface="Arial"/>
          <a:ea typeface="Arial"/>
          <a:cs typeface="Arial"/>
        </a:defRPr>
      </a:pPr>
      <a:endParaRPr lang="es-CR"/>
    </a:p>
  </c:txPr>
  <c:printSettings>
    <c:headerFooter alignWithMargins="0"/>
    <c:pageMargins b="0.98425196850393659" l="0.39370078740157488" r="0.39370078740157488" t="0.59055118110235805" header="0.98425196850393659" footer="0"/>
    <c:pageSetup firstPageNumber="19" orientation="portrait" useFirstPageNumber="1"/>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Tahoma"/>
                <a:ea typeface="Tahoma"/>
                <a:cs typeface="Tahoma"/>
              </a:defRPr>
            </a:pPr>
            <a:r>
              <a:rPr lang="es-CR"/>
              <a:t>GRÁFICO 7
COSTA RICA: DISTRIBUCIÓN DE LAS CANDIDATURAS A CONCEJALÍAS DE DISTRITO POR SEXO REGISTRAL Y GRUPOS DE EDAD,</a:t>
            </a:r>
            <a:r>
              <a:rPr lang="es-CR" baseline="0"/>
              <a:t> </a:t>
            </a:r>
            <a:r>
              <a:rPr lang="es-CR"/>
              <a:t>ELECCIONES MUNICIPALES</a:t>
            </a:r>
          </a:p>
          <a:p>
            <a:pPr>
              <a:defRPr sz="1000" b="1" i="0" u="none" strike="noStrike" baseline="0">
                <a:solidFill>
                  <a:srgbClr val="000000"/>
                </a:solidFill>
                <a:latin typeface="Tahoma"/>
                <a:ea typeface="Tahoma"/>
                <a:cs typeface="Tahoma"/>
              </a:defRPr>
            </a:pPr>
            <a:r>
              <a:rPr lang="es-CR" baseline="0"/>
              <a:t> 4</a:t>
            </a:r>
            <a:r>
              <a:rPr lang="es-CR"/>
              <a:t> DE FEBRERO</a:t>
            </a:r>
            <a:r>
              <a:rPr lang="es-CR" baseline="0"/>
              <a:t> 2024</a:t>
            </a:r>
            <a:endParaRPr lang="es-CR"/>
          </a:p>
        </c:rich>
      </c:tx>
      <c:layout>
        <c:manualLayout>
          <c:xMode val="edge"/>
          <c:yMode val="edge"/>
          <c:x val="0.16345592767739334"/>
          <c:y val="1.0803637917353354E-2"/>
        </c:manualLayout>
      </c:layout>
      <c:overlay val="0"/>
      <c:spPr>
        <a:noFill/>
        <a:ln w="25400">
          <a:noFill/>
        </a:ln>
      </c:spPr>
    </c:title>
    <c:autoTitleDeleted val="0"/>
    <c:plotArea>
      <c:layout>
        <c:manualLayout>
          <c:layoutTarget val="inner"/>
          <c:xMode val="edge"/>
          <c:yMode val="edge"/>
          <c:x val="0.14755386864067144"/>
          <c:y val="0.21730000062048979"/>
          <c:w val="0.81803998302607384"/>
          <c:h val="0.64557094920097013"/>
        </c:manualLayout>
      </c:layout>
      <c:barChart>
        <c:barDir val="bar"/>
        <c:grouping val="clustered"/>
        <c:varyColors val="0"/>
        <c:ser>
          <c:idx val="0"/>
          <c:order val="0"/>
          <c:tx>
            <c:strRef>
              <c:f>'G7'!$B$3</c:f>
              <c:strCache>
                <c:ptCount val="1"/>
                <c:pt idx="0">
                  <c:v>MUJERES</c:v>
                </c:pt>
              </c:strCache>
            </c:strRef>
          </c:tx>
          <c:spPr>
            <a:solidFill>
              <a:srgbClr val="FFCC99"/>
            </a:solidFill>
            <a:ln w="12700">
              <a:solidFill>
                <a:srgbClr val="000000"/>
              </a:solidFill>
              <a:prstDash val="solid"/>
            </a:ln>
          </c:spPr>
          <c:invertIfNegative val="0"/>
          <c:cat>
            <c:strRef>
              <c:f>'G7'!$C$5:$C$15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'G7'!$B$5:$B$15</c:f>
              <c:numCache>
                <c:formatCode>_(* #\ ##0_);_(* \(#\ ##0\);_(* "-"_);_(@_)</c:formatCode>
                <c:ptCount val="11"/>
                <c:pt idx="0">
                  <c:v>-619</c:v>
                </c:pt>
                <c:pt idx="1">
                  <c:v>-755</c:v>
                </c:pt>
                <c:pt idx="2">
                  <c:v>-850</c:v>
                </c:pt>
                <c:pt idx="3">
                  <c:v>-1026</c:v>
                </c:pt>
                <c:pt idx="4">
                  <c:v>-1095</c:v>
                </c:pt>
                <c:pt idx="5">
                  <c:v>-927</c:v>
                </c:pt>
                <c:pt idx="6">
                  <c:v>-781</c:v>
                </c:pt>
                <c:pt idx="7">
                  <c:v>-658</c:v>
                </c:pt>
                <c:pt idx="8">
                  <c:v>-531</c:v>
                </c:pt>
                <c:pt idx="9">
                  <c:v>-334</c:v>
                </c:pt>
                <c:pt idx="10">
                  <c:v>-281</c:v>
                </c:pt>
              </c:numCache>
            </c:numRef>
          </c:val>
          <c:extLst>
            <c:ext xmlns:c16="http://schemas.microsoft.com/office/drawing/2014/chart" uri="{C3380CC4-5D6E-409C-BE32-E72D297353CC}">
              <c16:uniqueId val="{00000000-4908-4A5D-91CB-C37EB84BF18A}"/>
            </c:ext>
          </c:extLst>
        </c:ser>
        <c:ser>
          <c:idx val="1"/>
          <c:order val="1"/>
          <c:tx>
            <c:strRef>
              <c:f>'G7'!$A$3</c:f>
              <c:strCache>
                <c:ptCount val="1"/>
                <c:pt idx="0">
                  <c:v>HOMBRES</c:v>
                </c:pt>
              </c:strCache>
            </c:strRef>
          </c:tx>
          <c:spPr>
            <a:solidFill>
              <a:srgbClr val="969696"/>
            </a:solidFill>
            <a:ln w="12700">
              <a:solidFill>
                <a:srgbClr val="000000"/>
              </a:solidFill>
              <a:prstDash val="solid"/>
            </a:ln>
          </c:spPr>
          <c:invertIfNegative val="0"/>
          <c:cat>
            <c:strRef>
              <c:f>'G7'!$C$5:$C$15</c:f>
              <c:strCache>
                <c:ptCount val="11"/>
                <c:pt idx="0">
                  <c:v>18 - 24</c:v>
                </c:pt>
                <c:pt idx="1">
                  <c:v>25 - 29</c:v>
                </c:pt>
                <c:pt idx="2">
                  <c:v>30 - 34</c:v>
                </c:pt>
                <c:pt idx="3">
                  <c:v>35 - 39</c:v>
                </c:pt>
                <c:pt idx="4">
                  <c:v>40 - 44</c:v>
                </c:pt>
                <c:pt idx="5">
                  <c:v>45 - 49</c:v>
                </c:pt>
                <c:pt idx="6">
                  <c:v>50 - 54</c:v>
                </c:pt>
                <c:pt idx="7">
                  <c:v>55 - 59</c:v>
                </c:pt>
                <c:pt idx="8">
                  <c:v>60 - 64</c:v>
                </c:pt>
                <c:pt idx="9">
                  <c:v>65 - 69</c:v>
                </c:pt>
                <c:pt idx="10">
                  <c:v>70 Y MÁS</c:v>
                </c:pt>
              </c:strCache>
            </c:strRef>
          </c:cat>
          <c:val>
            <c:numRef>
              <c:f>'G7'!$A$5:$A$15</c:f>
              <c:numCache>
                <c:formatCode>_(* #\ ##0_);_(* \(#\ ##0\);_(* "-"_);_(@_)</c:formatCode>
                <c:ptCount val="11"/>
                <c:pt idx="0">
                  <c:v>621</c:v>
                </c:pt>
                <c:pt idx="1">
                  <c:v>697</c:v>
                </c:pt>
                <c:pt idx="2">
                  <c:v>727</c:v>
                </c:pt>
                <c:pt idx="3">
                  <c:v>845</c:v>
                </c:pt>
                <c:pt idx="4">
                  <c:v>832</c:v>
                </c:pt>
                <c:pt idx="5">
                  <c:v>748</c:v>
                </c:pt>
                <c:pt idx="6">
                  <c:v>700</c:v>
                </c:pt>
                <c:pt idx="7">
                  <c:v>714</c:v>
                </c:pt>
                <c:pt idx="8">
                  <c:v>711</c:v>
                </c:pt>
                <c:pt idx="9">
                  <c:v>552</c:v>
                </c:pt>
                <c:pt idx="10">
                  <c:v>625</c:v>
                </c:pt>
              </c:numCache>
            </c:numRef>
          </c:val>
          <c:extLst>
            <c:ext xmlns:c16="http://schemas.microsoft.com/office/drawing/2014/chart" uri="{C3380CC4-5D6E-409C-BE32-E72D297353CC}">
              <c16:uniqueId val="{00000001-4908-4A5D-91CB-C37EB84BF18A}"/>
            </c:ext>
          </c:extLst>
        </c:ser>
        <c:dLbls>
          <c:showLegendKey val="0"/>
          <c:showVal val="0"/>
          <c:showCatName val="0"/>
          <c:showSerName val="0"/>
          <c:showPercent val="0"/>
          <c:showBubbleSize val="0"/>
        </c:dLbls>
        <c:gapWidth val="0"/>
        <c:overlap val="100"/>
        <c:axId val="279251968"/>
        <c:axId val="82387520"/>
      </c:barChart>
      <c:catAx>
        <c:axId val="279251968"/>
        <c:scaling>
          <c:orientation val="minMax"/>
        </c:scaling>
        <c:delete val="0"/>
        <c:axPos val="l"/>
        <c:numFmt formatCode="General" sourceLinked="0"/>
        <c:majorTickMark val="none"/>
        <c:minorTickMark val="none"/>
        <c:tickLblPos val="low"/>
        <c:spPr>
          <a:ln w="3175">
            <a:solidFill>
              <a:srgbClr val="000000"/>
            </a:solidFill>
            <a:prstDash val="solid"/>
          </a:ln>
        </c:spPr>
        <c:txPr>
          <a:bodyPr rot="0" vert="horz" anchor="ctr" anchorCtr="1"/>
          <a:lstStyle/>
          <a:p>
            <a:pPr>
              <a:defRPr sz="900" b="0" i="0" u="none" strike="noStrike" baseline="0">
                <a:solidFill>
                  <a:srgbClr val="000000"/>
                </a:solidFill>
                <a:latin typeface="Tahoma"/>
                <a:ea typeface="Tahoma"/>
                <a:cs typeface="Tahoma"/>
              </a:defRPr>
            </a:pPr>
            <a:endParaRPr lang="es-CR"/>
          </a:p>
        </c:txPr>
        <c:crossAx val="82387520"/>
        <c:crosses val="autoZero"/>
        <c:auto val="1"/>
        <c:lblAlgn val="ctr"/>
        <c:lblOffset val="700"/>
        <c:tickLblSkip val="1"/>
        <c:tickMarkSkip val="1"/>
        <c:noMultiLvlLbl val="0"/>
      </c:catAx>
      <c:valAx>
        <c:axId val="82387520"/>
        <c:scaling>
          <c:orientation val="minMax"/>
          <c:max val="900"/>
          <c:min val="-1100"/>
        </c:scaling>
        <c:delete val="0"/>
        <c:axPos val="b"/>
        <c:majorGridlines>
          <c:spPr>
            <a:ln w="3175">
              <a:solidFill>
                <a:srgbClr val="000000"/>
              </a:solidFill>
              <a:prstDash val="solid"/>
            </a:ln>
          </c:spPr>
        </c:majorGridlines>
        <c:numFmt formatCode="#,##0;[Black]#,##0" sourceLinked="0"/>
        <c:majorTickMark val="out"/>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Tahoma"/>
                <a:ea typeface="Tahoma"/>
                <a:cs typeface="Tahoma"/>
              </a:defRPr>
            </a:pPr>
            <a:endParaRPr lang="es-CR"/>
          </a:p>
        </c:txPr>
        <c:crossAx val="279251968"/>
        <c:crosses val="autoZero"/>
        <c:crossBetween val="between"/>
        <c:majorUnit val="100"/>
        <c:minorUnit val="100"/>
      </c:valAx>
      <c:spPr>
        <a:gradFill rotWithShape="0">
          <a:gsLst>
            <a:gs pos="0">
              <a:srgbClr val="FFFFFF"/>
            </a:gs>
            <a:gs pos="100000">
              <a:srgbClr val="FFFFFF">
                <a:gamma/>
                <a:tint val="0"/>
                <a:invGamma/>
              </a:srgbClr>
            </a:gs>
          </a:gsLst>
          <a:lin ang="5400000" scaled="1"/>
        </a:gradFill>
        <a:ln w="12700">
          <a:solidFill>
            <a:srgbClr val="808080"/>
          </a:solidFill>
          <a:prstDash val="solid"/>
        </a:ln>
      </c:spPr>
    </c:plotArea>
    <c:legend>
      <c:legendPos val="b"/>
      <c:layout>
        <c:manualLayout>
          <c:xMode val="edge"/>
          <c:yMode val="edge"/>
          <c:x val="0.45292313011771734"/>
          <c:y val="0.92822198643609255"/>
          <c:w val="0.20645161290322581"/>
          <c:h val="4.0084470770023181E-2"/>
        </c:manualLayout>
      </c:layout>
      <c:overlay val="0"/>
      <c:spPr>
        <a:solidFill>
          <a:srgbClr val="FFFFFF"/>
        </a:solidFill>
        <a:ln w="3175">
          <a:solidFill>
            <a:srgbClr val="000000"/>
          </a:solidFill>
          <a:prstDash val="solid"/>
        </a:ln>
        <a:effectLst>
          <a:outerShdw dist="35921" dir="2700000" algn="br">
            <a:srgbClr val="000000"/>
          </a:outerShdw>
        </a:effectLst>
      </c:spPr>
      <c:txPr>
        <a:bodyPr/>
        <a:lstStyle/>
        <a:p>
          <a:pPr>
            <a:defRPr sz="735" b="0" i="0" u="none" strike="noStrike" baseline="0">
              <a:solidFill>
                <a:srgbClr val="000000"/>
              </a:solidFill>
              <a:latin typeface="Tahoma"/>
              <a:ea typeface="Tahoma"/>
              <a:cs typeface="Tahoma"/>
            </a:defRPr>
          </a:pPr>
          <a:endParaRPr lang="es-CR"/>
        </a:p>
      </c:txPr>
    </c:legend>
    <c:plotVisOnly val="1"/>
    <c:dispBlanksAs val="gap"/>
    <c:showDLblsOverMax val="0"/>
  </c:chart>
  <c:spPr>
    <a:solidFill>
      <a:srgbClr val="FFFFFF"/>
    </a:solidFill>
    <a:ln w="3175">
      <a:solidFill>
        <a:srgbClr val="000000"/>
      </a:solidFill>
      <a:prstDash val="solid"/>
    </a:ln>
    <a:effectLst>
      <a:outerShdw dist="35921" dir="2700000" algn="br">
        <a:srgbClr val="000000"/>
      </a:outerShdw>
    </a:effectLst>
  </c:spPr>
  <c:txPr>
    <a:bodyPr/>
    <a:lstStyle/>
    <a:p>
      <a:pPr>
        <a:defRPr sz="1125" b="0" i="0" u="none" strike="noStrike" baseline="0">
          <a:solidFill>
            <a:srgbClr val="000000"/>
          </a:solidFill>
          <a:latin typeface="Arial"/>
          <a:ea typeface="Arial"/>
          <a:cs typeface="Arial"/>
        </a:defRPr>
      </a:pPr>
      <a:endParaRPr lang="es-CR"/>
    </a:p>
  </c:txPr>
  <c:printSettings>
    <c:headerFooter alignWithMargins="0">
      <c:oddFooter>&amp;C&amp;P</c:oddFooter>
    </c:headerFooter>
    <c:pageMargins b="0.98425196850393659" l="0.39370078740157488" r="0.39370078740157488" t="0.59055118110235516" header="0.98425196850393659" footer="0"/>
    <c:pageSetup firstPageNumber="19" orientation="portrait" useFirstPageNumber="1"/>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chart" Target="../charts/chart2.xml"/><Relationship Id="rId5" Type="http://schemas.openxmlformats.org/officeDocument/2006/relationships/image" Target="../media/image4.svg"/><Relationship Id="rId4"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20.xml.rels><?xml version="1.0" encoding="UTF-8" standalone="yes"?>
<Relationships xmlns="http://schemas.openxmlformats.org/package/2006/relationships"><Relationship Id="rId8" Type="http://schemas.openxmlformats.org/officeDocument/2006/relationships/image" Target="../media/image13.jpg"/><Relationship Id="rId13" Type="http://schemas.openxmlformats.org/officeDocument/2006/relationships/image" Target="../media/image18.jpg"/><Relationship Id="rId3" Type="http://schemas.openxmlformats.org/officeDocument/2006/relationships/image" Target="../media/image8.jpg"/><Relationship Id="rId7" Type="http://schemas.openxmlformats.org/officeDocument/2006/relationships/image" Target="../media/image12.jpg"/><Relationship Id="rId12" Type="http://schemas.openxmlformats.org/officeDocument/2006/relationships/image" Target="../media/image17.jpg"/><Relationship Id="rId2" Type="http://schemas.openxmlformats.org/officeDocument/2006/relationships/image" Target="../media/image7.jpg"/><Relationship Id="rId1" Type="http://schemas.openxmlformats.org/officeDocument/2006/relationships/image" Target="../media/image6.jpg"/><Relationship Id="rId6" Type="http://schemas.openxmlformats.org/officeDocument/2006/relationships/image" Target="../media/image11.jpg"/><Relationship Id="rId11" Type="http://schemas.openxmlformats.org/officeDocument/2006/relationships/image" Target="../media/image16.jpg"/><Relationship Id="rId5" Type="http://schemas.openxmlformats.org/officeDocument/2006/relationships/image" Target="../media/image10.jpg"/><Relationship Id="rId10" Type="http://schemas.openxmlformats.org/officeDocument/2006/relationships/image" Target="../media/image15.jpg"/><Relationship Id="rId4" Type="http://schemas.openxmlformats.org/officeDocument/2006/relationships/image" Target="../media/image9.jpg"/><Relationship Id="rId9" Type="http://schemas.openxmlformats.org/officeDocument/2006/relationships/image" Target="../media/image14.jpg"/><Relationship Id="rId14" Type="http://schemas.openxmlformats.org/officeDocument/2006/relationships/image" Target="../media/image19.jpg"/></Relationships>
</file>

<file path=xl/drawings/_rels/drawing21.xml.rels><?xml version="1.0" encoding="UTF-8" standalone="yes"?>
<Relationships xmlns="http://schemas.openxmlformats.org/package/2006/relationships"><Relationship Id="rId3" Type="http://schemas.openxmlformats.org/officeDocument/2006/relationships/image" Target="../media/image22.jpg"/><Relationship Id="rId2" Type="http://schemas.openxmlformats.org/officeDocument/2006/relationships/image" Target="../media/image21.jpeg"/><Relationship Id="rId1" Type="http://schemas.openxmlformats.org/officeDocument/2006/relationships/image" Target="../media/image20.jpg"/><Relationship Id="rId5" Type="http://schemas.openxmlformats.org/officeDocument/2006/relationships/image" Target="../media/image24.jpg"/><Relationship Id="rId4" Type="http://schemas.openxmlformats.org/officeDocument/2006/relationships/image" Target="../media/image23.jpg"/></Relationships>
</file>

<file path=xl/drawings/_rels/drawing22.xml.rels><?xml version="1.0" encoding="UTF-8" standalone="yes"?>
<Relationships xmlns="http://schemas.openxmlformats.org/package/2006/relationships"><Relationship Id="rId13" Type="http://schemas.openxmlformats.org/officeDocument/2006/relationships/image" Target="../media/image37.jpeg"/><Relationship Id="rId18" Type="http://schemas.openxmlformats.org/officeDocument/2006/relationships/image" Target="../media/image42.jpeg"/><Relationship Id="rId26" Type="http://schemas.openxmlformats.org/officeDocument/2006/relationships/image" Target="../media/image50.jpeg"/><Relationship Id="rId39" Type="http://schemas.openxmlformats.org/officeDocument/2006/relationships/image" Target="../media/image63.jpg"/><Relationship Id="rId21" Type="http://schemas.openxmlformats.org/officeDocument/2006/relationships/image" Target="../media/image45.jpeg"/><Relationship Id="rId34" Type="http://schemas.openxmlformats.org/officeDocument/2006/relationships/image" Target="../media/image58.jpg"/><Relationship Id="rId42" Type="http://schemas.openxmlformats.org/officeDocument/2006/relationships/image" Target="../media/image66.jpg"/><Relationship Id="rId47" Type="http://schemas.openxmlformats.org/officeDocument/2006/relationships/image" Target="../media/image70.jpg"/><Relationship Id="rId50" Type="http://schemas.openxmlformats.org/officeDocument/2006/relationships/image" Target="../media/image73.jpeg"/><Relationship Id="rId55" Type="http://schemas.openxmlformats.org/officeDocument/2006/relationships/image" Target="../media/image78.jpeg"/><Relationship Id="rId7" Type="http://schemas.openxmlformats.org/officeDocument/2006/relationships/image" Target="../media/image31.jpg"/><Relationship Id="rId2" Type="http://schemas.openxmlformats.org/officeDocument/2006/relationships/image" Target="../media/image26.jpg"/><Relationship Id="rId16" Type="http://schemas.openxmlformats.org/officeDocument/2006/relationships/image" Target="../media/image40.jpeg"/><Relationship Id="rId29" Type="http://schemas.openxmlformats.org/officeDocument/2006/relationships/image" Target="../media/image53.jpg"/><Relationship Id="rId11" Type="http://schemas.openxmlformats.org/officeDocument/2006/relationships/image" Target="../media/image35.jpg"/><Relationship Id="rId24" Type="http://schemas.openxmlformats.org/officeDocument/2006/relationships/image" Target="../media/image48.jpeg"/><Relationship Id="rId32" Type="http://schemas.openxmlformats.org/officeDocument/2006/relationships/image" Target="../media/image56.jpg"/><Relationship Id="rId37" Type="http://schemas.openxmlformats.org/officeDocument/2006/relationships/image" Target="../media/image61.jpg"/><Relationship Id="rId40" Type="http://schemas.openxmlformats.org/officeDocument/2006/relationships/image" Target="../media/image64.jpg"/><Relationship Id="rId45" Type="http://schemas.openxmlformats.org/officeDocument/2006/relationships/image" Target="../media/image68.jpg"/><Relationship Id="rId53" Type="http://schemas.openxmlformats.org/officeDocument/2006/relationships/image" Target="../media/image76.jpeg"/><Relationship Id="rId5" Type="http://schemas.openxmlformats.org/officeDocument/2006/relationships/image" Target="../media/image29.jpg"/><Relationship Id="rId10" Type="http://schemas.openxmlformats.org/officeDocument/2006/relationships/image" Target="../media/image34.jpg"/><Relationship Id="rId19" Type="http://schemas.openxmlformats.org/officeDocument/2006/relationships/image" Target="../media/image43.jpg"/><Relationship Id="rId31" Type="http://schemas.openxmlformats.org/officeDocument/2006/relationships/image" Target="../media/image55.jpeg"/><Relationship Id="rId44" Type="http://schemas.openxmlformats.org/officeDocument/2006/relationships/image" Target="../media/image67.jpg"/><Relationship Id="rId52" Type="http://schemas.openxmlformats.org/officeDocument/2006/relationships/image" Target="../media/image75.jpg"/><Relationship Id="rId4" Type="http://schemas.openxmlformats.org/officeDocument/2006/relationships/image" Target="../media/image28.jpg"/><Relationship Id="rId9" Type="http://schemas.openxmlformats.org/officeDocument/2006/relationships/image" Target="../media/image33.jpg"/><Relationship Id="rId14" Type="http://schemas.openxmlformats.org/officeDocument/2006/relationships/image" Target="../media/image38.jpeg"/><Relationship Id="rId22" Type="http://schemas.openxmlformats.org/officeDocument/2006/relationships/image" Target="../media/image46.jpeg"/><Relationship Id="rId27" Type="http://schemas.openxmlformats.org/officeDocument/2006/relationships/image" Target="../media/image51.jpeg"/><Relationship Id="rId30" Type="http://schemas.openxmlformats.org/officeDocument/2006/relationships/image" Target="../media/image54.jpg"/><Relationship Id="rId35" Type="http://schemas.openxmlformats.org/officeDocument/2006/relationships/image" Target="../media/image59.jpeg"/><Relationship Id="rId43" Type="http://schemas.openxmlformats.org/officeDocument/2006/relationships/image" Target="../media/image23.jpg"/><Relationship Id="rId48" Type="http://schemas.openxmlformats.org/officeDocument/2006/relationships/image" Target="../media/image71.jpg"/><Relationship Id="rId8" Type="http://schemas.openxmlformats.org/officeDocument/2006/relationships/image" Target="../media/image32.jpg"/><Relationship Id="rId51" Type="http://schemas.openxmlformats.org/officeDocument/2006/relationships/image" Target="../media/image74.jpg"/><Relationship Id="rId3" Type="http://schemas.openxmlformats.org/officeDocument/2006/relationships/image" Target="../media/image27.jpg"/><Relationship Id="rId12" Type="http://schemas.openxmlformats.org/officeDocument/2006/relationships/image" Target="../media/image36.jpg"/><Relationship Id="rId17" Type="http://schemas.openxmlformats.org/officeDocument/2006/relationships/image" Target="../media/image41.jpeg"/><Relationship Id="rId25" Type="http://schemas.openxmlformats.org/officeDocument/2006/relationships/image" Target="../media/image49.jpg"/><Relationship Id="rId33" Type="http://schemas.openxmlformats.org/officeDocument/2006/relationships/image" Target="../media/image57.jpg"/><Relationship Id="rId38" Type="http://schemas.openxmlformats.org/officeDocument/2006/relationships/image" Target="../media/image62.jpg"/><Relationship Id="rId46" Type="http://schemas.openxmlformats.org/officeDocument/2006/relationships/image" Target="../media/image69.jpg"/><Relationship Id="rId20" Type="http://schemas.openxmlformats.org/officeDocument/2006/relationships/image" Target="../media/image44.jpeg"/><Relationship Id="rId41" Type="http://schemas.openxmlformats.org/officeDocument/2006/relationships/image" Target="../media/image65.jpeg"/><Relationship Id="rId54" Type="http://schemas.openxmlformats.org/officeDocument/2006/relationships/image" Target="../media/image77.jpg"/><Relationship Id="rId1" Type="http://schemas.openxmlformats.org/officeDocument/2006/relationships/image" Target="../media/image25.jpeg"/><Relationship Id="rId6" Type="http://schemas.openxmlformats.org/officeDocument/2006/relationships/image" Target="../media/image30.jpg"/><Relationship Id="rId15" Type="http://schemas.openxmlformats.org/officeDocument/2006/relationships/image" Target="../media/image39.jpg"/><Relationship Id="rId23" Type="http://schemas.openxmlformats.org/officeDocument/2006/relationships/image" Target="../media/image47.jpg"/><Relationship Id="rId28" Type="http://schemas.openxmlformats.org/officeDocument/2006/relationships/image" Target="../media/image52.jpg"/><Relationship Id="rId36" Type="http://schemas.openxmlformats.org/officeDocument/2006/relationships/image" Target="../media/image60.jpg"/><Relationship Id="rId49" Type="http://schemas.openxmlformats.org/officeDocument/2006/relationships/image" Target="../media/image72.jpeg"/></Relationships>
</file>

<file path=xl/drawings/_rels/drawing2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2.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4.xml.rels><?xml version="1.0" encoding="UTF-8" standalone="yes"?>
<Relationships xmlns="http://schemas.openxmlformats.org/package/2006/relationships"><Relationship Id="rId1" Type="http://schemas.openxmlformats.org/officeDocument/2006/relationships/chart" Target="../charts/chart6.xml"/></Relationships>
</file>

<file path=xl/drawings/_rels/drawing46.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19049</xdr:rowOff>
    </xdr:from>
    <xdr:to>
      <xdr:col>0</xdr:col>
      <xdr:colOff>752475</xdr:colOff>
      <xdr:row>4</xdr:row>
      <xdr:rowOff>104774</xdr:rowOff>
    </xdr:to>
    <xdr:sp macro="[0]!Regresar" textlink="">
      <xdr:nvSpPr>
        <xdr:cNvPr id="2" name="1 Flecha izquierda">
          <a:extLst>
            <a:ext uri="{FF2B5EF4-FFF2-40B4-BE49-F238E27FC236}">
              <a16:creationId xmlns:a16="http://schemas.microsoft.com/office/drawing/2014/main" id="{00000000-0008-0000-0000-000002000000}"/>
            </a:ext>
          </a:extLst>
        </xdr:cNvPr>
        <xdr:cNvSpPr/>
      </xdr:nvSpPr>
      <xdr:spPr>
        <a:xfrm>
          <a:off x="0" y="342899"/>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233680</xdr:colOff>
      <xdr:row>26</xdr:row>
      <xdr:rowOff>10476</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104775</xdr:colOff>
      <xdr:row>0</xdr:row>
      <xdr:rowOff>123825</xdr:rowOff>
    </xdr:from>
    <xdr:to>
      <xdr:col>1</xdr:col>
      <xdr:colOff>95250</xdr:colOff>
      <xdr:row>3</xdr:row>
      <xdr:rowOff>19050</xdr:rowOff>
    </xdr:to>
    <xdr:sp macro="[0]!Regresar" textlink="">
      <xdr:nvSpPr>
        <xdr:cNvPr id="3" name="3 Flecha izquierda">
          <a:extLst>
            <a:ext uri="{FF2B5EF4-FFF2-40B4-BE49-F238E27FC236}">
              <a16:creationId xmlns:a16="http://schemas.microsoft.com/office/drawing/2014/main" id="{00000000-0008-0000-0100-000003000000}"/>
            </a:ext>
          </a:extLst>
        </xdr:cNvPr>
        <xdr:cNvSpPr/>
      </xdr:nvSpPr>
      <xdr:spPr>
        <a:xfrm>
          <a:off x="104775" y="12382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0</xdr:col>
      <xdr:colOff>857250</xdr:colOff>
      <xdr:row>3</xdr:row>
      <xdr:rowOff>9525</xdr:rowOff>
    </xdr:to>
    <xdr:sp macro="[0]!Regresar" textlink="">
      <xdr:nvSpPr>
        <xdr:cNvPr id="2" name="2 Flecha izquierda">
          <a:extLst>
            <a:ext uri="{FF2B5EF4-FFF2-40B4-BE49-F238E27FC236}">
              <a16:creationId xmlns:a16="http://schemas.microsoft.com/office/drawing/2014/main" id="{00000000-0008-0000-0200-000002000000}"/>
            </a:ext>
          </a:extLst>
        </xdr:cNvPr>
        <xdr:cNvSpPr/>
      </xdr:nvSpPr>
      <xdr:spPr>
        <a:xfrm>
          <a:off x="104775" y="7620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0</xdr:col>
      <xdr:colOff>114300</xdr:colOff>
      <xdr:row>0</xdr:row>
      <xdr:rowOff>152400</xdr:rowOff>
    </xdr:from>
    <xdr:to>
      <xdr:col>0</xdr:col>
      <xdr:colOff>866775</xdr:colOff>
      <xdr:row>2</xdr:row>
      <xdr:rowOff>114300</xdr:rowOff>
    </xdr:to>
    <xdr:sp macro="[0]!Regresar" textlink="">
      <xdr:nvSpPr>
        <xdr:cNvPr id="2" name="2 Flecha izquierda">
          <a:extLst>
            <a:ext uri="{FF2B5EF4-FFF2-40B4-BE49-F238E27FC236}">
              <a16:creationId xmlns:a16="http://schemas.microsoft.com/office/drawing/2014/main" id="{00000000-0008-0000-0300-000002000000}"/>
            </a:ext>
          </a:extLst>
        </xdr:cNvPr>
        <xdr:cNvSpPr/>
      </xdr:nvSpPr>
      <xdr:spPr>
        <a:xfrm>
          <a:off x="114300" y="152400"/>
          <a:ext cx="752475" cy="2857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104775</xdr:colOff>
      <xdr:row>1</xdr:row>
      <xdr:rowOff>104775</xdr:rowOff>
    </xdr:from>
    <xdr:to>
      <xdr:col>0</xdr:col>
      <xdr:colOff>857250</xdr:colOff>
      <xdr:row>4</xdr:row>
      <xdr:rowOff>28575</xdr:rowOff>
    </xdr:to>
    <xdr:sp macro="[0]!Regresar" textlink="">
      <xdr:nvSpPr>
        <xdr:cNvPr id="2" name="2 Flecha izquierda">
          <a:extLst>
            <a:ext uri="{FF2B5EF4-FFF2-40B4-BE49-F238E27FC236}">
              <a16:creationId xmlns:a16="http://schemas.microsoft.com/office/drawing/2014/main" id="{00000000-0008-0000-0400-000002000000}"/>
            </a:ext>
          </a:extLst>
        </xdr:cNvPr>
        <xdr:cNvSpPr/>
      </xdr:nvSpPr>
      <xdr:spPr>
        <a:xfrm>
          <a:off x="104775" y="266700"/>
          <a:ext cx="752475" cy="4000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676276</xdr:rowOff>
    </xdr:from>
    <xdr:to>
      <xdr:col>0</xdr:col>
      <xdr:colOff>819150</xdr:colOff>
      <xdr:row>3</xdr:row>
      <xdr:rowOff>95250</xdr:rowOff>
    </xdr:to>
    <xdr:sp macro="[0]!Regresar" textlink="">
      <xdr:nvSpPr>
        <xdr:cNvPr id="2" name="2 Flecha izquierda">
          <a:extLst>
            <a:ext uri="{FF2B5EF4-FFF2-40B4-BE49-F238E27FC236}">
              <a16:creationId xmlns:a16="http://schemas.microsoft.com/office/drawing/2014/main" id="{00000000-0008-0000-0500-000002000000}"/>
            </a:ext>
          </a:extLst>
        </xdr:cNvPr>
        <xdr:cNvSpPr/>
      </xdr:nvSpPr>
      <xdr:spPr>
        <a:xfrm>
          <a:off x="0" y="161926"/>
          <a:ext cx="819150" cy="41909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0</xdr:row>
      <xdr:rowOff>57150</xdr:rowOff>
    </xdr:from>
    <xdr:to>
      <xdr:col>8</xdr:col>
      <xdr:colOff>1952625</xdr:colOff>
      <xdr:row>37</xdr:row>
      <xdr:rowOff>28575</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238125</xdr:colOff>
      <xdr:row>1</xdr:row>
      <xdr:rowOff>1270</xdr:rowOff>
    </xdr:from>
    <xdr:to>
      <xdr:col>1</xdr:col>
      <xdr:colOff>207645</xdr:colOff>
      <xdr:row>3</xdr:row>
      <xdr:rowOff>104775</xdr:rowOff>
    </xdr:to>
    <xdr:sp macro="[0]!Regresar" textlink="">
      <xdr:nvSpPr>
        <xdr:cNvPr id="3" name="3 Flecha izquierda">
          <a:extLst>
            <a:ext uri="{FF2B5EF4-FFF2-40B4-BE49-F238E27FC236}">
              <a16:creationId xmlns:a16="http://schemas.microsoft.com/office/drawing/2014/main" id="{00000000-0008-0000-0600-000003000000}"/>
            </a:ext>
          </a:extLst>
        </xdr:cNvPr>
        <xdr:cNvSpPr/>
      </xdr:nvSpPr>
      <xdr:spPr>
        <a:xfrm>
          <a:off x="238125" y="172720"/>
          <a:ext cx="750570" cy="44640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twoCellAnchor editAs="oneCell">
    <xdr:from>
      <xdr:col>7</xdr:col>
      <xdr:colOff>723900</xdr:colOff>
      <xdr:row>10</xdr:row>
      <xdr:rowOff>133350</xdr:rowOff>
    </xdr:from>
    <xdr:to>
      <xdr:col>8</xdr:col>
      <xdr:colOff>853440</xdr:colOff>
      <xdr:row>16</xdr:row>
      <xdr:rowOff>19050</xdr:rowOff>
    </xdr:to>
    <xdr:pic>
      <xdr:nvPicPr>
        <xdr:cNvPr id="5" name="Gráfico 4" descr="Hombre con relleno sólido">
          <a:extLst>
            <a:ext uri="{FF2B5EF4-FFF2-40B4-BE49-F238E27FC236}">
              <a16:creationId xmlns:a16="http://schemas.microsoft.com/office/drawing/2014/main" id="{57EA0DF7-687C-C4A2-CD8D-C3B995499DC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6191250" y="1847850"/>
          <a:ext cx="914400" cy="910590"/>
        </a:xfrm>
        <a:prstGeom prst="rect">
          <a:avLst/>
        </a:prstGeom>
      </xdr:spPr>
    </xdr:pic>
    <xdr:clientData/>
  </xdr:twoCellAnchor>
  <xdr:twoCellAnchor editAs="oneCell">
    <xdr:from>
      <xdr:col>1</xdr:col>
      <xdr:colOff>342900</xdr:colOff>
      <xdr:row>9</xdr:row>
      <xdr:rowOff>142875</xdr:rowOff>
    </xdr:from>
    <xdr:to>
      <xdr:col>2</xdr:col>
      <xdr:colOff>472440</xdr:colOff>
      <xdr:row>15</xdr:row>
      <xdr:rowOff>20955</xdr:rowOff>
    </xdr:to>
    <xdr:pic>
      <xdr:nvPicPr>
        <xdr:cNvPr id="7" name="Gráfico 6" descr="Mujer con relleno sólido">
          <a:extLst>
            <a:ext uri="{FF2B5EF4-FFF2-40B4-BE49-F238E27FC236}">
              <a16:creationId xmlns:a16="http://schemas.microsoft.com/office/drawing/2014/main" id="{D09787AC-565F-8548-EDBC-75A2C073656D}"/>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123950" y="1685925"/>
          <a:ext cx="914400" cy="91059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209550</xdr:colOff>
      <xdr:row>0</xdr:row>
      <xdr:rowOff>76201</xdr:rowOff>
    </xdr:from>
    <xdr:to>
      <xdr:col>0</xdr:col>
      <xdr:colOff>962025</xdr:colOff>
      <xdr:row>2</xdr:row>
      <xdr:rowOff>114301</xdr:rowOff>
    </xdr:to>
    <xdr:sp macro="[0]!Regresar" textlink="">
      <xdr:nvSpPr>
        <xdr:cNvPr id="2" name="2 Flecha izquierda">
          <a:extLst>
            <a:ext uri="{FF2B5EF4-FFF2-40B4-BE49-F238E27FC236}">
              <a16:creationId xmlns:a16="http://schemas.microsoft.com/office/drawing/2014/main" id="{00000000-0008-0000-0700-000002000000}"/>
            </a:ext>
          </a:extLst>
        </xdr:cNvPr>
        <xdr:cNvSpPr/>
      </xdr:nvSpPr>
      <xdr:spPr>
        <a:xfrm>
          <a:off x="209550" y="76201"/>
          <a:ext cx="752475" cy="35052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0</xdr:col>
      <xdr:colOff>74613</xdr:colOff>
      <xdr:row>2</xdr:row>
      <xdr:rowOff>36512</xdr:rowOff>
    </xdr:from>
    <xdr:to>
      <xdr:col>0</xdr:col>
      <xdr:colOff>827088</xdr:colOff>
      <xdr:row>4</xdr:row>
      <xdr:rowOff>122237</xdr:rowOff>
    </xdr:to>
    <xdr:sp macro="[0]!Regresar" textlink="">
      <xdr:nvSpPr>
        <xdr:cNvPr id="2" name="2 Flecha izquierda">
          <a:extLst>
            <a:ext uri="{FF2B5EF4-FFF2-40B4-BE49-F238E27FC236}">
              <a16:creationId xmlns:a16="http://schemas.microsoft.com/office/drawing/2014/main" id="{00000000-0008-0000-0800-000002000000}"/>
            </a:ext>
          </a:extLst>
        </xdr:cNvPr>
        <xdr:cNvSpPr/>
      </xdr:nvSpPr>
      <xdr:spPr>
        <a:xfrm>
          <a:off x="74613" y="354012"/>
          <a:ext cx="752475" cy="403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114300</xdr:colOff>
      <xdr:row>0</xdr:row>
      <xdr:rowOff>152400</xdr:rowOff>
    </xdr:from>
    <xdr:to>
      <xdr:col>0</xdr:col>
      <xdr:colOff>866775</xdr:colOff>
      <xdr:row>2</xdr:row>
      <xdr:rowOff>114300</xdr:rowOff>
    </xdr:to>
    <xdr:sp macro="[0]!Regresar" textlink="">
      <xdr:nvSpPr>
        <xdr:cNvPr id="2" name="2 Flecha izquierda">
          <a:extLst>
            <a:ext uri="{FF2B5EF4-FFF2-40B4-BE49-F238E27FC236}">
              <a16:creationId xmlns:a16="http://schemas.microsoft.com/office/drawing/2014/main" id="{00000000-0008-0000-0900-000002000000}"/>
            </a:ext>
          </a:extLst>
        </xdr:cNvPr>
        <xdr:cNvSpPr/>
      </xdr:nvSpPr>
      <xdr:spPr>
        <a:xfrm>
          <a:off x="114300" y="152400"/>
          <a:ext cx="752475" cy="3048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114300</xdr:colOff>
      <xdr:row>0</xdr:row>
      <xdr:rowOff>66675</xdr:rowOff>
    </xdr:from>
    <xdr:to>
      <xdr:col>0</xdr:col>
      <xdr:colOff>866775</xdr:colOff>
      <xdr:row>2</xdr:row>
      <xdr:rowOff>142875</xdr:rowOff>
    </xdr:to>
    <xdr:sp macro="[0]!Regresar" textlink="">
      <xdr:nvSpPr>
        <xdr:cNvPr id="2" name="2 Flecha izquierda">
          <a:extLst>
            <a:ext uri="{FF2B5EF4-FFF2-40B4-BE49-F238E27FC236}">
              <a16:creationId xmlns:a16="http://schemas.microsoft.com/office/drawing/2014/main" id="{00000000-0008-0000-0A00-000002000000}"/>
            </a:ext>
          </a:extLst>
        </xdr:cNvPr>
        <xdr:cNvSpPr/>
      </xdr:nvSpPr>
      <xdr:spPr>
        <a:xfrm>
          <a:off x="114300" y="6667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28575</xdr:colOff>
      <xdr:row>1</xdr:row>
      <xdr:rowOff>295275</xdr:rowOff>
    </xdr:from>
    <xdr:to>
      <xdr:col>0</xdr:col>
      <xdr:colOff>802834</xdr:colOff>
      <xdr:row>2</xdr:row>
      <xdr:rowOff>97574</xdr:rowOff>
    </xdr:to>
    <xdr:pic macro="[0]!Regresar">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28575" y="485775"/>
          <a:ext cx="774259" cy="432854"/>
        </a:xfrm>
        <a:prstGeom prst="rect">
          <a:avLst/>
        </a:prstGeom>
      </xdr:spPr>
    </xdr:pic>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xdr:row>
      <xdr:rowOff>247650</xdr:rowOff>
    </xdr:from>
    <xdr:to>
      <xdr:col>0</xdr:col>
      <xdr:colOff>752475</xdr:colOff>
      <xdr:row>2</xdr:row>
      <xdr:rowOff>152400</xdr:rowOff>
    </xdr:to>
    <xdr:sp macro="[0]!Regresar" textlink="">
      <xdr:nvSpPr>
        <xdr:cNvPr id="2" name="2 Flecha izquierda">
          <a:extLst>
            <a:ext uri="{FF2B5EF4-FFF2-40B4-BE49-F238E27FC236}">
              <a16:creationId xmlns:a16="http://schemas.microsoft.com/office/drawing/2014/main" id="{00000000-0008-0000-0C00-000002000000}"/>
            </a:ext>
          </a:extLst>
        </xdr:cNvPr>
        <xdr:cNvSpPr/>
      </xdr:nvSpPr>
      <xdr:spPr>
        <a:xfrm>
          <a:off x="0" y="4381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0</xdr:col>
      <xdr:colOff>28575</xdr:colOff>
      <xdr:row>1</xdr:row>
      <xdr:rowOff>19050</xdr:rowOff>
    </xdr:from>
    <xdr:to>
      <xdr:col>0</xdr:col>
      <xdr:colOff>781050</xdr:colOff>
      <xdr:row>3</xdr:row>
      <xdr:rowOff>104775</xdr:rowOff>
    </xdr:to>
    <xdr:sp macro="[0]!Regresar" textlink="">
      <xdr:nvSpPr>
        <xdr:cNvPr id="2" name="2 Flecha izquierda">
          <a:extLst>
            <a:ext uri="{FF2B5EF4-FFF2-40B4-BE49-F238E27FC236}">
              <a16:creationId xmlns:a16="http://schemas.microsoft.com/office/drawing/2014/main" id="{00000000-0008-0000-0D00-000002000000}"/>
            </a:ext>
          </a:extLst>
        </xdr:cNvPr>
        <xdr:cNvSpPr/>
      </xdr:nvSpPr>
      <xdr:spPr>
        <a:xfrm>
          <a:off x="28575" y="18097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0</xdr:col>
      <xdr:colOff>200025</xdr:colOff>
      <xdr:row>0</xdr:row>
      <xdr:rowOff>95250</xdr:rowOff>
    </xdr:from>
    <xdr:to>
      <xdr:col>0</xdr:col>
      <xdr:colOff>952500</xdr:colOff>
      <xdr:row>2</xdr:row>
      <xdr:rowOff>95250</xdr:rowOff>
    </xdr:to>
    <xdr:sp macro="[0]!Regresar" textlink="">
      <xdr:nvSpPr>
        <xdr:cNvPr id="2" name="2 Flecha izquierda">
          <a:extLst>
            <a:ext uri="{FF2B5EF4-FFF2-40B4-BE49-F238E27FC236}">
              <a16:creationId xmlns:a16="http://schemas.microsoft.com/office/drawing/2014/main" id="{00000000-0008-0000-0E00-000002000000}"/>
            </a:ext>
          </a:extLst>
        </xdr:cNvPr>
        <xdr:cNvSpPr/>
      </xdr:nvSpPr>
      <xdr:spPr>
        <a:xfrm>
          <a:off x="200025" y="95250"/>
          <a:ext cx="752475" cy="4286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0</xdr:col>
      <xdr:colOff>66675</xdr:colOff>
      <xdr:row>0</xdr:row>
      <xdr:rowOff>114300</xdr:rowOff>
    </xdr:from>
    <xdr:to>
      <xdr:col>0</xdr:col>
      <xdr:colOff>819150</xdr:colOff>
      <xdr:row>3</xdr:row>
      <xdr:rowOff>38100</xdr:rowOff>
    </xdr:to>
    <xdr:sp macro="[0]!Regresar" textlink="">
      <xdr:nvSpPr>
        <xdr:cNvPr id="2" name="2 Flecha izquierda">
          <a:extLst>
            <a:ext uri="{FF2B5EF4-FFF2-40B4-BE49-F238E27FC236}">
              <a16:creationId xmlns:a16="http://schemas.microsoft.com/office/drawing/2014/main" id="{00000000-0008-0000-0F00-000002000000}"/>
            </a:ext>
          </a:extLst>
        </xdr:cNvPr>
        <xdr:cNvSpPr/>
      </xdr:nvSpPr>
      <xdr:spPr>
        <a:xfrm>
          <a:off x="66675" y="11430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0</xdr:col>
      <xdr:colOff>28575</xdr:colOff>
      <xdr:row>1</xdr:row>
      <xdr:rowOff>11430</xdr:rowOff>
    </xdr:from>
    <xdr:to>
      <xdr:col>0</xdr:col>
      <xdr:colOff>729615</xdr:colOff>
      <xdr:row>3</xdr:row>
      <xdr:rowOff>91440</xdr:rowOff>
    </xdr:to>
    <xdr:sp macro="[0]!Regresar" textlink="">
      <xdr:nvSpPr>
        <xdr:cNvPr id="2" name="2 Flecha izquierda">
          <a:extLst>
            <a:ext uri="{FF2B5EF4-FFF2-40B4-BE49-F238E27FC236}">
              <a16:creationId xmlns:a16="http://schemas.microsoft.com/office/drawing/2014/main" id="{00000000-0008-0000-1000-000002000000}"/>
            </a:ext>
          </a:extLst>
        </xdr:cNvPr>
        <xdr:cNvSpPr/>
      </xdr:nvSpPr>
      <xdr:spPr>
        <a:xfrm>
          <a:off x="28575" y="182880"/>
          <a:ext cx="701040" cy="42291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0</xdr:col>
      <xdr:colOff>76200</xdr:colOff>
      <xdr:row>1</xdr:row>
      <xdr:rowOff>19050</xdr:rowOff>
    </xdr:from>
    <xdr:to>
      <xdr:col>0</xdr:col>
      <xdr:colOff>895350</xdr:colOff>
      <xdr:row>3</xdr:row>
      <xdr:rowOff>0</xdr:rowOff>
    </xdr:to>
    <xdr:sp macro="[0]!Regresar" textlink="">
      <xdr:nvSpPr>
        <xdr:cNvPr id="2" name="2 Flecha izquierda">
          <a:extLst>
            <a:ext uri="{FF2B5EF4-FFF2-40B4-BE49-F238E27FC236}">
              <a16:creationId xmlns:a16="http://schemas.microsoft.com/office/drawing/2014/main" id="{00000000-0008-0000-1100-000002000000}"/>
            </a:ext>
          </a:extLst>
        </xdr:cNvPr>
        <xdr:cNvSpPr/>
      </xdr:nvSpPr>
      <xdr:spPr>
        <a:xfrm>
          <a:off x="76200" y="180975"/>
          <a:ext cx="819150"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0</xdr:col>
      <xdr:colOff>125730</xdr:colOff>
      <xdr:row>0</xdr:row>
      <xdr:rowOff>38100</xdr:rowOff>
    </xdr:from>
    <xdr:to>
      <xdr:col>0</xdr:col>
      <xdr:colOff>876300</xdr:colOff>
      <xdr:row>2</xdr:row>
      <xdr:rowOff>53340</xdr:rowOff>
    </xdr:to>
    <xdr:sp macro="[0]!Regresar" textlink="">
      <xdr:nvSpPr>
        <xdr:cNvPr id="2" name="2 Flecha izquierda">
          <a:extLst>
            <a:ext uri="{FF2B5EF4-FFF2-40B4-BE49-F238E27FC236}">
              <a16:creationId xmlns:a16="http://schemas.microsoft.com/office/drawing/2014/main" id="{00000000-0008-0000-1200-000002000000}"/>
            </a:ext>
          </a:extLst>
        </xdr:cNvPr>
        <xdr:cNvSpPr/>
      </xdr:nvSpPr>
      <xdr:spPr>
        <a:xfrm>
          <a:off x="125730" y="38100"/>
          <a:ext cx="750570" cy="35814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1241</xdr:colOff>
      <xdr:row>5</xdr:row>
      <xdr:rowOff>0</xdr:rowOff>
    </xdr:from>
    <xdr:to>
      <xdr:col>1</xdr:col>
      <xdr:colOff>1263146</xdr:colOff>
      <xdr:row>5</xdr:row>
      <xdr:rowOff>541905</xdr:rowOff>
    </xdr:to>
    <xdr:pic>
      <xdr:nvPicPr>
        <xdr:cNvPr id="3" name="2 Imagen">
          <a:extLst>
            <a:ext uri="{FF2B5EF4-FFF2-40B4-BE49-F238E27FC236}">
              <a16:creationId xmlns:a16="http://schemas.microsoft.com/office/drawing/2014/main" id="{00000000-0008-0000-1300-000003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78041" y="1847850"/>
          <a:ext cx="1260000" cy="540000"/>
        </a:xfrm>
        <a:prstGeom prst="rect">
          <a:avLst/>
        </a:prstGeom>
      </xdr:spPr>
    </xdr:pic>
    <xdr:clientData/>
  </xdr:twoCellAnchor>
  <xdr:twoCellAnchor editAs="oneCell">
    <xdr:from>
      <xdr:col>1</xdr:col>
      <xdr:colOff>127</xdr:colOff>
      <xdr:row>7</xdr:row>
      <xdr:rowOff>19050</xdr:rowOff>
    </xdr:from>
    <xdr:to>
      <xdr:col>1</xdr:col>
      <xdr:colOff>1260127</xdr:colOff>
      <xdr:row>7</xdr:row>
      <xdr:rowOff>555240</xdr:rowOff>
    </xdr:to>
    <xdr:pic>
      <xdr:nvPicPr>
        <xdr:cNvPr id="4" name="4 Imagen">
          <a:extLst>
            <a:ext uri="{FF2B5EF4-FFF2-40B4-BE49-F238E27FC236}">
              <a16:creationId xmlns:a16="http://schemas.microsoft.com/office/drawing/2014/main" id="{00000000-0008-0000-1300-000004000000}"/>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14087" y="2571750"/>
          <a:ext cx="1260000" cy="540000"/>
        </a:xfrm>
        <a:prstGeom prst="rect">
          <a:avLst/>
        </a:prstGeom>
        <a:ln>
          <a:solidFill>
            <a:srgbClr val="000000"/>
          </a:solidFill>
        </a:ln>
      </xdr:spPr>
    </xdr:pic>
    <xdr:clientData/>
  </xdr:twoCellAnchor>
  <xdr:twoCellAnchor editAs="oneCell">
    <xdr:from>
      <xdr:col>1</xdr:col>
      <xdr:colOff>7239</xdr:colOff>
      <xdr:row>9</xdr:row>
      <xdr:rowOff>10033</xdr:rowOff>
    </xdr:from>
    <xdr:to>
      <xdr:col>1</xdr:col>
      <xdr:colOff>1269144</xdr:colOff>
      <xdr:row>9</xdr:row>
      <xdr:rowOff>498720</xdr:rowOff>
    </xdr:to>
    <xdr:pic>
      <xdr:nvPicPr>
        <xdr:cNvPr id="6" name="6 Imagen">
          <a:extLst>
            <a:ext uri="{FF2B5EF4-FFF2-40B4-BE49-F238E27FC236}">
              <a16:creationId xmlns:a16="http://schemas.microsoft.com/office/drawing/2014/main" id="{00000000-0008-0000-1300-000006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flipV="1">
          <a:off x="4884039" y="6887083"/>
          <a:ext cx="1260000" cy="488687"/>
        </a:xfrm>
        <a:prstGeom prst="rect">
          <a:avLst/>
        </a:prstGeom>
      </xdr:spPr>
    </xdr:pic>
    <xdr:clientData/>
  </xdr:twoCellAnchor>
  <xdr:twoCellAnchor editAs="oneCell">
    <xdr:from>
      <xdr:col>1</xdr:col>
      <xdr:colOff>12117</xdr:colOff>
      <xdr:row>17</xdr:row>
      <xdr:rowOff>0</xdr:rowOff>
    </xdr:from>
    <xdr:to>
      <xdr:col>1</xdr:col>
      <xdr:colOff>1275927</xdr:colOff>
      <xdr:row>17</xdr:row>
      <xdr:rowOff>541905</xdr:rowOff>
    </xdr:to>
    <xdr:pic>
      <xdr:nvPicPr>
        <xdr:cNvPr id="9" name="9 Imagen">
          <a:extLst>
            <a:ext uri="{FF2B5EF4-FFF2-40B4-BE49-F238E27FC236}">
              <a16:creationId xmlns:a16="http://schemas.microsoft.com/office/drawing/2014/main" id="{00000000-0008-0000-1300-000009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888917" y="12534900"/>
          <a:ext cx="1260000" cy="540000"/>
        </a:xfrm>
        <a:prstGeom prst="rect">
          <a:avLst/>
        </a:prstGeom>
      </xdr:spPr>
    </xdr:pic>
    <xdr:clientData/>
  </xdr:twoCellAnchor>
  <xdr:twoCellAnchor editAs="oneCell">
    <xdr:from>
      <xdr:col>0</xdr:col>
      <xdr:colOff>5010150</xdr:colOff>
      <xdr:row>12</xdr:row>
      <xdr:rowOff>22860</xdr:rowOff>
    </xdr:from>
    <xdr:to>
      <xdr:col>1</xdr:col>
      <xdr:colOff>1256190</xdr:colOff>
      <xdr:row>12</xdr:row>
      <xdr:rowOff>497364</xdr:rowOff>
    </xdr:to>
    <xdr:pic>
      <xdr:nvPicPr>
        <xdr:cNvPr id="15" name="24 Imagen">
          <a:extLst>
            <a:ext uri="{FF2B5EF4-FFF2-40B4-BE49-F238E27FC236}">
              <a16:creationId xmlns:a16="http://schemas.microsoft.com/office/drawing/2014/main" id="{00000000-0008-0000-1300-00000F000000}"/>
            </a:ext>
          </a:extLst>
        </xdr:cNvPr>
        <xdr:cNvPicPr preferRelativeResize="0">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5010150" y="5737860"/>
          <a:ext cx="1260000" cy="474504"/>
        </a:xfrm>
        <a:prstGeom prst="rect">
          <a:avLst/>
        </a:prstGeom>
        <a:ln>
          <a:solidFill>
            <a:schemeClr val="accent1"/>
          </a:solidFill>
        </a:ln>
      </xdr:spPr>
    </xdr:pic>
    <xdr:clientData/>
  </xdr:twoCellAnchor>
  <xdr:twoCellAnchor editAs="oneCell">
    <xdr:from>
      <xdr:col>1</xdr:col>
      <xdr:colOff>9525</xdr:colOff>
      <xdr:row>15</xdr:row>
      <xdr:rowOff>9524</xdr:rowOff>
    </xdr:from>
    <xdr:to>
      <xdr:col>1</xdr:col>
      <xdr:colOff>1273335</xdr:colOff>
      <xdr:row>15</xdr:row>
      <xdr:rowOff>485191</xdr:rowOff>
    </xdr:to>
    <xdr:pic>
      <xdr:nvPicPr>
        <xdr:cNvPr id="17" name="27 Imagen">
          <a:extLst>
            <a:ext uri="{FF2B5EF4-FFF2-40B4-BE49-F238E27FC236}">
              <a16:creationId xmlns:a16="http://schemas.microsoft.com/office/drawing/2014/main" id="{00000000-0008-0000-1300-000011000000}"/>
            </a:ext>
          </a:extLst>
        </xdr:cNvPr>
        <xdr:cNvPicPr preferRelativeResize="0">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4886325" y="11287124"/>
          <a:ext cx="1260000" cy="477572"/>
        </a:xfrm>
        <a:prstGeom prst="rect">
          <a:avLst/>
        </a:prstGeom>
      </xdr:spPr>
    </xdr:pic>
    <xdr:clientData/>
  </xdr:twoCellAnchor>
  <xdr:twoCellAnchor editAs="oneCell">
    <xdr:from>
      <xdr:col>1</xdr:col>
      <xdr:colOff>19051</xdr:colOff>
      <xdr:row>16</xdr:row>
      <xdr:rowOff>9526</xdr:rowOff>
    </xdr:from>
    <xdr:to>
      <xdr:col>1</xdr:col>
      <xdr:colOff>1275241</xdr:colOff>
      <xdr:row>16</xdr:row>
      <xdr:rowOff>553336</xdr:rowOff>
    </xdr:to>
    <xdr:pic>
      <xdr:nvPicPr>
        <xdr:cNvPr id="18" name="28 Imagen">
          <a:extLst>
            <a:ext uri="{FF2B5EF4-FFF2-40B4-BE49-F238E27FC236}">
              <a16:creationId xmlns:a16="http://schemas.microsoft.com/office/drawing/2014/main" id="{00000000-0008-0000-1300-000012000000}"/>
            </a:ext>
          </a:extLst>
        </xdr:cNvPr>
        <xdr:cNvPicPr preferRelativeResize="0">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033011" y="8254366"/>
          <a:ext cx="1260000" cy="540000"/>
        </a:xfrm>
        <a:prstGeom prst="rect">
          <a:avLst/>
        </a:prstGeom>
      </xdr:spPr>
    </xdr:pic>
    <xdr:clientData/>
  </xdr:twoCellAnchor>
  <xdr:twoCellAnchor>
    <xdr:from>
      <xdr:col>0</xdr:col>
      <xdr:colOff>142875</xdr:colOff>
      <xdr:row>0</xdr:row>
      <xdr:rowOff>76200</xdr:rowOff>
    </xdr:from>
    <xdr:to>
      <xdr:col>0</xdr:col>
      <xdr:colOff>895350</xdr:colOff>
      <xdr:row>0</xdr:row>
      <xdr:rowOff>390525</xdr:rowOff>
    </xdr:to>
    <xdr:sp macro="[0]!VER_DATOS4" textlink="">
      <xdr:nvSpPr>
        <xdr:cNvPr id="53" name="62 Flecha izquierda">
          <a:extLst>
            <a:ext uri="{FF2B5EF4-FFF2-40B4-BE49-F238E27FC236}">
              <a16:creationId xmlns:a16="http://schemas.microsoft.com/office/drawing/2014/main" id="{00000000-0008-0000-1300-000035000000}"/>
            </a:ext>
          </a:extLst>
        </xdr:cNvPr>
        <xdr:cNvSpPr/>
      </xdr:nvSpPr>
      <xdr:spPr>
        <a:xfrm>
          <a:off x="142875" y="76200"/>
          <a:ext cx="752475" cy="3143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twoCellAnchor editAs="oneCell">
    <xdr:from>
      <xdr:col>1</xdr:col>
      <xdr:colOff>0</xdr:colOff>
      <xdr:row>13</xdr:row>
      <xdr:rowOff>0</xdr:rowOff>
    </xdr:from>
    <xdr:to>
      <xdr:col>1</xdr:col>
      <xdr:colOff>1260000</xdr:colOff>
      <xdr:row>13</xdr:row>
      <xdr:rowOff>541905</xdr:rowOff>
    </xdr:to>
    <xdr:pic>
      <xdr:nvPicPr>
        <xdr:cNvPr id="58" name="Imagen 57">
          <a:extLst>
            <a:ext uri="{FF2B5EF4-FFF2-40B4-BE49-F238E27FC236}">
              <a16:creationId xmlns:a16="http://schemas.microsoft.com/office/drawing/2014/main" id="{00000000-0008-0000-1300-00003A000000}"/>
            </a:ext>
          </a:extLst>
        </xdr:cNvPr>
        <xdr:cNvPicPr preferRelativeResize="0">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876800" y="9391650"/>
          <a:ext cx="1260000" cy="540000"/>
        </a:xfrm>
        <a:prstGeom prst="rect">
          <a:avLst/>
        </a:prstGeom>
        <a:ln>
          <a:solidFill>
            <a:schemeClr val="accent1"/>
          </a:solidFill>
        </a:ln>
      </xdr:spPr>
    </xdr:pic>
    <xdr:clientData/>
  </xdr:twoCellAnchor>
  <xdr:twoCellAnchor editAs="oneCell">
    <xdr:from>
      <xdr:col>0</xdr:col>
      <xdr:colOff>4992370</xdr:colOff>
      <xdr:row>18</xdr:row>
      <xdr:rowOff>7620</xdr:rowOff>
    </xdr:from>
    <xdr:to>
      <xdr:col>1</xdr:col>
      <xdr:colOff>1276934</xdr:colOff>
      <xdr:row>18</xdr:row>
      <xdr:rowOff>551430</xdr:rowOff>
    </xdr:to>
    <xdr:pic>
      <xdr:nvPicPr>
        <xdr:cNvPr id="59" name="Imagen 58">
          <a:extLst>
            <a:ext uri="{FF2B5EF4-FFF2-40B4-BE49-F238E27FC236}">
              <a16:creationId xmlns:a16="http://schemas.microsoft.com/office/drawing/2014/main" id="{00000000-0008-0000-1300-00003B000000}"/>
            </a:ext>
          </a:extLst>
        </xdr:cNvPr>
        <xdr:cNvPicPr preferRelativeResize="0">
          <a:picLocks/>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4992370" y="9517380"/>
          <a:ext cx="1294714" cy="540000"/>
        </a:xfrm>
        <a:prstGeom prst="rect">
          <a:avLst/>
        </a:prstGeom>
      </xdr:spPr>
    </xdr:pic>
    <xdr:clientData/>
  </xdr:twoCellAnchor>
  <xdr:twoCellAnchor editAs="oneCell">
    <xdr:from>
      <xdr:col>1</xdr:col>
      <xdr:colOff>0</xdr:colOff>
      <xdr:row>6</xdr:row>
      <xdr:rowOff>0</xdr:rowOff>
    </xdr:from>
    <xdr:to>
      <xdr:col>1</xdr:col>
      <xdr:colOff>1260000</xdr:colOff>
      <xdr:row>6</xdr:row>
      <xdr:rowOff>541905</xdr:rowOff>
    </xdr:to>
    <xdr:pic>
      <xdr:nvPicPr>
        <xdr:cNvPr id="10" name="Imagen 9">
          <a:extLst>
            <a:ext uri="{FF2B5EF4-FFF2-40B4-BE49-F238E27FC236}">
              <a16:creationId xmlns:a16="http://schemas.microsoft.com/office/drawing/2014/main" id="{D5CEB568-9C3C-F45C-6B35-955E27C6F26D}"/>
            </a:ext>
          </a:extLst>
        </xdr:cNvPr>
        <xdr:cNvPicPr preferRelativeResize="0">
          <a:picLocks/>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5013960" y="1920240"/>
          <a:ext cx="1260000" cy="540000"/>
        </a:xfrm>
        <a:prstGeom prst="rect">
          <a:avLst/>
        </a:prstGeom>
      </xdr:spPr>
    </xdr:pic>
    <xdr:clientData/>
  </xdr:twoCellAnchor>
  <xdr:twoCellAnchor editAs="oneCell">
    <xdr:from>
      <xdr:col>1</xdr:col>
      <xdr:colOff>0</xdr:colOff>
      <xdr:row>8</xdr:row>
      <xdr:rowOff>0</xdr:rowOff>
    </xdr:from>
    <xdr:to>
      <xdr:col>1</xdr:col>
      <xdr:colOff>1260000</xdr:colOff>
      <xdr:row>8</xdr:row>
      <xdr:rowOff>541905</xdr:rowOff>
    </xdr:to>
    <xdr:pic>
      <xdr:nvPicPr>
        <xdr:cNvPr id="12" name="Imagen 11">
          <a:extLst>
            <a:ext uri="{FF2B5EF4-FFF2-40B4-BE49-F238E27FC236}">
              <a16:creationId xmlns:a16="http://schemas.microsoft.com/office/drawing/2014/main" id="{75CF11D2-9015-4E7D-1A51-68C9EE7D2015}"/>
            </a:ext>
          </a:extLst>
        </xdr:cNvPr>
        <xdr:cNvPicPr preferRelativeResize="0">
          <a:picLocks/>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5013960" y="3185160"/>
          <a:ext cx="1260000" cy="540000"/>
        </a:xfrm>
        <a:prstGeom prst="rect">
          <a:avLst/>
        </a:prstGeom>
      </xdr:spPr>
    </xdr:pic>
    <xdr:clientData/>
  </xdr:twoCellAnchor>
  <xdr:twoCellAnchor editAs="oneCell">
    <xdr:from>
      <xdr:col>1</xdr:col>
      <xdr:colOff>0</xdr:colOff>
      <xdr:row>10</xdr:row>
      <xdr:rowOff>0</xdr:rowOff>
    </xdr:from>
    <xdr:to>
      <xdr:col>1</xdr:col>
      <xdr:colOff>1260000</xdr:colOff>
      <xdr:row>10</xdr:row>
      <xdr:rowOff>541905</xdr:rowOff>
    </xdr:to>
    <xdr:pic>
      <xdr:nvPicPr>
        <xdr:cNvPr id="13" name="Imagen 12">
          <a:extLst>
            <a:ext uri="{FF2B5EF4-FFF2-40B4-BE49-F238E27FC236}">
              <a16:creationId xmlns:a16="http://schemas.microsoft.com/office/drawing/2014/main" id="{234335AE-07BF-4E6C-98E8-61764E2F3F87}"/>
            </a:ext>
          </a:extLst>
        </xdr:cNvPr>
        <xdr:cNvPicPr preferRelativeResize="0">
          <a:picLocks/>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5013960" y="4450080"/>
          <a:ext cx="1260000" cy="540000"/>
        </a:xfrm>
        <a:prstGeom prst="rect">
          <a:avLst/>
        </a:prstGeom>
      </xdr:spPr>
    </xdr:pic>
    <xdr:clientData/>
  </xdr:twoCellAnchor>
  <xdr:twoCellAnchor editAs="oneCell">
    <xdr:from>
      <xdr:col>1</xdr:col>
      <xdr:colOff>0</xdr:colOff>
      <xdr:row>11</xdr:row>
      <xdr:rowOff>0</xdr:rowOff>
    </xdr:from>
    <xdr:to>
      <xdr:col>1</xdr:col>
      <xdr:colOff>1260000</xdr:colOff>
      <xdr:row>11</xdr:row>
      <xdr:rowOff>541905</xdr:rowOff>
    </xdr:to>
    <xdr:pic>
      <xdr:nvPicPr>
        <xdr:cNvPr id="16" name="Imagen 15">
          <a:extLst>
            <a:ext uri="{FF2B5EF4-FFF2-40B4-BE49-F238E27FC236}">
              <a16:creationId xmlns:a16="http://schemas.microsoft.com/office/drawing/2014/main" id="{B8058B8D-CB42-9E93-9D41-1833ACAB7880}"/>
            </a:ext>
          </a:extLst>
        </xdr:cNvPr>
        <xdr:cNvPicPr preferRelativeResize="0">
          <a:picLocks/>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5013960" y="5082540"/>
          <a:ext cx="1260000" cy="540000"/>
        </a:xfrm>
        <a:prstGeom prst="rect">
          <a:avLst/>
        </a:prstGeom>
      </xdr:spPr>
    </xdr:pic>
    <xdr:clientData/>
  </xdr:twoCellAnchor>
  <xdr:twoCellAnchor editAs="oneCell">
    <xdr:from>
      <xdr:col>1</xdr:col>
      <xdr:colOff>0</xdr:colOff>
      <xdr:row>14</xdr:row>
      <xdr:rowOff>0</xdr:rowOff>
    </xdr:from>
    <xdr:to>
      <xdr:col>1</xdr:col>
      <xdr:colOff>1260000</xdr:colOff>
      <xdr:row>14</xdr:row>
      <xdr:rowOff>541905</xdr:rowOff>
    </xdr:to>
    <xdr:pic>
      <xdr:nvPicPr>
        <xdr:cNvPr id="21" name="Imagen 20">
          <a:extLst>
            <a:ext uri="{FF2B5EF4-FFF2-40B4-BE49-F238E27FC236}">
              <a16:creationId xmlns:a16="http://schemas.microsoft.com/office/drawing/2014/main" id="{F5ABE550-EFD2-3F03-907B-96EE0CE162AD}"/>
            </a:ext>
          </a:extLst>
        </xdr:cNvPr>
        <xdr:cNvPicPr preferRelativeResize="0">
          <a:picLocks/>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5013960" y="6979920"/>
          <a:ext cx="1260000" cy="5400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26670</xdr:colOff>
      <xdr:row>6</xdr:row>
      <xdr:rowOff>15241</xdr:rowOff>
    </xdr:from>
    <xdr:to>
      <xdr:col>2</xdr:col>
      <xdr:colOff>2700</xdr:colOff>
      <xdr:row>6</xdr:row>
      <xdr:rowOff>551431</xdr:rowOff>
    </xdr:to>
    <xdr:pic>
      <xdr:nvPicPr>
        <xdr:cNvPr id="47" name="54 Imagen">
          <a:extLst>
            <a:ext uri="{FF2B5EF4-FFF2-40B4-BE49-F238E27FC236}">
              <a16:creationId xmlns:a16="http://schemas.microsoft.com/office/drawing/2014/main" id="{00000000-0008-0000-1400-00002F00000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36820" y="2082166"/>
          <a:ext cx="1300005" cy="536190"/>
        </a:xfrm>
        <a:prstGeom prst="rect">
          <a:avLst/>
        </a:prstGeom>
      </xdr:spPr>
    </xdr:pic>
    <xdr:clientData/>
  </xdr:twoCellAnchor>
  <xdr:twoCellAnchor>
    <xdr:from>
      <xdr:col>0</xdr:col>
      <xdr:colOff>47625</xdr:colOff>
      <xdr:row>0</xdr:row>
      <xdr:rowOff>28575</xdr:rowOff>
    </xdr:from>
    <xdr:to>
      <xdr:col>0</xdr:col>
      <xdr:colOff>800100</xdr:colOff>
      <xdr:row>0</xdr:row>
      <xdr:rowOff>428625</xdr:rowOff>
    </xdr:to>
    <xdr:sp macro="[0]!VER_DATOS4" textlink="">
      <xdr:nvSpPr>
        <xdr:cNvPr id="53" name="62 Flecha izquierda">
          <a:extLst>
            <a:ext uri="{FF2B5EF4-FFF2-40B4-BE49-F238E27FC236}">
              <a16:creationId xmlns:a16="http://schemas.microsoft.com/office/drawing/2014/main" id="{00000000-0008-0000-1400-000035000000}"/>
            </a:ext>
          </a:extLst>
        </xdr:cNvPr>
        <xdr:cNvSpPr/>
      </xdr:nvSpPr>
      <xdr:spPr>
        <a:xfrm>
          <a:off x="47625" y="28575"/>
          <a:ext cx="752475" cy="4000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twoCellAnchor editAs="oneCell">
    <xdr:from>
      <xdr:col>1</xdr:col>
      <xdr:colOff>10589</xdr:colOff>
      <xdr:row>8</xdr:row>
      <xdr:rowOff>10583</xdr:rowOff>
    </xdr:from>
    <xdr:to>
      <xdr:col>1</xdr:col>
      <xdr:colOff>1274399</xdr:colOff>
      <xdr:row>8</xdr:row>
      <xdr:rowOff>554143</xdr:rowOff>
    </xdr:to>
    <xdr:pic>
      <xdr:nvPicPr>
        <xdr:cNvPr id="80" name="Imagen 79">
          <a:extLst>
            <a:ext uri="{FF2B5EF4-FFF2-40B4-BE49-F238E27FC236}">
              <a16:creationId xmlns:a16="http://schemas.microsoft.com/office/drawing/2014/main" id="{00000000-0008-0000-1400-000050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87389" y="26537708"/>
          <a:ext cx="1260000" cy="539750"/>
        </a:xfrm>
        <a:prstGeom prst="rect">
          <a:avLst/>
        </a:prstGeom>
      </xdr:spPr>
    </xdr:pic>
    <xdr:clientData/>
  </xdr:twoCellAnchor>
  <xdr:twoCellAnchor editAs="oneCell">
    <xdr:from>
      <xdr:col>1</xdr:col>
      <xdr:colOff>0</xdr:colOff>
      <xdr:row>5</xdr:row>
      <xdr:rowOff>0</xdr:rowOff>
    </xdr:from>
    <xdr:to>
      <xdr:col>1</xdr:col>
      <xdr:colOff>1260000</xdr:colOff>
      <xdr:row>5</xdr:row>
      <xdr:rowOff>553335</xdr:rowOff>
    </xdr:to>
    <xdr:pic>
      <xdr:nvPicPr>
        <xdr:cNvPr id="3" name="Imagen 2">
          <a:extLst>
            <a:ext uri="{FF2B5EF4-FFF2-40B4-BE49-F238E27FC236}">
              <a16:creationId xmlns:a16="http://schemas.microsoft.com/office/drawing/2014/main" id="{BD4CB8F2-59F0-44FD-B3A0-62DF3544A65E}"/>
            </a:ext>
          </a:extLst>
        </xdr:cNvPr>
        <xdr:cNvPicPr preferRelativeResize="0">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013960" y="1424940"/>
          <a:ext cx="1260000" cy="553335"/>
        </a:xfrm>
        <a:prstGeom prst="rect">
          <a:avLst/>
        </a:prstGeom>
        <a:ln>
          <a:solidFill>
            <a:schemeClr val="tx1"/>
          </a:solidFill>
        </a:ln>
      </xdr:spPr>
    </xdr:pic>
    <xdr:clientData/>
  </xdr:twoCellAnchor>
  <xdr:twoCellAnchor editAs="oneCell">
    <xdr:from>
      <xdr:col>1</xdr:col>
      <xdr:colOff>0</xdr:colOff>
      <xdr:row>9</xdr:row>
      <xdr:rowOff>0</xdr:rowOff>
    </xdr:from>
    <xdr:to>
      <xdr:col>1</xdr:col>
      <xdr:colOff>1260000</xdr:colOff>
      <xdr:row>9</xdr:row>
      <xdr:rowOff>543810</xdr:rowOff>
    </xdr:to>
    <xdr:pic>
      <xdr:nvPicPr>
        <xdr:cNvPr id="5" name="Imagen 4">
          <a:extLst>
            <a:ext uri="{FF2B5EF4-FFF2-40B4-BE49-F238E27FC236}">
              <a16:creationId xmlns:a16="http://schemas.microsoft.com/office/drawing/2014/main" id="{0BC7D33D-6639-F0BD-B252-90EC33B20E64}"/>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013960" y="3322320"/>
          <a:ext cx="1260000" cy="540000"/>
        </a:xfrm>
        <a:prstGeom prst="rect">
          <a:avLst/>
        </a:prstGeom>
      </xdr:spPr>
    </xdr:pic>
    <xdr:clientData/>
  </xdr:twoCellAnchor>
  <xdr:twoCellAnchor editAs="oneCell">
    <xdr:from>
      <xdr:col>0</xdr:col>
      <xdr:colOff>4905375</xdr:colOff>
      <xdr:row>126</xdr:row>
      <xdr:rowOff>19051</xdr:rowOff>
    </xdr:from>
    <xdr:to>
      <xdr:col>1</xdr:col>
      <xdr:colOff>1193325</xdr:colOff>
      <xdr:row>129</xdr:row>
      <xdr:rowOff>65656</xdr:rowOff>
    </xdr:to>
    <xdr:pic>
      <xdr:nvPicPr>
        <xdr:cNvPr id="2" name="54 Imagen">
          <a:extLst>
            <a:ext uri="{FF2B5EF4-FFF2-40B4-BE49-F238E27FC236}">
              <a16:creationId xmlns:a16="http://schemas.microsoft.com/office/drawing/2014/main" id="{55E3E803-479A-4708-A1EA-0EA600EF1EF1}"/>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05375" y="23402926"/>
          <a:ext cx="1300005" cy="536190"/>
        </a:xfrm>
        <a:prstGeom prst="rect">
          <a:avLst/>
        </a:prstGeom>
      </xdr:spPr>
    </xdr:pic>
    <xdr:clientData/>
  </xdr:twoCellAnchor>
  <xdr:twoCellAnchor editAs="oneCell">
    <xdr:from>
      <xdr:col>1</xdr:col>
      <xdr:colOff>0</xdr:colOff>
      <xdr:row>7</xdr:row>
      <xdr:rowOff>26401</xdr:rowOff>
    </xdr:from>
    <xdr:to>
      <xdr:col>1</xdr:col>
      <xdr:colOff>1303815</xdr:colOff>
      <xdr:row>7</xdr:row>
      <xdr:rowOff>509788</xdr:rowOff>
    </xdr:to>
    <xdr:pic>
      <xdr:nvPicPr>
        <xdr:cNvPr id="4" name="54 Imagen">
          <a:extLst>
            <a:ext uri="{FF2B5EF4-FFF2-40B4-BE49-F238E27FC236}">
              <a16:creationId xmlns:a16="http://schemas.microsoft.com/office/drawing/2014/main" id="{1F4B98D4-3C34-486B-9E7E-87321045BF54}"/>
            </a:ext>
          </a:extLst>
        </xdr:cNvPr>
        <xdr:cNvPicPr preferRelativeResize="0">
          <a:picLocks/>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l="-1815" t="4536" r="-1815" b="4536"/>
        <a:stretch/>
      </xdr:blipFill>
      <xdr:spPr>
        <a:xfrm>
          <a:off x="5010150" y="2721976"/>
          <a:ext cx="1303815" cy="483387"/>
        </a:xfrm>
        <a:prstGeom prst="rect">
          <a:avLst/>
        </a:prstGeom>
        <a:effectLst>
          <a:outerShdw blurRad="50800" dist="50800" dir="5400000" sx="12000" sy="12000" algn="ctr" rotWithShape="0">
            <a:schemeClr val="tx1"/>
          </a:outerShdw>
          <a:softEdge rad="0"/>
        </a:effectLst>
      </xdr:spPr>
    </xdr:pic>
    <xdr:clientData/>
  </xdr:twoCellAnchor>
  <xdr:twoCellAnchor>
    <xdr:from>
      <xdr:col>0</xdr:col>
      <xdr:colOff>4972050</xdr:colOff>
      <xdr:row>6</xdr:row>
      <xdr:rowOff>554355</xdr:rowOff>
    </xdr:from>
    <xdr:to>
      <xdr:col>1</xdr:col>
      <xdr:colOff>1295400</xdr:colOff>
      <xdr:row>7</xdr:row>
      <xdr:rowOff>590550</xdr:rowOff>
    </xdr:to>
    <xdr:sp macro="" textlink="">
      <xdr:nvSpPr>
        <xdr:cNvPr id="6" name="Rectángulo 5">
          <a:extLst>
            <a:ext uri="{FF2B5EF4-FFF2-40B4-BE49-F238E27FC236}">
              <a16:creationId xmlns:a16="http://schemas.microsoft.com/office/drawing/2014/main" id="{8355E72E-3B68-2A79-1100-E5F5CCAC09DE}"/>
            </a:ext>
          </a:extLst>
        </xdr:cNvPr>
        <xdr:cNvSpPr/>
      </xdr:nvSpPr>
      <xdr:spPr>
        <a:xfrm>
          <a:off x="4972050" y="2621280"/>
          <a:ext cx="1333500" cy="664845"/>
        </a:xfrm>
        <a:prstGeom prst="rect">
          <a:avLst/>
        </a:prstGeom>
        <a:noFill/>
        <a:ln w="12700">
          <a:solidFill>
            <a:sysClr val="windowText" lastClr="000000"/>
          </a:solidFill>
        </a:ln>
        <a:effectLst>
          <a:softEdge rad="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R" sz="1100"/>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19050</xdr:colOff>
      <xdr:row>5</xdr:row>
      <xdr:rowOff>9524</xdr:rowOff>
    </xdr:from>
    <xdr:to>
      <xdr:col>1</xdr:col>
      <xdr:colOff>1275240</xdr:colOff>
      <xdr:row>5</xdr:row>
      <xdr:rowOff>553334</xdr:rowOff>
    </xdr:to>
    <xdr:pic>
      <xdr:nvPicPr>
        <xdr:cNvPr id="10" name="14 Imagen">
          <a:extLst>
            <a:ext uri="{FF2B5EF4-FFF2-40B4-BE49-F238E27FC236}">
              <a16:creationId xmlns:a16="http://schemas.microsoft.com/office/drawing/2014/main" id="{00000000-0008-0000-1500-00000A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33010" y="1381124"/>
          <a:ext cx="1260000" cy="540000"/>
        </a:xfrm>
        <a:prstGeom prst="rect">
          <a:avLst/>
        </a:prstGeom>
      </xdr:spPr>
    </xdr:pic>
    <xdr:clientData/>
  </xdr:twoCellAnchor>
  <xdr:twoCellAnchor editAs="oneCell">
    <xdr:from>
      <xdr:col>1</xdr:col>
      <xdr:colOff>28575</xdr:colOff>
      <xdr:row>23</xdr:row>
      <xdr:rowOff>588645</xdr:rowOff>
    </xdr:from>
    <xdr:to>
      <xdr:col>1</xdr:col>
      <xdr:colOff>1292385</xdr:colOff>
      <xdr:row>24</xdr:row>
      <xdr:rowOff>515234</xdr:rowOff>
    </xdr:to>
    <xdr:pic>
      <xdr:nvPicPr>
        <xdr:cNvPr id="12" name="16 Imagen">
          <a:extLst>
            <a:ext uri="{FF2B5EF4-FFF2-40B4-BE49-F238E27FC236}">
              <a16:creationId xmlns:a16="http://schemas.microsoft.com/office/drawing/2014/main" id="{00000000-0008-0000-1500-00000C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042535" y="12079605"/>
          <a:ext cx="1263810" cy="559050"/>
        </a:xfrm>
        <a:prstGeom prst="rect">
          <a:avLst/>
        </a:prstGeom>
      </xdr:spPr>
    </xdr:pic>
    <xdr:clientData/>
  </xdr:twoCellAnchor>
  <xdr:twoCellAnchor editAs="oneCell">
    <xdr:from>
      <xdr:col>1</xdr:col>
      <xdr:colOff>22859</xdr:colOff>
      <xdr:row>9</xdr:row>
      <xdr:rowOff>22858</xdr:rowOff>
    </xdr:from>
    <xdr:to>
      <xdr:col>1</xdr:col>
      <xdr:colOff>1279049</xdr:colOff>
      <xdr:row>9</xdr:row>
      <xdr:rowOff>551428</xdr:rowOff>
    </xdr:to>
    <xdr:pic>
      <xdr:nvPicPr>
        <xdr:cNvPr id="20" name="37 Imagen">
          <a:extLst>
            <a:ext uri="{FF2B5EF4-FFF2-40B4-BE49-F238E27FC236}">
              <a16:creationId xmlns:a16="http://schemas.microsoft.com/office/drawing/2014/main" id="{00000000-0008-0000-1500-000014000000}"/>
            </a:ext>
          </a:extLst>
        </xdr:cNvPr>
        <xdr:cNvPicPr preferRelativeResize="0">
          <a:picLocks/>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033009" y="6433183"/>
          <a:ext cx="1252380" cy="532380"/>
        </a:xfrm>
        <a:prstGeom prst="rect">
          <a:avLst/>
        </a:prstGeom>
      </xdr:spPr>
    </xdr:pic>
    <xdr:clientData/>
  </xdr:twoCellAnchor>
  <xdr:twoCellAnchor editAs="oneCell">
    <xdr:from>
      <xdr:col>1</xdr:col>
      <xdr:colOff>15240</xdr:colOff>
      <xdr:row>14</xdr:row>
      <xdr:rowOff>15240</xdr:rowOff>
    </xdr:from>
    <xdr:to>
      <xdr:col>1</xdr:col>
      <xdr:colOff>1279050</xdr:colOff>
      <xdr:row>14</xdr:row>
      <xdr:rowOff>551430</xdr:rowOff>
    </xdr:to>
    <xdr:pic>
      <xdr:nvPicPr>
        <xdr:cNvPr id="21" name="38 Imagen">
          <a:extLst>
            <a:ext uri="{FF2B5EF4-FFF2-40B4-BE49-F238E27FC236}">
              <a16:creationId xmlns:a16="http://schemas.microsoft.com/office/drawing/2014/main" id="{00000000-0008-0000-1500-000015000000}"/>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025390" y="9568815"/>
          <a:ext cx="1263810" cy="536190"/>
        </a:xfrm>
        <a:prstGeom prst="rect">
          <a:avLst/>
        </a:prstGeom>
      </xdr:spPr>
    </xdr:pic>
    <xdr:clientData/>
  </xdr:twoCellAnchor>
  <xdr:twoCellAnchor editAs="oneCell">
    <xdr:from>
      <xdr:col>1</xdr:col>
      <xdr:colOff>19048</xdr:colOff>
      <xdr:row>6</xdr:row>
      <xdr:rowOff>28575</xdr:rowOff>
    </xdr:from>
    <xdr:to>
      <xdr:col>1</xdr:col>
      <xdr:colOff>1275238</xdr:colOff>
      <xdr:row>6</xdr:row>
      <xdr:rowOff>568575</xdr:rowOff>
    </xdr:to>
    <xdr:pic>
      <xdr:nvPicPr>
        <xdr:cNvPr id="30" name="12 Imagen">
          <a:extLst>
            <a:ext uri="{FF2B5EF4-FFF2-40B4-BE49-F238E27FC236}">
              <a16:creationId xmlns:a16="http://schemas.microsoft.com/office/drawing/2014/main" id="{00000000-0008-0000-1500-00001E000000}"/>
            </a:ext>
          </a:extLst>
        </xdr:cNvPr>
        <xdr:cNvPicPr preferRelativeResize="0">
          <a:picLocks/>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895848" y="33718500"/>
          <a:ext cx="1260000" cy="540000"/>
        </a:xfrm>
        <a:prstGeom prst="rect">
          <a:avLst/>
        </a:prstGeom>
      </xdr:spPr>
    </xdr:pic>
    <xdr:clientData/>
  </xdr:twoCellAnchor>
  <xdr:twoCellAnchor editAs="oneCell">
    <xdr:from>
      <xdr:col>0</xdr:col>
      <xdr:colOff>4970143</xdr:colOff>
      <xdr:row>12</xdr:row>
      <xdr:rowOff>29845</xdr:rowOff>
    </xdr:from>
    <xdr:to>
      <xdr:col>1</xdr:col>
      <xdr:colOff>1258093</xdr:colOff>
      <xdr:row>12</xdr:row>
      <xdr:rowOff>590800</xdr:rowOff>
    </xdr:to>
    <xdr:pic>
      <xdr:nvPicPr>
        <xdr:cNvPr id="33" name="21 Imagen">
          <a:extLst>
            <a:ext uri="{FF2B5EF4-FFF2-40B4-BE49-F238E27FC236}">
              <a16:creationId xmlns:a16="http://schemas.microsoft.com/office/drawing/2014/main" id="{00000000-0008-0000-1500-000021000000}"/>
            </a:ext>
          </a:extLst>
        </xdr:cNvPr>
        <xdr:cNvPicPr preferRelativeResize="0">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4970143" y="8326120"/>
          <a:ext cx="1298100" cy="547620"/>
        </a:xfrm>
        <a:prstGeom prst="rect">
          <a:avLst/>
        </a:prstGeom>
      </xdr:spPr>
    </xdr:pic>
    <xdr:clientData/>
  </xdr:twoCellAnchor>
  <xdr:twoCellAnchor editAs="oneCell">
    <xdr:from>
      <xdr:col>1</xdr:col>
      <xdr:colOff>9525</xdr:colOff>
      <xdr:row>26</xdr:row>
      <xdr:rowOff>9523</xdr:rowOff>
    </xdr:from>
    <xdr:to>
      <xdr:col>1</xdr:col>
      <xdr:colOff>1272540</xdr:colOff>
      <xdr:row>26</xdr:row>
      <xdr:rowOff>553333</xdr:rowOff>
    </xdr:to>
    <xdr:pic>
      <xdr:nvPicPr>
        <xdr:cNvPr id="36" name="35 Imagen">
          <a:extLst>
            <a:ext uri="{FF2B5EF4-FFF2-40B4-BE49-F238E27FC236}">
              <a16:creationId xmlns:a16="http://schemas.microsoft.com/office/drawing/2014/main" id="{00000000-0008-0000-1500-000024000000}"/>
            </a:ext>
          </a:extLst>
        </xdr:cNvPr>
        <xdr:cNvPicPr preferRelativeResize="0">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4886325" y="50672998"/>
          <a:ext cx="1266825" cy="540000"/>
        </a:xfrm>
        <a:prstGeom prst="rect">
          <a:avLst/>
        </a:prstGeom>
      </xdr:spPr>
    </xdr:pic>
    <xdr:clientData/>
  </xdr:twoCellAnchor>
  <xdr:twoCellAnchor editAs="oneCell">
    <xdr:from>
      <xdr:col>1</xdr:col>
      <xdr:colOff>9525</xdr:colOff>
      <xdr:row>43</xdr:row>
      <xdr:rowOff>9525</xdr:rowOff>
    </xdr:from>
    <xdr:to>
      <xdr:col>1</xdr:col>
      <xdr:colOff>1273335</xdr:colOff>
      <xdr:row>43</xdr:row>
      <xdr:rowOff>553335</xdr:rowOff>
    </xdr:to>
    <xdr:pic>
      <xdr:nvPicPr>
        <xdr:cNvPr id="45" name="20 Imagen">
          <a:extLst>
            <a:ext uri="{FF2B5EF4-FFF2-40B4-BE49-F238E27FC236}">
              <a16:creationId xmlns:a16="http://schemas.microsoft.com/office/drawing/2014/main" id="{00000000-0008-0000-1500-00002D000000}"/>
            </a:ext>
          </a:extLst>
        </xdr:cNvPr>
        <xdr:cNvPicPr preferRelativeResize="0">
          <a:picLocks/>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4886325" y="68275200"/>
          <a:ext cx="1260000" cy="540000"/>
        </a:xfrm>
        <a:prstGeom prst="rect">
          <a:avLst/>
        </a:prstGeom>
      </xdr:spPr>
    </xdr:pic>
    <xdr:clientData/>
  </xdr:twoCellAnchor>
  <xdr:twoCellAnchor>
    <xdr:from>
      <xdr:col>0</xdr:col>
      <xdr:colOff>228600</xdr:colOff>
      <xdr:row>0</xdr:row>
      <xdr:rowOff>95250</xdr:rowOff>
    </xdr:from>
    <xdr:to>
      <xdr:col>0</xdr:col>
      <xdr:colOff>904875</xdr:colOff>
      <xdr:row>0</xdr:row>
      <xdr:rowOff>361950</xdr:rowOff>
    </xdr:to>
    <xdr:sp macro="[0]!VER_DATOS4" textlink="">
      <xdr:nvSpPr>
        <xdr:cNvPr id="53" name="62 Flecha izquierda">
          <a:extLst>
            <a:ext uri="{FF2B5EF4-FFF2-40B4-BE49-F238E27FC236}">
              <a16:creationId xmlns:a16="http://schemas.microsoft.com/office/drawing/2014/main" id="{00000000-0008-0000-1500-000035000000}"/>
            </a:ext>
          </a:extLst>
        </xdr:cNvPr>
        <xdr:cNvSpPr/>
      </xdr:nvSpPr>
      <xdr:spPr>
        <a:xfrm>
          <a:off x="228600" y="95250"/>
          <a:ext cx="676275" cy="2667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twoCellAnchor editAs="oneCell">
    <xdr:from>
      <xdr:col>1</xdr:col>
      <xdr:colOff>0</xdr:colOff>
      <xdr:row>7</xdr:row>
      <xdr:rowOff>0</xdr:rowOff>
    </xdr:from>
    <xdr:to>
      <xdr:col>1</xdr:col>
      <xdr:colOff>1260000</xdr:colOff>
      <xdr:row>7</xdr:row>
      <xdr:rowOff>553335</xdr:rowOff>
    </xdr:to>
    <xdr:pic>
      <xdr:nvPicPr>
        <xdr:cNvPr id="85" name="Imagen 84">
          <a:extLst>
            <a:ext uri="{FF2B5EF4-FFF2-40B4-BE49-F238E27FC236}">
              <a16:creationId xmlns:a16="http://schemas.microsoft.com/office/drawing/2014/main" id="{00000000-0008-0000-1500-000055000000}"/>
            </a:ext>
          </a:extLst>
        </xdr:cNvPr>
        <xdr:cNvPicPr preferRelativeResize="0">
          <a:picLocks/>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4876800" y="34947225"/>
          <a:ext cx="1260000" cy="540000"/>
        </a:xfrm>
        <a:prstGeom prst="rect">
          <a:avLst/>
        </a:prstGeom>
      </xdr:spPr>
    </xdr:pic>
    <xdr:clientData/>
  </xdr:twoCellAnchor>
  <xdr:twoCellAnchor editAs="oneCell">
    <xdr:from>
      <xdr:col>1</xdr:col>
      <xdr:colOff>0</xdr:colOff>
      <xdr:row>11</xdr:row>
      <xdr:rowOff>0</xdr:rowOff>
    </xdr:from>
    <xdr:to>
      <xdr:col>1</xdr:col>
      <xdr:colOff>1260000</xdr:colOff>
      <xdr:row>11</xdr:row>
      <xdr:rowOff>553335</xdr:rowOff>
    </xdr:to>
    <xdr:pic>
      <xdr:nvPicPr>
        <xdr:cNvPr id="89" name="Imagen 88">
          <a:extLst>
            <a:ext uri="{FF2B5EF4-FFF2-40B4-BE49-F238E27FC236}">
              <a16:creationId xmlns:a16="http://schemas.microsoft.com/office/drawing/2014/main" id="{00000000-0008-0000-1500-000059000000}"/>
            </a:ext>
          </a:extLst>
        </xdr:cNvPr>
        <xdr:cNvPicPr preferRelativeResize="0">
          <a:picLocks/>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4876800" y="38719125"/>
          <a:ext cx="1260000" cy="540000"/>
        </a:xfrm>
        <a:prstGeom prst="rect">
          <a:avLst/>
        </a:prstGeom>
      </xdr:spPr>
    </xdr:pic>
    <xdr:clientData/>
  </xdr:twoCellAnchor>
  <xdr:twoCellAnchor editAs="oneCell">
    <xdr:from>
      <xdr:col>1</xdr:col>
      <xdr:colOff>0</xdr:colOff>
      <xdr:row>15</xdr:row>
      <xdr:rowOff>0</xdr:rowOff>
    </xdr:from>
    <xdr:to>
      <xdr:col>1</xdr:col>
      <xdr:colOff>1260000</xdr:colOff>
      <xdr:row>15</xdr:row>
      <xdr:rowOff>549525</xdr:rowOff>
    </xdr:to>
    <xdr:pic>
      <xdr:nvPicPr>
        <xdr:cNvPr id="90" name="Imagen 89">
          <a:extLst>
            <a:ext uri="{FF2B5EF4-FFF2-40B4-BE49-F238E27FC236}">
              <a16:creationId xmlns:a16="http://schemas.microsoft.com/office/drawing/2014/main" id="{00000000-0008-0000-1500-00005A000000}"/>
            </a:ext>
          </a:extLst>
        </xdr:cNvPr>
        <xdr:cNvPicPr preferRelativeResize="0">
          <a:picLocks/>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5010150" y="10182225"/>
          <a:ext cx="1260000" cy="549525"/>
        </a:xfrm>
        <a:prstGeom prst="rect">
          <a:avLst/>
        </a:prstGeom>
      </xdr:spPr>
    </xdr:pic>
    <xdr:clientData/>
  </xdr:twoCellAnchor>
  <xdr:twoCellAnchor editAs="oneCell">
    <xdr:from>
      <xdr:col>1</xdr:col>
      <xdr:colOff>1</xdr:colOff>
      <xdr:row>25</xdr:row>
      <xdr:rowOff>0</xdr:rowOff>
    </xdr:from>
    <xdr:to>
      <xdr:col>1</xdr:col>
      <xdr:colOff>1260001</xdr:colOff>
      <xdr:row>25</xdr:row>
      <xdr:rowOff>553085</xdr:rowOff>
    </xdr:to>
    <xdr:pic>
      <xdr:nvPicPr>
        <xdr:cNvPr id="100" name="Imagen 99">
          <a:extLst>
            <a:ext uri="{FF2B5EF4-FFF2-40B4-BE49-F238E27FC236}">
              <a16:creationId xmlns:a16="http://schemas.microsoft.com/office/drawing/2014/main" id="{00000000-0008-0000-1500-000064000000}"/>
            </a:ext>
          </a:extLst>
        </xdr:cNvPr>
        <xdr:cNvPicPr preferRelativeResize="0">
          <a:picLocks/>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4876801" y="50034825"/>
          <a:ext cx="1260000" cy="539750"/>
        </a:xfrm>
        <a:prstGeom prst="rect">
          <a:avLst/>
        </a:prstGeom>
      </xdr:spPr>
    </xdr:pic>
    <xdr:clientData/>
  </xdr:twoCellAnchor>
  <xdr:twoCellAnchor editAs="oneCell">
    <xdr:from>
      <xdr:col>0</xdr:col>
      <xdr:colOff>4987290</xdr:colOff>
      <xdr:row>19</xdr:row>
      <xdr:rowOff>11430</xdr:rowOff>
    </xdr:from>
    <xdr:to>
      <xdr:col>1</xdr:col>
      <xdr:colOff>1235235</xdr:colOff>
      <xdr:row>19</xdr:row>
      <xdr:rowOff>555240</xdr:rowOff>
    </xdr:to>
    <xdr:pic>
      <xdr:nvPicPr>
        <xdr:cNvPr id="147" name="Imagen 146" descr="Divisa de la Coalición Gente Montes de Oca">
          <a:extLst>
            <a:ext uri="{FF2B5EF4-FFF2-40B4-BE49-F238E27FC236}">
              <a16:creationId xmlns:a16="http://schemas.microsoft.com/office/drawing/2014/main" id="{00000000-0008-0000-1500-000093000000}"/>
            </a:ext>
          </a:extLst>
        </xdr:cNvPr>
        <xdr:cNvPicPr preferRelativeResize="0">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4987290" y="14594205"/>
          <a:ext cx="1258095" cy="5533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21</xdr:row>
      <xdr:rowOff>0</xdr:rowOff>
    </xdr:from>
    <xdr:to>
      <xdr:col>1</xdr:col>
      <xdr:colOff>1260000</xdr:colOff>
      <xdr:row>21</xdr:row>
      <xdr:rowOff>549525</xdr:rowOff>
    </xdr:to>
    <xdr:pic>
      <xdr:nvPicPr>
        <xdr:cNvPr id="151" name="Imagen 150" descr="Divisa de la Coalición Unión Belemita">
          <a:extLst>
            <a:ext uri="{FF2B5EF4-FFF2-40B4-BE49-F238E27FC236}">
              <a16:creationId xmlns:a16="http://schemas.microsoft.com/office/drawing/2014/main" id="{00000000-0008-0000-1500-000097000000}"/>
            </a:ext>
          </a:extLst>
        </xdr:cNvPr>
        <xdr:cNvPicPr preferRelativeResize="0">
          <a:picLocks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5010150" y="10810875"/>
          <a:ext cx="1260000" cy="55333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8</xdr:row>
      <xdr:rowOff>0</xdr:rowOff>
    </xdr:from>
    <xdr:to>
      <xdr:col>1</xdr:col>
      <xdr:colOff>1260000</xdr:colOff>
      <xdr:row>8</xdr:row>
      <xdr:rowOff>549525</xdr:rowOff>
    </xdr:to>
    <xdr:pic>
      <xdr:nvPicPr>
        <xdr:cNvPr id="4" name="Imagen 3">
          <a:extLst>
            <a:ext uri="{FF2B5EF4-FFF2-40B4-BE49-F238E27FC236}">
              <a16:creationId xmlns:a16="http://schemas.microsoft.com/office/drawing/2014/main" id="{D97636D9-9B14-4741-C2A8-931A1FFD1C40}"/>
            </a:ext>
          </a:extLst>
        </xdr:cNvPr>
        <xdr:cNvPicPr preferRelativeResize="0">
          <a:picLocks/>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013960" y="3268980"/>
          <a:ext cx="1260000" cy="540000"/>
        </a:xfrm>
        <a:prstGeom prst="rect">
          <a:avLst/>
        </a:prstGeom>
      </xdr:spPr>
    </xdr:pic>
    <xdr:clientData/>
  </xdr:twoCellAnchor>
  <xdr:twoCellAnchor editAs="oneCell">
    <xdr:from>
      <xdr:col>0</xdr:col>
      <xdr:colOff>4914900</xdr:colOff>
      <xdr:row>13</xdr:row>
      <xdr:rowOff>0</xdr:rowOff>
    </xdr:from>
    <xdr:to>
      <xdr:col>1</xdr:col>
      <xdr:colOff>1295400</xdr:colOff>
      <xdr:row>14</xdr:row>
      <xdr:rowOff>17093</xdr:rowOff>
    </xdr:to>
    <xdr:pic>
      <xdr:nvPicPr>
        <xdr:cNvPr id="6" name="Imagen 5">
          <a:extLst>
            <a:ext uri="{FF2B5EF4-FFF2-40B4-BE49-F238E27FC236}">
              <a16:creationId xmlns:a16="http://schemas.microsoft.com/office/drawing/2014/main" id="{FB4CEB9C-A9A5-B3B6-FBB5-CD7F427ADC6D}"/>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914900" y="8924925"/>
          <a:ext cx="1390650" cy="640027"/>
        </a:xfrm>
        <a:prstGeom prst="rect">
          <a:avLst/>
        </a:prstGeom>
      </xdr:spPr>
    </xdr:pic>
    <xdr:clientData/>
  </xdr:twoCellAnchor>
  <xdr:twoCellAnchor editAs="oneCell">
    <xdr:from>
      <xdr:col>1</xdr:col>
      <xdr:colOff>0</xdr:colOff>
      <xdr:row>18</xdr:row>
      <xdr:rowOff>0</xdr:rowOff>
    </xdr:from>
    <xdr:to>
      <xdr:col>1</xdr:col>
      <xdr:colOff>1260000</xdr:colOff>
      <xdr:row>18</xdr:row>
      <xdr:rowOff>549525</xdr:rowOff>
    </xdr:to>
    <xdr:pic>
      <xdr:nvPicPr>
        <xdr:cNvPr id="8" name="Imagen 7">
          <a:extLst>
            <a:ext uri="{FF2B5EF4-FFF2-40B4-BE49-F238E27FC236}">
              <a16:creationId xmlns:a16="http://schemas.microsoft.com/office/drawing/2014/main" id="{74E9709D-B3FB-3B9C-5CC3-64DC22F9CE24}"/>
            </a:ext>
          </a:extLst>
        </xdr:cNvPr>
        <xdr:cNvPicPr preferRelativeResize="0">
          <a:picLocks/>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010150" y="13287373"/>
          <a:ext cx="1260000" cy="540000"/>
        </a:xfrm>
        <a:prstGeom prst="rect">
          <a:avLst/>
        </a:prstGeom>
      </xdr:spPr>
    </xdr:pic>
    <xdr:clientData/>
  </xdr:twoCellAnchor>
  <xdr:twoCellAnchor editAs="oneCell">
    <xdr:from>
      <xdr:col>0</xdr:col>
      <xdr:colOff>4997479</xdr:colOff>
      <xdr:row>20</xdr:row>
      <xdr:rowOff>41331</xdr:rowOff>
    </xdr:from>
    <xdr:to>
      <xdr:col>1</xdr:col>
      <xdr:colOff>1237804</xdr:colOff>
      <xdr:row>20</xdr:row>
      <xdr:rowOff>587454</xdr:rowOff>
    </xdr:to>
    <xdr:pic>
      <xdr:nvPicPr>
        <xdr:cNvPr id="15" name="Imagen 14">
          <a:extLst>
            <a:ext uri="{FF2B5EF4-FFF2-40B4-BE49-F238E27FC236}">
              <a16:creationId xmlns:a16="http://schemas.microsoft.com/office/drawing/2014/main" id="{57424F23-CA14-02F1-C392-367EDABC30ED}"/>
            </a:ext>
          </a:extLst>
        </xdr:cNvPr>
        <xdr:cNvPicPr preferRelativeResize="0">
          <a:picLocks/>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997479" y="10237222"/>
          <a:ext cx="1258923" cy="546123"/>
        </a:xfrm>
        <a:prstGeom prst="rect">
          <a:avLst/>
        </a:prstGeom>
        <a:ln>
          <a:solidFill>
            <a:schemeClr val="accent1"/>
          </a:solidFill>
        </a:ln>
        <a:effectLst/>
      </xdr:spPr>
    </xdr:pic>
    <xdr:clientData/>
  </xdr:twoCellAnchor>
  <xdr:twoCellAnchor editAs="oneCell">
    <xdr:from>
      <xdr:col>1</xdr:col>
      <xdr:colOff>0</xdr:colOff>
      <xdr:row>23</xdr:row>
      <xdr:rowOff>0</xdr:rowOff>
    </xdr:from>
    <xdr:to>
      <xdr:col>1</xdr:col>
      <xdr:colOff>1260000</xdr:colOff>
      <xdr:row>23</xdr:row>
      <xdr:rowOff>549525</xdr:rowOff>
    </xdr:to>
    <xdr:pic>
      <xdr:nvPicPr>
        <xdr:cNvPr id="11" name="Imagen 10">
          <a:extLst>
            <a:ext uri="{FF2B5EF4-FFF2-40B4-BE49-F238E27FC236}">
              <a16:creationId xmlns:a16="http://schemas.microsoft.com/office/drawing/2014/main" id="{D80FA69B-C02A-41AF-8779-A67E69EBAAC7}"/>
            </a:ext>
          </a:extLst>
        </xdr:cNvPr>
        <xdr:cNvPicPr preferRelativeResize="0">
          <a:picLocks/>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013960" y="11490960"/>
          <a:ext cx="1260000" cy="540000"/>
        </a:xfrm>
        <a:prstGeom prst="rect">
          <a:avLst/>
        </a:prstGeom>
      </xdr:spPr>
    </xdr:pic>
    <xdr:clientData/>
  </xdr:twoCellAnchor>
  <xdr:twoCellAnchor editAs="oneCell">
    <xdr:from>
      <xdr:col>1</xdr:col>
      <xdr:colOff>0</xdr:colOff>
      <xdr:row>27</xdr:row>
      <xdr:rowOff>0</xdr:rowOff>
    </xdr:from>
    <xdr:to>
      <xdr:col>1</xdr:col>
      <xdr:colOff>1260000</xdr:colOff>
      <xdr:row>27</xdr:row>
      <xdr:rowOff>549525</xdr:rowOff>
    </xdr:to>
    <xdr:pic>
      <xdr:nvPicPr>
        <xdr:cNvPr id="22" name="Imagen 21">
          <a:extLst>
            <a:ext uri="{FF2B5EF4-FFF2-40B4-BE49-F238E27FC236}">
              <a16:creationId xmlns:a16="http://schemas.microsoft.com/office/drawing/2014/main" id="{07A0F3BF-3E1A-22F3-E17E-798B51B74817}"/>
            </a:ext>
          </a:extLst>
        </xdr:cNvPr>
        <xdr:cNvPicPr preferRelativeResize="0">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013960" y="14020800"/>
          <a:ext cx="1260000" cy="540000"/>
        </a:xfrm>
        <a:prstGeom prst="rect">
          <a:avLst/>
        </a:prstGeom>
      </xdr:spPr>
    </xdr:pic>
    <xdr:clientData/>
  </xdr:twoCellAnchor>
  <xdr:twoCellAnchor editAs="oneCell">
    <xdr:from>
      <xdr:col>1</xdr:col>
      <xdr:colOff>0</xdr:colOff>
      <xdr:row>28</xdr:row>
      <xdr:rowOff>0</xdr:rowOff>
    </xdr:from>
    <xdr:to>
      <xdr:col>1</xdr:col>
      <xdr:colOff>1260000</xdr:colOff>
      <xdr:row>28</xdr:row>
      <xdr:rowOff>549525</xdr:rowOff>
    </xdr:to>
    <xdr:pic>
      <xdr:nvPicPr>
        <xdr:cNvPr id="25" name="Imagen 24">
          <a:extLst>
            <a:ext uri="{FF2B5EF4-FFF2-40B4-BE49-F238E27FC236}">
              <a16:creationId xmlns:a16="http://schemas.microsoft.com/office/drawing/2014/main" id="{3E93FF56-CF3E-9F1B-E40A-B1255789FCC2}"/>
            </a:ext>
          </a:extLst>
        </xdr:cNvPr>
        <xdr:cNvPicPr preferRelativeResize="0">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013960" y="14653260"/>
          <a:ext cx="1260000" cy="540000"/>
        </a:xfrm>
        <a:prstGeom prst="rect">
          <a:avLst/>
        </a:prstGeom>
      </xdr:spPr>
    </xdr:pic>
    <xdr:clientData/>
  </xdr:twoCellAnchor>
  <xdr:twoCellAnchor editAs="oneCell">
    <xdr:from>
      <xdr:col>1</xdr:col>
      <xdr:colOff>0</xdr:colOff>
      <xdr:row>29</xdr:row>
      <xdr:rowOff>0</xdr:rowOff>
    </xdr:from>
    <xdr:to>
      <xdr:col>1</xdr:col>
      <xdr:colOff>1260000</xdr:colOff>
      <xdr:row>29</xdr:row>
      <xdr:rowOff>549525</xdr:rowOff>
    </xdr:to>
    <xdr:pic>
      <xdr:nvPicPr>
        <xdr:cNvPr id="31" name="Imagen 30">
          <a:extLst>
            <a:ext uri="{FF2B5EF4-FFF2-40B4-BE49-F238E27FC236}">
              <a16:creationId xmlns:a16="http://schemas.microsoft.com/office/drawing/2014/main" id="{145061FA-8A03-607E-9EAE-B4D1FF905198}"/>
            </a:ext>
          </a:extLst>
        </xdr:cNvPr>
        <xdr:cNvPicPr preferRelativeResize="0">
          <a:picLocks/>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013960" y="15285720"/>
          <a:ext cx="1260000" cy="540000"/>
        </a:xfrm>
        <a:prstGeom prst="rect">
          <a:avLst/>
        </a:prstGeom>
      </xdr:spPr>
    </xdr:pic>
    <xdr:clientData/>
  </xdr:twoCellAnchor>
  <xdr:twoCellAnchor editAs="oneCell">
    <xdr:from>
      <xdr:col>1</xdr:col>
      <xdr:colOff>0</xdr:colOff>
      <xdr:row>30</xdr:row>
      <xdr:rowOff>0</xdr:rowOff>
    </xdr:from>
    <xdr:to>
      <xdr:col>1</xdr:col>
      <xdr:colOff>1260000</xdr:colOff>
      <xdr:row>30</xdr:row>
      <xdr:rowOff>549525</xdr:rowOff>
    </xdr:to>
    <xdr:pic>
      <xdr:nvPicPr>
        <xdr:cNvPr id="37" name="Imagen 36">
          <a:extLst>
            <a:ext uri="{FF2B5EF4-FFF2-40B4-BE49-F238E27FC236}">
              <a16:creationId xmlns:a16="http://schemas.microsoft.com/office/drawing/2014/main" id="{5BCEA79A-E67F-298C-D85F-979F8C434FB6}"/>
            </a:ext>
          </a:extLst>
        </xdr:cNvPr>
        <xdr:cNvPicPr preferRelativeResize="0">
          <a:picLocks/>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013960" y="15918180"/>
          <a:ext cx="1260000" cy="540000"/>
        </a:xfrm>
        <a:prstGeom prst="rect">
          <a:avLst/>
        </a:prstGeom>
      </xdr:spPr>
    </xdr:pic>
    <xdr:clientData/>
  </xdr:twoCellAnchor>
  <xdr:twoCellAnchor editAs="oneCell">
    <xdr:from>
      <xdr:col>1</xdr:col>
      <xdr:colOff>0</xdr:colOff>
      <xdr:row>31</xdr:row>
      <xdr:rowOff>0</xdr:rowOff>
    </xdr:from>
    <xdr:to>
      <xdr:col>1</xdr:col>
      <xdr:colOff>1259840</xdr:colOff>
      <xdr:row>31</xdr:row>
      <xdr:rowOff>549525</xdr:rowOff>
    </xdr:to>
    <xdr:pic>
      <xdr:nvPicPr>
        <xdr:cNvPr id="39" name="Imagen 38">
          <a:extLst>
            <a:ext uri="{FF2B5EF4-FFF2-40B4-BE49-F238E27FC236}">
              <a16:creationId xmlns:a16="http://schemas.microsoft.com/office/drawing/2014/main" id="{0A1B686A-4C4C-5931-34F6-EC22BEF55857}"/>
            </a:ext>
          </a:extLst>
        </xdr:cNvPr>
        <xdr:cNvPicPr preferRelativeResize="0">
          <a:picLocks/>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013960" y="16550640"/>
          <a:ext cx="1259840" cy="540000"/>
        </a:xfrm>
        <a:prstGeom prst="rect">
          <a:avLst/>
        </a:prstGeom>
      </xdr:spPr>
    </xdr:pic>
    <xdr:clientData/>
  </xdr:twoCellAnchor>
  <xdr:twoCellAnchor editAs="oneCell">
    <xdr:from>
      <xdr:col>1</xdr:col>
      <xdr:colOff>0</xdr:colOff>
      <xdr:row>32</xdr:row>
      <xdr:rowOff>0</xdr:rowOff>
    </xdr:from>
    <xdr:to>
      <xdr:col>1</xdr:col>
      <xdr:colOff>1260000</xdr:colOff>
      <xdr:row>32</xdr:row>
      <xdr:rowOff>549525</xdr:rowOff>
    </xdr:to>
    <xdr:pic>
      <xdr:nvPicPr>
        <xdr:cNvPr id="46" name="Imagen 45">
          <a:extLst>
            <a:ext uri="{FF2B5EF4-FFF2-40B4-BE49-F238E27FC236}">
              <a16:creationId xmlns:a16="http://schemas.microsoft.com/office/drawing/2014/main" id="{C90C7752-02B9-4BF6-B91A-B714B9848E82}"/>
            </a:ext>
          </a:extLst>
        </xdr:cNvPr>
        <xdr:cNvPicPr preferRelativeResize="0">
          <a:picLocks/>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5013960" y="17183100"/>
          <a:ext cx="1260000" cy="540000"/>
        </a:xfrm>
        <a:prstGeom prst="rect">
          <a:avLst/>
        </a:prstGeom>
      </xdr:spPr>
    </xdr:pic>
    <xdr:clientData/>
  </xdr:twoCellAnchor>
  <xdr:twoCellAnchor editAs="oneCell">
    <xdr:from>
      <xdr:col>0</xdr:col>
      <xdr:colOff>5010150</xdr:colOff>
      <xdr:row>33</xdr:row>
      <xdr:rowOff>71231</xdr:rowOff>
    </xdr:from>
    <xdr:to>
      <xdr:col>1</xdr:col>
      <xdr:colOff>1240950</xdr:colOff>
      <xdr:row>33</xdr:row>
      <xdr:rowOff>608250</xdr:rowOff>
    </xdr:to>
    <xdr:pic>
      <xdr:nvPicPr>
        <xdr:cNvPr id="48" name="Imagen 47">
          <a:extLst>
            <a:ext uri="{FF2B5EF4-FFF2-40B4-BE49-F238E27FC236}">
              <a16:creationId xmlns:a16="http://schemas.microsoft.com/office/drawing/2014/main" id="{04E9E79A-BBA9-443D-B4B1-4BBE78250D32}"/>
            </a:ext>
          </a:extLst>
        </xdr:cNvPr>
        <xdr:cNvPicPr preferRelativeResize="0">
          <a:picLocks/>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010150" y="19079818"/>
          <a:ext cx="1237968" cy="537019"/>
        </a:xfrm>
        <a:prstGeom prst="rect">
          <a:avLst/>
        </a:prstGeom>
      </xdr:spPr>
    </xdr:pic>
    <xdr:clientData/>
  </xdr:twoCellAnchor>
  <xdr:twoCellAnchor editAs="oneCell">
    <xdr:from>
      <xdr:col>0</xdr:col>
      <xdr:colOff>4984224</xdr:colOff>
      <xdr:row>34</xdr:row>
      <xdr:rowOff>74544</xdr:rowOff>
    </xdr:from>
    <xdr:to>
      <xdr:col>1</xdr:col>
      <xdr:colOff>1255311</xdr:colOff>
      <xdr:row>34</xdr:row>
      <xdr:rowOff>554604</xdr:rowOff>
    </xdr:to>
    <xdr:pic>
      <xdr:nvPicPr>
        <xdr:cNvPr id="51" name="Imagen 50">
          <a:extLst>
            <a:ext uri="{FF2B5EF4-FFF2-40B4-BE49-F238E27FC236}">
              <a16:creationId xmlns:a16="http://schemas.microsoft.com/office/drawing/2014/main" id="{7F361645-1394-99E6-C70C-5F6ABF1FAB5E}"/>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4984224" y="19083131"/>
          <a:ext cx="1282065" cy="480060"/>
        </a:xfrm>
        <a:prstGeom prst="rect">
          <a:avLst/>
        </a:prstGeom>
      </xdr:spPr>
    </xdr:pic>
    <xdr:clientData/>
  </xdr:twoCellAnchor>
  <xdr:twoCellAnchor editAs="oneCell">
    <xdr:from>
      <xdr:col>1</xdr:col>
      <xdr:colOff>0</xdr:colOff>
      <xdr:row>35</xdr:row>
      <xdr:rowOff>0</xdr:rowOff>
    </xdr:from>
    <xdr:to>
      <xdr:col>1</xdr:col>
      <xdr:colOff>1260000</xdr:colOff>
      <xdr:row>35</xdr:row>
      <xdr:rowOff>549525</xdr:rowOff>
    </xdr:to>
    <xdr:pic>
      <xdr:nvPicPr>
        <xdr:cNvPr id="54" name="Imagen 53">
          <a:extLst>
            <a:ext uri="{FF2B5EF4-FFF2-40B4-BE49-F238E27FC236}">
              <a16:creationId xmlns:a16="http://schemas.microsoft.com/office/drawing/2014/main" id="{BAF5E68F-93FD-ED23-4313-D18D32321522}"/>
            </a:ext>
          </a:extLst>
        </xdr:cNvPr>
        <xdr:cNvPicPr preferRelativeResize="0">
          <a:picLocks/>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5013960" y="19080480"/>
          <a:ext cx="1260000" cy="540000"/>
        </a:xfrm>
        <a:prstGeom prst="rect">
          <a:avLst/>
        </a:prstGeom>
      </xdr:spPr>
    </xdr:pic>
    <xdr:clientData/>
  </xdr:twoCellAnchor>
  <xdr:twoCellAnchor editAs="oneCell">
    <xdr:from>
      <xdr:col>1</xdr:col>
      <xdr:colOff>0</xdr:colOff>
      <xdr:row>36</xdr:row>
      <xdr:rowOff>0</xdr:rowOff>
    </xdr:from>
    <xdr:to>
      <xdr:col>1</xdr:col>
      <xdr:colOff>1260000</xdr:colOff>
      <xdr:row>36</xdr:row>
      <xdr:rowOff>549525</xdr:rowOff>
    </xdr:to>
    <xdr:pic>
      <xdr:nvPicPr>
        <xdr:cNvPr id="56" name="Imagen 55">
          <a:extLst>
            <a:ext uri="{FF2B5EF4-FFF2-40B4-BE49-F238E27FC236}">
              <a16:creationId xmlns:a16="http://schemas.microsoft.com/office/drawing/2014/main" id="{B34CAD66-B332-DB47-BD87-D416A3659A10}"/>
            </a:ext>
          </a:extLst>
        </xdr:cNvPr>
        <xdr:cNvPicPr preferRelativeResize="0">
          <a:picLocks/>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5013960" y="19712940"/>
          <a:ext cx="1260000" cy="540000"/>
        </a:xfrm>
        <a:prstGeom prst="rect">
          <a:avLst/>
        </a:prstGeom>
      </xdr:spPr>
    </xdr:pic>
    <xdr:clientData/>
  </xdr:twoCellAnchor>
  <xdr:twoCellAnchor editAs="oneCell">
    <xdr:from>
      <xdr:col>1</xdr:col>
      <xdr:colOff>0</xdr:colOff>
      <xdr:row>38</xdr:row>
      <xdr:rowOff>0</xdr:rowOff>
    </xdr:from>
    <xdr:to>
      <xdr:col>1</xdr:col>
      <xdr:colOff>1260000</xdr:colOff>
      <xdr:row>38</xdr:row>
      <xdr:rowOff>549525</xdr:rowOff>
    </xdr:to>
    <xdr:pic>
      <xdr:nvPicPr>
        <xdr:cNvPr id="57" name="50 Imagen">
          <a:extLst>
            <a:ext uri="{FF2B5EF4-FFF2-40B4-BE49-F238E27FC236}">
              <a16:creationId xmlns:a16="http://schemas.microsoft.com/office/drawing/2014/main" id="{4CD81994-1861-489F-AE93-1C7C4CB7BC8F}"/>
            </a:ext>
          </a:extLst>
        </xdr:cNvPr>
        <xdr:cNvPicPr preferRelativeResize="0">
          <a:picLocks/>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5013960" y="20977860"/>
          <a:ext cx="1260000" cy="540000"/>
        </a:xfrm>
        <a:prstGeom prst="rect">
          <a:avLst/>
        </a:prstGeom>
      </xdr:spPr>
    </xdr:pic>
    <xdr:clientData fLocksWithSheet="0"/>
  </xdr:twoCellAnchor>
  <xdr:twoCellAnchor editAs="oneCell">
    <xdr:from>
      <xdr:col>1</xdr:col>
      <xdr:colOff>22860</xdr:colOff>
      <xdr:row>36</xdr:row>
      <xdr:rowOff>632458</xdr:rowOff>
    </xdr:from>
    <xdr:to>
      <xdr:col>1</xdr:col>
      <xdr:colOff>1275240</xdr:colOff>
      <xdr:row>37</xdr:row>
      <xdr:rowOff>549524</xdr:rowOff>
    </xdr:to>
    <xdr:pic>
      <xdr:nvPicPr>
        <xdr:cNvPr id="59" name="Imagen 58">
          <a:extLst>
            <a:ext uri="{FF2B5EF4-FFF2-40B4-BE49-F238E27FC236}">
              <a16:creationId xmlns:a16="http://schemas.microsoft.com/office/drawing/2014/main" id="{12647036-606A-0EBE-A299-5DD23CAF699C}"/>
            </a:ext>
          </a:extLst>
        </xdr:cNvPr>
        <xdr:cNvPicPr preferRelativeResize="0">
          <a:picLocks/>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036820" y="20345398"/>
          <a:ext cx="1260000" cy="540000"/>
        </a:xfrm>
        <a:prstGeom prst="rect">
          <a:avLst/>
        </a:prstGeom>
      </xdr:spPr>
    </xdr:pic>
    <xdr:clientData/>
  </xdr:twoCellAnchor>
  <xdr:twoCellAnchor editAs="oneCell">
    <xdr:from>
      <xdr:col>1</xdr:col>
      <xdr:colOff>1</xdr:colOff>
      <xdr:row>39</xdr:row>
      <xdr:rowOff>1</xdr:rowOff>
    </xdr:from>
    <xdr:to>
      <xdr:col>1</xdr:col>
      <xdr:colOff>1260001</xdr:colOff>
      <xdr:row>39</xdr:row>
      <xdr:rowOff>549526</xdr:rowOff>
    </xdr:to>
    <xdr:pic>
      <xdr:nvPicPr>
        <xdr:cNvPr id="61" name="Imagen 60">
          <a:extLst>
            <a:ext uri="{FF2B5EF4-FFF2-40B4-BE49-F238E27FC236}">
              <a16:creationId xmlns:a16="http://schemas.microsoft.com/office/drawing/2014/main" id="{9D8AF32D-25C5-0D32-F35C-D3A7CC90DFCF}"/>
            </a:ext>
          </a:extLst>
        </xdr:cNvPr>
        <xdr:cNvPicPr preferRelativeResize="0">
          <a:picLocks/>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5013961" y="21610321"/>
          <a:ext cx="1260000" cy="540000"/>
        </a:xfrm>
        <a:prstGeom prst="rect">
          <a:avLst/>
        </a:prstGeom>
      </xdr:spPr>
    </xdr:pic>
    <xdr:clientData/>
  </xdr:twoCellAnchor>
  <xdr:twoCellAnchor editAs="oneCell">
    <xdr:from>
      <xdr:col>1</xdr:col>
      <xdr:colOff>0</xdr:colOff>
      <xdr:row>40</xdr:row>
      <xdr:rowOff>0</xdr:rowOff>
    </xdr:from>
    <xdr:to>
      <xdr:col>1</xdr:col>
      <xdr:colOff>1279050</xdr:colOff>
      <xdr:row>40</xdr:row>
      <xdr:rowOff>553335</xdr:rowOff>
    </xdr:to>
    <xdr:pic>
      <xdr:nvPicPr>
        <xdr:cNvPr id="64" name="Imagen 63">
          <a:extLst>
            <a:ext uri="{FF2B5EF4-FFF2-40B4-BE49-F238E27FC236}">
              <a16:creationId xmlns:a16="http://schemas.microsoft.com/office/drawing/2014/main" id="{EF0C55EE-DF58-4702-BB29-F870652A1CF5}"/>
            </a:ext>
          </a:extLst>
        </xdr:cNvPr>
        <xdr:cNvPicPr preferRelativeResize="0">
          <a:picLocks/>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5013960" y="22242780"/>
          <a:ext cx="1271430" cy="545715"/>
        </a:xfrm>
        <a:prstGeom prst="rect">
          <a:avLst/>
        </a:prstGeom>
      </xdr:spPr>
    </xdr:pic>
    <xdr:clientData/>
  </xdr:twoCellAnchor>
  <xdr:twoCellAnchor editAs="oneCell">
    <xdr:from>
      <xdr:col>1</xdr:col>
      <xdr:colOff>0</xdr:colOff>
      <xdr:row>42</xdr:row>
      <xdr:rowOff>0</xdr:rowOff>
    </xdr:from>
    <xdr:to>
      <xdr:col>1</xdr:col>
      <xdr:colOff>1260000</xdr:colOff>
      <xdr:row>42</xdr:row>
      <xdr:rowOff>553335</xdr:rowOff>
    </xdr:to>
    <xdr:pic>
      <xdr:nvPicPr>
        <xdr:cNvPr id="66" name="Imagen 65">
          <a:extLst>
            <a:ext uri="{FF2B5EF4-FFF2-40B4-BE49-F238E27FC236}">
              <a16:creationId xmlns:a16="http://schemas.microsoft.com/office/drawing/2014/main" id="{CD3577BB-9492-4A46-BD88-7010203F62A6}"/>
            </a:ext>
          </a:extLst>
        </xdr:cNvPr>
        <xdr:cNvPicPr preferRelativeResize="0">
          <a:picLocks/>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5013960" y="23507700"/>
          <a:ext cx="1260000" cy="553335"/>
        </a:xfrm>
        <a:prstGeom prst="rect">
          <a:avLst/>
        </a:prstGeom>
        <a:ln>
          <a:solidFill>
            <a:schemeClr val="tx1"/>
          </a:solidFill>
        </a:ln>
      </xdr:spPr>
    </xdr:pic>
    <xdr:clientData/>
  </xdr:twoCellAnchor>
  <xdr:twoCellAnchor editAs="oneCell">
    <xdr:from>
      <xdr:col>1</xdr:col>
      <xdr:colOff>0</xdr:colOff>
      <xdr:row>40</xdr:row>
      <xdr:rowOff>632458</xdr:rowOff>
    </xdr:from>
    <xdr:to>
      <xdr:col>1</xdr:col>
      <xdr:colOff>1260000</xdr:colOff>
      <xdr:row>41</xdr:row>
      <xdr:rowOff>549523</xdr:rowOff>
    </xdr:to>
    <xdr:pic>
      <xdr:nvPicPr>
        <xdr:cNvPr id="69" name="Imagen 68">
          <a:extLst>
            <a:ext uri="{FF2B5EF4-FFF2-40B4-BE49-F238E27FC236}">
              <a16:creationId xmlns:a16="http://schemas.microsoft.com/office/drawing/2014/main" id="{E17F2CF5-36E4-924D-A81A-EB0613B5F461}"/>
            </a:ext>
          </a:extLst>
        </xdr:cNvPr>
        <xdr:cNvPicPr preferRelativeResize="0">
          <a:picLocks/>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5013960" y="22875238"/>
          <a:ext cx="1260000" cy="540000"/>
        </a:xfrm>
        <a:prstGeom prst="rect">
          <a:avLst/>
        </a:prstGeom>
      </xdr:spPr>
    </xdr:pic>
    <xdr:clientData/>
  </xdr:twoCellAnchor>
  <xdr:twoCellAnchor editAs="oneCell">
    <xdr:from>
      <xdr:col>1</xdr:col>
      <xdr:colOff>0</xdr:colOff>
      <xdr:row>44</xdr:row>
      <xdr:rowOff>0</xdr:rowOff>
    </xdr:from>
    <xdr:to>
      <xdr:col>1</xdr:col>
      <xdr:colOff>1260000</xdr:colOff>
      <xdr:row>44</xdr:row>
      <xdr:rowOff>553335</xdr:rowOff>
    </xdr:to>
    <xdr:pic>
      <xdr:nvPicPr>
        <xdr:cNvPr id="72" name="Imagen 71">
          <a:extLst>
            <a:ext uri="{FF2B5EF4-FFF2-40B4-BE49-F238E27FC236}">
              <a16:creationId xmlns:a16="http://schemas.microsoft.com/office/drawing/2014/main" id="{FCBB6166-20C8-44A7-8D8A-69A93C9D8261}"/>
            </a:ext>
          </a:extLst>
        </xdr:cNvPr>
        <xdr:cNvPicPr preferRelativeResize="0">
          <a:picLocks/>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5013960" y="24772620"/>
          <a:ext cx="1260000" cy="553335"/>
        </a:xfrm>
        <a:prstGeom prst="rect">
          <a:avLst/>
        </a:prstGeom>
      </xdr:spPr>
    </xdr:pic>
    <xdr:clientData/>
  </xdr:twoCellAnchor>
  <xdr:twoCellAnchor editAs="oneCell">
    <xdr:from>
      <xdr:col>1</xdr:col>
      <xdr:colOff>16565</xdr:colOff>
      <xdr:row>47</xdr:row>
      <xdr:rowOff>66260</xdr:rowOff>
    </xdr:from>
    <xdr:to>
      <xdr:col>1</xdr:col>
      <xdr:colOff>1272755</xdr:colOff>
      <xdr:row>47</xdr:row>
      <xdr:rowOff>621500</xdr:rowOff>
    </xdr:to>
    <xdr:pic>
      <xdr:nvPicPr>
        <xdr:cNvPr id="73" name="Imagen 72">
          <a:extLst>
            <a:ext uri="{FF2B5EF4-FFF2-40B4-BE49-F238E27FC236}">
              <a16:creationId xmlns:a16="http://schemas.microsoft.com/office/drawing/2014/main" id="{0DABBCF8-FB0C-45DC-A24A-525343BB11C6}"/>
            </a:ext>
          </a:extLst>
        </xdr:cNvPr>
        <xdr:cNvPicPr preferRelativeResize="0">
          <a:picLocks/>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5027543" y="27887543"/>
          <a:ext cx="1260000" cy="553335"/>
        </a:xfrm>
        <a:prstGeom prst="rect">
          <a:avLst/>
        </a:prstGeom>
        <a:ln>
          <a:solidFill>
            <a:schemeClr val="tx1"/>
          </a:solidFill>
        </a:ln>
      </xdr:spPr>
    </xdr:pic>
    <xdr:clientData/>
  </xdr:twoCellAnchor>
  <xdr:twoCellAnchor editAs="oneCell">
    <xdr:from>
      <xdr:col>0</xdr:col>
      <xdr:colOff>4986130</xdr:colOff>
      <xdr:row>48</xdr:row>
      <xdr:rowOff>24848</xdr:rowOff>
    </xdr:from>
    <xdr:to>
      <xdr:col>1</xdr:col>
      <xdr:colOff>1235152</xdr:colOff>
      <xdr:row>48</xdr:row>
      <xdr:rowOff>574374</xdr:rowOff>
    </xdr:to>
    <xdr:pic>
      <xdr:nvPicPr>
        <xdr:cNvPr id="75" name="Imagen 74">
          <a:extLst>
            <a:ext uri="{FF2B5EF4-FFF2-40B4-BE49-F238E27FC236}">
              <a16:creationId xmlns:a16="http://schemas.microsoft.com/office/drawing/2014/main" id="{1C4431FC-0B5F-4C2A-B609-2F82033E7D12}"/>
            </a:ext>
          </a:extLst>
        </xdr:cNvPr>
        <xdr:cNvPicPr preferRelativeResize="0">
          <a:picLocks/>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4986130" y="27846131"/>
          <a:ext cx="1260000" cy="549526"/>
        </a:xfrm>
        <a:prstGeom prst="rect">
          <a:avLst/>
        </a:prstGeom>
      </xdr:spPr>
    </xdr:pic>
    <xdr:clientData/>
  </xdr:twoCellAnchor>
  <xdr:twoCellAnchor editAs="oneCell">
    <xdr:from>
      <xdr:col>1</xdr:col>
      <xdr:colOff>0</xdr:colOff>
      <xdr:row>49</xdr:row>
      <xdr:rowOff>0</xdr:rowOff>
    </xdr:from>
    <xdr:to>
      <xdr:col>1</xdr:col>
      <xdr:colOff>1260000</xdr:colOff>
      <xdr:row>49</xdr:row>
      <xdr:rowOff>553335</xdr:rowOff>
    </xdr:to>
    <xdr:pic>
      <xdr:nvPicPr>
        <xdr:cNvPr id="76" name="Imagen 75">
          <a:extLst>
            <a:ext uri="{FF2B5EF4-FFF2-40B4-BE49-F238E27FC236}">
              <a16:creationId xmlns:a16="http://schemas.microsoft.com/office/drawing/2014/main" id="{5434C0BE-4C61-4531-B823-2D568D892DB1}"/>
            </a:ext>
          </a:extLst>
        </xdr:cNvPr>
        <xdr:cNvPicPr preferRelativeResize="0">
          <a:picLocks/>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5013960" y="27934920"/>
          <a:ext cx="1260000" cy="553335"/>
        </a:xfrm>
        <a:prstGeom prst="rect">
          <a:avLst/>
        </a:prstGeom>
        <a:ln>
          <a:solidFill>
            <a:schemeClr val="tx1"/>
          </a:solidFill>
        </a:ln>
      </xdr:spPr>
    </xdr:pic>
    <xdr:clientData/>
  </xdr:twoCellAnchor>
  <xdr:twoCellAnchor editAs="oneCell">
    <xdr:from>
      <xdr:col>1</xdr:col>
      <xdr:colOff>0</xdr:colOff>
      <xdr:row>50</xdr:row>
      <xdr:rowOff>0</xdr:rowOff>
    </xdr:from>
    <xdr:to>
      <xdr:col>1</xdr:col>
      <xdr:colOff>1260000</xdr:colOff>
      <xdr:row>50</xdr:row>
      <xdr:rowOff>553335</xdr:rowOff>
    </xdr:to>
    <xdr:pic>
      <xdr:nvPicPr>
        <xdr:cNvPr id="77" name="Imagen 76">
          <a:extLst>
            <a:ext uri="{FF2B5EF4-FFF2-40B4-BE49-F238E27FC236}">
              <a16:creationId xmlns:a16="http://schemas.microsoft.com/office/drawing/2014/main" id="{A65868FA-5D18-41F0-82E8-20FADC23A097}"/>
            </a:ext>
          </a:extLst>
        </xdr:cNvPr>
        <xdr:cNvPicPr preferRelativeResize="0">
          <a:picLocks/>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5013960" y="28567380"/>
          <a:ext cx="1260000" cy="553335"/>
        </a:xfrm>
        <a:prstGeom prst="rect">
          <a:avLst/>
        </a:prstGeom>
      </xdr:spPr>
    </xdr:pic>
    <xdr:clientData/>
  </xdr:twoCellAnchor>
  <xdr:twoCellAnchor editAs="oneCell">
    <xdr:from>
      <xdr:col>1</xdr:col>
      <xdr:colOff>0</xdr:colOff>
      <xdr:row>51</xdr:row>
      <xdr:rowOff>0</xdr:rowOff>
    </xdr:from>
    <xdr:to>
      <xdr:col>1</xdr:col>
      <xdr:colOff>1260000</xdr:colOff>
      <xdr:row>51</xdr:row>
      <xdr:rowOff>553335</xdr:rowOff>
    </xdr:to>
    <xdr:pic>
      <xdr:nvPicPr>
        <xdr:cNvPr id="80" name="Picture 68" descr="Divisa del Partido Único Abangareño">
          <a:extLst>
            <a:ext uri="{FF2B5EF4-FFF2-40B4-BE49-F238E27FC236}">
              <a16:creationId xmlns:a16="http://schemas.microsoft.com/office/drawing/2014/main" id="{B6B20263-A61B-4A76-AF6D-88A0813B7922}"/>
            </a:ext>
          </a:extLst>
        </xdr:cNvPr>
        <xdr:cNvPicPr preferRelativeResize="0">
          <a:picLocks noChangeArrowheads="1"/>
        </xdr:cNvPicPr>
      </xdr:nvPicPr>
      <xdr:blipFill>
        <a:blip xmlns:r="http://schemas.openxmlformats.org/officeDocument/2006/relationships" r:embed="rId41" cstate="print"/>
        <a:srcRect/>
        <a:stretch>
          <a:fillRect/>
        </a:stretch>
      </xdr:blipFill>
      <xdr:spPr bwMode="auto">
        <a:xfrm>
          <a:off x="5013960" y="29199840"/>
          <a:ext cx="1260000" cy="553335"/>
        </a:xfrm>
        <a:prstGeom prst="rect">
          <a:avLst/>
        </a:prstGeom>
        <a:noFill/>
      </xdr:spPr>
    </xdr:pic>
    <xdr:clientData/>
  </xdr:twoCellAnchor>
  <xdr:twoCellAnchor editAs="oneCell">
    <xdr:from>
      <xdr:col>1</xdr:col>
      <xdr:colOff>0</xdr:colOff>
      <xdr:row>59</xdr:row>
      <xdr:rowOff>0</xdr:rowOff>
    </xdr:from>
    <xdr:to>
      <xdr:col>1</xdr:col>
      <xdr:colOff>1260000</xdr:colOff>
      <xdr:row>59</xdr:row>
      <xdr:rowOff>553335</xdr:rowOff>
    </xdr:to>
    <xdr:pic>
      <xdr:nvPicPr>
        <xdr:cNvPr id="81" name="22 Imagen">
          <a:extLst>
            <a:ext uri="{FF2B5EF4-FFF2-40B4-BE49-F238E27FC236}">
              <a16:creationId xmlns:a16="http://schemas.microsoft.com/office/drawing/2014/main" id="{B7DC5266-AB20-4BAB-843C-19098764EB09}"/>
            </a:ext>
          </a:extLst>
        </xdr:cNvPr>
        <xdr:cNvPicPr preferRelativeResize="0">
          <a:picLocks/>
        </xdr:cNvPicPr>
      </xdr:nvPicPr>
      <xdr:blipFill>
        <a:blip xmlns:r="http://schemas.openxmlformats.org/officeDocument/2006/relationships" r:embed="rId42" cstate="print">
          <a:extLst>
            <a:ext uri="{28A0092B-C50C-407E-A947-70E740481C1C}">
              <a14:useLocalDpi xmlns:a14="http://schemas.microsoft.com/office/drawing/2010/main" val="0"/>
            </a:ext>
          </a:extLst>
        </a:blip>
        <a:stretch>
          <a:fillRect/>
        </a:stretch>
      </xdr:blipFill>
      <xdr:spPr>
        <a:xfrm>
          <a:off x="5013960" y="33627060"/>
          <a:ext cx="1260000" cy="553335"/>
        </a:xfrm>
        <a:prstGeom prst="rect">
          <a:avLst/>
        </a:prstGeom>
      </xdr:spPr>
    </xdr:pic>
    <xdr:clientData/>
  </xdr:twoCellAnchor>
  <xdr:twoCellAnchor editAs="oneCell">
    <xdr:from>
      <xdr:col>1</xdr:col>
      <xdr:colOff>0</xdr:colOff>
      <xdr:row>57</xdr:row>
      <xdr:rowOff>0</xdr:rowOff>
    </xdr:from>
    <xdr:to>
      <xdr:col>1</xdr:col>
      <xdr:colOff>1260000</xdr:colOff>
      <xdr:row>57</xdr:row>
      <xdr:rowOff>553335</xdr:rowOff>
    </xdr:to>
    <xdr:pic>
      <xdr:nvPicPr>
        <xdr:cNvPr id="83" name="Imagen 82">
          <a:extLst>
            <a:ext uri="{FF2B5EF4-FFF2-40B4-BE49-F238E27FC236}">
              <a16:creationId xmlns:a16="http://schemas.microsoft.com/office/drawing/2014/main" id="{527238FC-98B2-4655-808B-A4B838030742}"/>
            </a:ext>
          </a:extLst>
        </xdr:cNvPr>
        <xdr:cNvPicPr preferRelativeResize="0">
          <a:picLocks/>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5013960" y="32994600"/>
          <a:ext cx="1260000" cy="553335"/>
        </a:xfrm>
        <a:prstGeom prst="rect">
          <a:avLst/>
        </a:prstGeom>
      </xdr:spPr>
    </xdr:pic>
    <xdr:clientData/>
  </xdr:twoCellAnchor>
  <xdr:twoCellAnchor editAs="oneCell">
    <xdr:from>
      <xdr:col>1</xdr:col>
      <xdr:colOff>0</xdr:colOff>
      <xdr:row>55</xdr:row>
      <xdr:rowOff>0</xdr:rowOff>
    </xdr:from>
    <xdr:to>
      <xdr:col>1</xdr:col>
      <xdr:colOff>1260000</xdr:colOff>
      <xdr:row>55</xdr:row>
      <xdr:rowOff>549525</xdr:rowOff>
    </xdr:to>
    <xdr:pic>
      <xdr:nvPicPr>
        <xdr:cNvPr id="84" name="Imagen 83">
          <a:extLst>
            <a:ext uri="{FF2B5EF4-FFF2-40B4-BE49-F238E27FC236}">
              <a16:creationId xmlns:a16="http://schemas.microsoft.com/office/drawing/2014/main" id="{F543FE87-6B72-4DE3-983C-E9171E556458}"/>
            </a:ext>
          </a:extLst>
        </xdr:cNvPr>
        <xdr:cNvPicPr preferRelativeResize="0">
          <a:picLocks/>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5013960" y="31729680"/>
          <a:ext cx="1260000" cy="540000"/>
        </a:xfrm>
        <a:prstGeom prst="rect">
          <a:avLst/>
        </a:prstGeom>
        <a:ln>
          <a:solidFill>
            <a:schemeClr val="tx1"/>
          </a:solidFill>
        </a:ln>
      </xdr:spPr>
    </xdr:pic>
    <xdr:clientData/>
  </xdr:twoCellAnchor>
  <xdr:twoCellAnchor editAs="oneCell">
    <xdr:from>
      <xdr:col>1</xdr:col>
      <xdr:colOff>0</xdr:colOff>
      <xdr:row>56</xdr:row>
      <xdr:rowOff>0</xdr:rowOff>
    </xdr:from>
    <xdr:to>
      <xdr:col>1</xdr:col>
      <xdr:colOff>1260000</xdr:colOff>
      <xdr:row>56</xdr:row>
      <xdr:rowOff>553335</xdr:rowOff>
    </xdr:to>
    <xdr:pic>
      <xdr:nvPicPr>
        <xdr:cNvPr id="93" name="Imagen 92">
          <a:extLst>
            <a:ext uri="{FF2B5EF4-FFF2-40B4-BE49-F238E27FC236}">
              <a16:creationId xmlns:a16="http://schemas.microsoft.com/office/drawing/2014/main" id="{E5943A8E-DA14-4631-A609-8B6BBEAE1D74}"/>
            </a:ext>
          </a:extLst>
        </xdr:cNvPr>
        <xdr:cNvPicPr preferRelativeResize="0">
          <a:picLocks/>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5013960" y="32362140"/>
          <a:ext cx="1260000" cy="553335"/>
        </a:xfrm>
        <a:prstGeom prst="rect">
          <a:avLst/>
        </a:prstGeom>
        <a:ln>
          <a:solidFill>
            <a:schemeClr val="tx1"/>
          </a:solidFill>
        </a:ln>
      </xdr:spPr>
    </xdr:pic>
    <xdr:clientData/>
  </xdr:twoCellAnchor>
  <xdr:twoCellAnchor editAs="oneCell">
    <xdr:from>
      <xdr:col>1</xdr:col>
      <xdr:colOff>0</xdr:colOff>
      <xdr:row>54</xdr:row>
      <xdr:rowOff>0</xdr:rowOff>
    </xdr:from>
    <xdr:to>
      <xdr:col>1</xdr:col>
      <xdr:colOff>1260000</xdr:colOff>
      <xdr:row>54</xdr:row>
      <xdr:rowOff>553335</xdr:rowOff>
    </xdr:to>
    <xdr:pic>
      <xdr:nvPicPr>
        <xdr:cNvPr id="96" name="Imagen 95">
          <a:extLst>
            <a:ext uri="{FF2B5EF4-FFF2-40B4-BE49-F238E27FC236}">
              <a16:creationId xmlns:a16="http://schemas.microsoft.com/office/drawing/2014/main" id="{BF20D87A-A5D5-4EDA-99DE-A204F676BF6A}"/>
            </a:ext>
          </a:extLst>
        </xdr:cNvPr>
        <xdr:cNvPicPr preferRelativeResize="0">
          <a:picLocks/>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5013960" y="31097220"/>
          <a:ext cx="1260000" cy="553335"/>
        </a:xfrm>
        <a:prstGeom prst="rect">
          <a:avLst/>
        </a:prstGeom>
      </xdr:spPr>
    </xdr:pic>
    <xdr:clientData/>
  </xdr:twoCellAnchor>
  <xdr:twoCellAnchor editAs="oneCell">
    <xdr:from>
      <xdr:col>1</xdr:col>
      <xdr:colOff>0</xdr:colOff>
      <xdr:row>52</xdr:row>
      <xdr:rowOff>0</xdr:rowOff>
    </xdr:from>
    <xdr:to>
      <xdr:col>1</xdr:col>
      <xdr:colOff>1260000</xdr:colOff>
      <xdr:row>52</xdr:row>
      <xdr:rowOff>553335</xdr:rowOff>
    </xdr:to>
    <xdr:pic>
      <xdr:nvPicPr>
        <xdr:cNvPr id="102" name="Imagen 101">
          <a:extLst>
            <a:ext uri="{FF2B5EF4-FFF2-40B4-BE49-F238E27FC236}">
              <a16:creationId xmlns:a16="http://schemas.microsoft.com/office/drawing/2014/main" id="{EF5DB3F6-E4FD-4059-BA62-FB3F6D9F3E23}"/>
            </a:ext>
          </a:extLst>
        </xdr:cNvPr>
        <xdr:cNvPicPr preferRelativeResize="0">
          <a:picLocks/>
        </xdr:cNvPicPr>
      </xdr:nvPicPr>
      <xdr:blipFill>
        <a:blip xmlns:r="http://schemas.openxmlformats.org/officeDocument/2006/relationships" r:embed="rId47">
          <a:extLst>
            <a:ext uri="{28A0092B-C50C-407E-A947-70E740481C1C}">
              <a14:useLocalDpi xmlns:a14="http://schemas.microsoft.com/office/drawing/2010/main" val="0"/>
            </a:ext>
          </a:extLst>
        </a:blip>
        <a:stretch>
          <a:fillRect/>
        </a:stretch>
      </xdr:blipFill>
      <xdr:spPr>
        <a:xfrm>
          <a:off x="5013960" y="29832300"/>
          <a:ext cx="1260000" cy="553335"/>
        </a:xfrm>
        <a:prstGeom prst="rect">
          <a:avLst/>
        </a:prstGeom>
      </xdr:spPr>
    </xdr:pic>
    <xdr:clientData/>
  </xdr:twoCellAnchor>
  <xdr:twoCellAnchor editAs="oneCell">
    <xdr:from>
      <xdr:col>1</xdr:col>
      <xdr:colOff>0</xdr:colOff>
      <xdr:row>46</xdr:row>
      <xdr:rowOff>0</xdr:rowOff>
    </xdr:from>
    <xdr:to>
      <xdr:col>1</xdr:col>
      <xdr:colOff>1260000</xdr:colOff>
      <xdr:row>46</xdr:row>
      <xdr:rowOff>549525</xdr:rowOff>
    </xdr:to>
    <xdr:pic>
      <xdr:nvPicPr>
        <xdr:cNvPr id="107" name="Imagen 106">
          <a:extLst>
            <a:ext uri="{FF2B5EF4-FFF2-40B4-BE49-F238E27FC236}">
              <a16:creationId xmlns:a16="http://schemas.microsoft.com/office/drawing/2014/main" id="{D96C7021-2CC9-8DAF-9DAB-41A994DF0833}"/>
            </a:ext>
          </a:extLst>
        </xdr:cNvPr>
        <xdr:cNvPicPr preferRelativeResize="0">
          <a:picLocks/>
        </xdr:cNvPicPr>
      </xdr:nvPicPr>
      <xdr:blipFill>
        <a:blip xmlns:r="http://schemas.openxmlformats.org/officeDocument/2006/relationships" r:embed="rId48">
          <a:extLst>
            <a:ext uri="{28A0092B-C50C-407E-A947-70E740481C1C}">
              <a14:useLocalDpi xmlns:a14="http://schemas.microsoft.com/office/drawing/2010/main" val="0"/>
            </a:ext>
          </a:extLst>
        </a:blip>
        <a:stretch>
          <a:fillRect/>
        </a:stretch>
      </xdr:blipFill>
      <xdr:spPr>
        <a:xfrm>
          <a:off x="5013960" y="26037540"/>
          <a:ext cx="1260000" cy="540000"/>
        </a:xfrm>
        <a:prstGeom prst="rect">
          <a:avLst/>
        </a:prstGeom>
      </xdr:spPr>
    </xdr:pic>
    <xdr:clientData/>
  </xdr:twoCellAnchor>
  <xdr:twoCellAnchor editAs="oneCell">
    <xdr:from>
      <xdr:col>1</xdr:col>
      <xdr:colOff>0</xdr:colOff>
      <xdr:row>45</xdr:row>
      <xdr:rowOff>0</xdr:rowOff>
    </xdr:from>
    <xdr:to>
      <xdr:col>1</xdr:col>
      <xdr:colOff>1260000</xdr:colOff>
      <xdr:row>45</xdr:row>
      <xdr:rowOff>549525</xdr:rowOff>
    </xdr:to>
    <xdr:pic>
      <xdr:nvPicPr>
        <xdr:cNvPr id="119" name="Imagen 118">
          <a:extLst>
            <a:ext uri="{FF2B5EF4-FFF2-40B4-BE49-F238E27FC236}">
              <a16:creationId xmlns:a16="http://schemas.microsoft.com/office/drawing/2014/main" id="{F6488BB3-FA72-1C00-DFBD-AC0DCE7EC80C}"/>
            </a:ext>
          </a:extLst>
        </xdr:cNvPr>
        <xdr:cNvPicPr preferRelativeResize="0">
          <a:picLocks/>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5013960" y="25405080"/>
          <a:ext cx="1260000" cy="540000"/>
        </a:xfrm>
        <a:prstGeom prst="rect">
          <a:avLst/>
        </a:prstGeom>
      </xdr:spPr>
    </xdr:pic>
    <xdr:clientData/>
  </xdr:twoCellAnchor>
  <xdr:twoCellAnchor editAs="oneCell">
    <xdr:from>
      <xdr:col>1</xdr:col>
      <xdr:colOff>0</xdr:colOff>
      <xdr:row>16</xdr:row>
      <xdr:rowOff>0</xdr:rowOff>
    </xdr:from>
    <xdr:to>
      <xdr:col>1</xdr:col>
      <xdr:colOff>1279071</xdr:colOff>
      <xdr:row>16</xdr:row>
      <xdr:rowOff>478971</xdr:rowOff>
    </xdr:to>
    <xdr:pic>
      <xdr:nvPicPr>
        <xdr:cNvPr id="141" name="Imagen 140">
          <a:extLst>
            <a:ext uri="{FF2B5EF4-FFF2-40B4-BE49-F238E27FC236}">
              <a16:creationId xmlns:a16="http://schemas.microsoft.com/office/drawing/2014/main" id="{FB76F6B4-857D-4856-BACE-777BB808B01F}"/>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5016137" y="7689669"/>
          <a:ext cx="1279071" cy="478971"/>
        </a:xfrm>
        <a:prstGeom prst="rect">
          <a:avLst/>
        </a:prstGeom>
      </xdr:spPr>
    </xdr:pic>
    <xdr:clientData/>
  </xdr:twoCellAnchor>
  <xdr:twoCellAnchor editAs="oneCell">
    <xdr:from>
      <xdr:col>1</xdr:col>
      <xdr:colOff>0</xdr:colOff>
      <xdr:row>53</xdr:row>
      <xdr:rowOff>0</xdr:rowOff>
    </xdr:from>
    <xdr:to>
      <xdr:col>1</xdr:col>
      <xdr:colOff>1260000</xdr:colOff>
      <xdr:row>53</xdr:row>
      <xdr:rowOff>553335</xdr:rowOff>
    </xdr:to>
    <xdr:pic>
      <xdr:nvPicPr>
        <xdr:cNvPr id="142" name="Imagen 141">
          <a:extLst>
            <a:ext uri="{FF2B5EF4-FFF2-40B4-BE49-F238E27FC236}">
              <a16:creationId xmlns:a16="http://schemas.microsoft.com/office/drawing/2014/main" id="{F444AB25-6A05-453D-9D9A-615060FA537E}"/>
            </a:ext>
          </a:extLst>
        </xdr:cNvPr>
        <xdr:cNvPicPr preferRelativeResize="0">
          <a:picLocks/>
        </xdr:cNvPicPr>
      </xdr:nvPicPr>
      <xdr:blipFill>
        <a:blip xmlns:r="http://schemas.openxmlformats.org/officeDocument/2006/relationships" r:embed="rId51">
          <a:extLst>
            <a:ext uri="{28A0092B-C50C-407E-A947-70E740481C1C}">
              <a14:useLocalDpi xmlns:a14="http://schemas.microsoft.com/office/drawing/2010/main" val="0"/>
            </a:ext>
          </a:extLst>
        </a:blip>
        <a:stretch>
          <a:fillRect/>
        </a:stretch>
      </xdr:blipFill>
      <xdr:spPr>
        <a:xfrm>
          <a:off x="5013960" y="30464760"/>
          <a:ext cx="1260000" cy="553335"/>
        </a:xfrm>
        <a:prstGeom prst="rect">
          <a:avLst/>
        </a:prstGeom>
        <a:ln>
          <a:solidFill>
            <a:schemeClr val="tx1"/>
          </a:solidFill>
        </a:ln>
      </xdr:spPr>
    </xdr:pic>
    <xdr:clientData/>
  </xdr:twoCellAnchor>
  <xdr:twoCellAnchor editAs="oneCell">
    <xdr:from>
      <xdr:col>1</xdr:col>
      <xdr:colOff>0</xdr:colOff>
      <xdr:row>17</xdr:row>
      <xdr:rowOff>0</xdr:rowOff>
    </xdr:from>
    <xdr:to>
      <xdr:col>1</xdr:col>
      <xdr:colOff>1260000</xdr:colOff>
      <xdr:row>17</xdr:row>
      <xdr:rowOff>549525</xdr:rowOff>
    </xdr:to>
    <xdr:pic>
      <xdr:nvPicPr>
        <xdr:cNvPr id="143" name="Imagen 142">
          <a:extLst>
            <a:ext uri="{FF2B5EF4-FFF2-40B4-BE49-F238E27FC236}">
              <a16:creationId xmlns:a16="http://schemas.microsoft.com/office/drawing/2014/main" id="{CF73E95C-CF9A-4C50-8E15-34F0A69EDA44}"/>
            </a:ext>
          </a:extLst>
        </xdr:cNvPr>
        <xdr:cNvPicPr preferRelativeResize="0">
          <a:picLocks/>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5013960" y="8328660"/>
          <a:ext cx="1260000" cy="540000"/>
        </a:xfrm>
        <a:prstGeom prst="rect">
          <a:avLst/>
        </a:prstGeom>
      </xdr:spPr>
    </xdr:pic>
    <xdr:clientData/>
  </xdr:twoCellAnchor>
  <xdr:twoCellAnchor editAs="oneCell">
    <xdr:from>
      <xdr:col>1</xdr:col>
      <xdr:colOff>7620</xdr:colOff>
      <xdr:row>22</xdr:row>
      <xdr:rowOff>28629</xdr:rowOff>
    </xdr:from>
    <xdr:to>
      <xdr:col>1</xdr:col>
      <xdr:colOff>1273335</xdr:colOff>
      <xdr:row>22</xdr:row>
      <xdr:rowOff>568629</xdr:rowOff>
    </xdr:to>
    <xdr:pic>
      <xdr:nvPicPr>
        <xdr:cNvPr id="3" name="Imagen 2">
          <a:extLst>
            <a:ext uri="{FF2B5EF4-FFF2-40B4-BE49-F238E27FC236}">
              <a16:creationId xmlns:a16="http://schemas.microsoft.com/office/drawing/2014/main" id="{8A0E53D2-A521-69E9-D906-C8E82D564616}"/>
            </a:ext>
          </a:extLst>
        </xdr:cNvPr>
        <xdr:cNvPicPr preferRelativeResize="0">
          <a:picLocks noChangeArrowheads="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bwMode="auto">
        <a:xfrm>
          <a:off x="5017770" y="11468154"/>
          <a:ext cx="1258095" cy="540000"/>
        </a:xfrm>
        <a:prstGeom prst="rect">
          <a:avLst/>
        </a:prstGeom>
        <a:noFill/>
        <a:ln>
          <a:solidFill>
            <a:schemeClr val="tx1"/>
          </a:solidFill>
        </a:ln>
        <a:effectLst>
          <a:softEdge rad="0"/>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1656</xdr:colOff>
      <xdr:row>10</xdr:row>
      <xdr:rowOff>28977</xdr:rowOff>
    </xdr:from>
    <xdr:to>
      <xdr:col>1</xdr:col>
      <xdr:colOff>1273086</xdr:colOff>
      <xdr:row>10</xdr:row>
      <xdr:rowOff>554584</xdr:rowOff>
    </xdr:to>
    <xdr:pic>
      <xdr:nvPicPr>
        <xdr:cNvPr id="5" name="37 Imagen">
          <a:extLst>
            <a:ext uri="{FF2B5EF4-FFF2-40B4-BE49-F238E27FC236}">
              <a16:creationId xmlns:a16="http://schemas.microsoft.com/office/drawing/2014/main" id="{C3CDA504-D532-4163-9F63-9A8DE504B55C}"/>
            </a:ext>
          </a:extLst>
        </xdr:cNvPr>
        <xdr:cNvPicPr preferRelativeResize="0">
          <a:picLocks/>
        </xdr:cNvPicPr>
      </xdr:nvPicPr>
      <xdr:blipFill>
        <a:blip xmlns:r="http://schemas.openxmlformats.org/officeDocument/2006/relationships" r:embed="rId54">
          <a:extLst>
            <a:ext uri="{28A0092B-C50C-407E-A947-70E740481C1C}">
              <a14:useLocalDpi xmlns:a14="http://schemas.microsoft.com/office/drawing/2010/main" val="0"/>
            </a:ext>
          </a:extLst>
        </a:blip>
        <a:srcRect/>
        <a:stretch/>
      </xdr:blipFill>
      <xdr:spPr>
        <a:xfrm>
          <a:off x="5012634" y="4559564"/>
          <a:ext cx="1261905" cy="517987"/>
        </a:xfrm>
        <a:prstGeom prst="rect">
          <a:avLst/>
        </a:prstGeom>
      </xdr:spPr>
    </xdr:pic>
    <xdr:clientData/>
  </xdr:twoCellAnchor>
  <xdr:twoCellAnchor editAs="oneCell">
    <xdr:from>
      <xdr:col>0</xdr:col>
      <xdr:colOff>4989113</xdr:colOff>
      <xdr:row>58</xdr:row>
      <xdr:rowOff>14230</xdr:rowOff>
    </xdr:from>
    <xdr:to>
      <xdr:col>1</xdr:col>
      <xdr:colOff>1240040</xdr:colOff>
      <xdr:row>58</xdr:row>
      <xdr:rowOff>484110</xdr:rowOff>
    </xdr:to>
    <xdr:pic>
      <xdr:nvPicPr>
        <xdr:cNvPr id="7" name="Imagen 6">
          <a:extLst>
            <a:ext uri="{FF2B5EF4-FFF2-40B4-BE49-F238E27FC236}">
              <a16:creationId xmlns:a16="http://schemas.microsoft.com/office/drawing/2014/main" id="{1BE38800-7A87-4E80-9E85-19D900963DB8}"/>
            </a:ext>
          </a:extLst>
        </xdr:cNvPr>
        <xdr:cNvPicPr preferRelativeResize="0">
          <a:picLocks/>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a:xfrm>
          <a:off x="4989113" y="34759773"/>
          <a:ext cx="1258095" cy="47178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0</xdr:col>
      <xdr:colOff>66675</xdr:colOff>
      <xdr:row>0</xdr:row>
      <xdr:rowOff>28575</xdr:rowOff>
    </xdr:from>
    <xdr:to>
      <xdr:col>0</xdr:col>
      <xdr:colOff>809625</xdr:colOff>
      <xdr:row>2</xdr:row>
      <xdr:rowOff>114300</xdr:rowOff>
    </xdr:to>
    <xdr:sp macro="[0]!VER_DATOS4" textlink="">
      <xdr:nvSpPr>
        <xdr:cNvPr id="3" name="2 Flecha izquierda">
          <a:extLst>
            <a:ext uri="{FF2B5EF4-FFF2-40B4-BE49-F238E27FC236}">
              <a16:creationId xmlns:a16="http://schemas.microsoft.com/office/drawing/2014/main" id="{00000000-0008-0000-1700-000003000000}"/>
            </a:ext>
          </a:extLst>
        </xdr:cNvPr>
        <xdr:cNvSpPr/>
      </xdr:nvSpPr>
      <xdr:spPr>
        <a:xfrm>
          <a:off x="66675" y="28575"/>
          <a:ext cx="742950"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4.xml><?xml version="1.0" encoding="utf-8"?>
<xdr:wsDr xmlns:xdr="http://schemas.openxmlformats.org/drawingml/2006/spreadsheetDrawing" xmlns:a="http://schemas.openxmlformats.org/drawingml/2006/main">
  <xdr:twoCellAnchor>
    <xdr:from>
      <xdr:col>0</xdr:col>
      <xdr:colOff>57150</xdr:colOff>
      <xdr:row>0</xdr:row>
      <xdr:rowOff>38100</xdr:rowOff>
    </xdr:from>
    <xdr:to>
      <xdr:col>0</xdr:col>
      <xdr:colOff>876300</xdr:colOff>
      <xdr:row>1</xdr:row>
      <xdr:rowOff>0</xdr:rowOff>
    </xdr:to>
    <xdr:sp macro="[0]!VER_DATOS4" textlink="">
      <xdr:nvSpPr>
        <xdr:cNvPr id="4" name="2 Flecha izquierda">
          <a:extLst>
            <a:ext uri="{FF2B5EF4-FFF2-40B4-BE49-F238E27FC236}">
              <a16:creationId xmlns:a16="http://schemas.microsoft.com/office/drawing/2014/main" id="{00000000-0008-0000-1800-000004000000}"/>
            </a:ext>
          </a:extLst>
        </xdr:cNvPr>
        <xdr:cNvSpPr/>
      </xdr:nvSpPr>
      <xdr:spPr>
        <a:xfrm>
          <a:off x="57150" y="38100"/>
          <a:ext cx="819150" cy="3429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5.xml><?xml version="1.0" encoding="utf-8"?>
<xdr:wsDr xmlns:xdr="http://schemas.openxmlformats.org/drawingml/2006/spreadsheetDrawing" xmlns:a="http://schemas.openxmlformats.org/drawingml/2006/main">
  <xdr:twoCellAnchor>
    <xdr:from>
      <xdr:col>0</xdr:col>
      <xdr:colOff>28575</xdr:colOff>
      <xdr:row>1</xdr:row>
      <xdr:rowOff>19050</xdr:rowOff>
    </xdr:from>
    <xdr:to>
      <xdr:col>0</xdr:col>
      <xdr:colOff>781050</xdr:colOff>
      <xdr:row>4</xdr:row>
      <xdr:rowOff>0</xdr:rowOff>
    </xdr:to>
    <xdr:sp macro="[0]!VER_DATOS4" textlink="">
      <xdr:nvSpPr>
        <xdr:cNvPr id="3" name="2 Flecha izquierda">
          <a:extLst>
            <a:ext uri="{FF2B5EF4-FFF2-40B4-BE49-F238E27FC236}">
              <a16:creationId xmlns:a16="http://schemas.microsoft.com/office/drawing/2014/main" id="{00000000-0008-0000-1900-000003000000}"/>
            </a:ext>
          </a:extLst>
        </xdr:cNvPr>
        <xdr:cNvSpPr/>
      </xdr:nvSpPr>
      <xdr:spPr>
        <a:xfrm>
          <a:off x="28575" y="16192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6.xml><?xml version="1.0" encoding="utf-8"?>
<xdr:wsDr xmlns:xdr="http://schemas.openxmlformats.org/drawingml/2006/spreadsheetDrawing" xmlns:a="http://schemas.openxmlformats.org/drawingml/2006/main">
  <xdr:twoCellAnchor>
    <xdr:from>
      <xdr:col>0</xdr:col>
      <xdr:colOff>38100</xdr:colOff>
      <xdr:row>0</xdr:row>
      <xdr:rowOff>53341</xdr:rowOff>
    </xdr:from>
    <xdr:to>
      <xdr:col>9</xdr:col>
      <xdr:colOff>560070</xdr:colOff>
      <xdr:row>31</xdr:row>
      <xdr:rowOff>140971</xdr:rowOff>
    </xdr:to>
    <xdr:graphicFrame macro="">
      <xdr:nvGraphicFramePr>
        <xdr:cNvPr id="2" name="Chart 1">
          <a:extLst>
            <a:ext uri="{FF2B5EF4-FFF2-40B4-BE49-F238E27FC236}">
              <a16:creationId xmlns:a16="http://schemas.microsoft.com/office/drawing/2014/main" id="{00000000-0008-0000-1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266700</xdr:colOff>
      <xdr:row>1</xdr:row>
      <xdr:rowOff>85725</xdr:rowOff>
    </xdr:from>
    <xdr:to>
      <xdr:col>0</xdr:col>
      <xdr:colOff>1019175</xdr:colOff>
      <xdr:row>4</xdr:row>
      <xdr:rowOff>9525</xdr:rowOff>
    </xdr:to>
    <xdr:sp macro="[0]!VER_DATOS4" textlink="">
      <xdr:nvSpPr>
        <xdr:cNvPr id="4" name="3 Flecha izquierda">
          <a:extLst>
            <a:ext uri="{FF2B5EF4-FFF2-40B4-BE49-F238E27FC236}">
              <a16:creationId xmlns:a16="http://schemas.microsoft.com/office/drawing/2014/main" id="{00000000-0008-0000-1A00-000004000000}"/>
            </a:ext>
          </a:extLst>
        </xdr:cNvPr>
        <xdr:cNvSpPr/>
      </xdr:nvSpPr>
      <xdr:spPr>
        <a:xfrm>
          <a:off x="266700" y="2476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7.xml><?xml version="1.0" encoding="utf-8"?>
<xdr:wsDr xmlns:xdr="http://schemas.openxmlformats.org/drawingml/2006/spreadsheetDrawing" xmlns:a="http://schemas.openxmlformats.org/drawingml/2006/main">
  <xdr:twoCellAnchor>
    <xdr:from>
      <xdr:col>0</xdr:col>
      <xdr:colOff>142875</xdr:colOff>
      <xdr:row>0</xdr:row>
      <xdr:rowOff>66675</xdr:rowOff>
    </xdr:from>
    <xdr:to>
      <xdr:col>0</xdr:col>
      <xdr:colOff>895350</xdr:colOff>
      <xdr:row>3</xdr:row>
      <xdr:rowOff>47625</xdr:rowOff>
    </xdr:to>
    <xdr:sp macro="[0]!VER_DATOS4" textlink="">
      <xdr:nvSpPr>
        <xdr:cNvPr id="3" name="2 Flecha izquierda">
          <a:extLst>
            <a:ext uri="{FF2B5EF4-FFF2-40B4-BE49-F238E27FC236}">
              <a16:creationId xmlns:a16="http://schemas.microsoft.com/office/drawing/2014/main" id="{00000000-0008-0000-1B00-000003000000}"/>
            </a:ext>
          </a:extLst>
        </xdr:cNvPr>
        <xdr:cNvSpPr/>
      </xdr:nvSpPr>
      <xdr:spPr>
        <a:xfrm>
          <a:off x="142875" y="6667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8.xml><?xml version="1.0" encoding="utf-8"?>
<xdr:wsDr xmlns:xdr="http://schemas.openxmlformats.org/drawingml/2006/spreadsheetDrawing" xmlns:a="http://schemas.openxmlformats.org/drawingml/2006/main">
  <xdr:twoCellAnchor>
    <xdr:from>
      <xdr:col>0</xdr:col>
      <xdr:colOff>209550</xdr:colOff>
      <xdr:row>0</xdr:row>
      <xdr:rowOff>76200</xdr:rowOff>
    </xdr:from>
    <xdr:to>
      <xdr:col>0</xdr:col>
      <xdr:colOff>962025</xdr:colOff>
      <xdr:row>3</xdr:row>
      <xdr:rowOff>28575</xdr:rowOff>
    </xdr:to>
    <xdr:sp macro="[0]!VER_DATOS4" textlink="">
      <xdr:nvSpPr>
        <xdr:cNvPr id="3" name="2 Flecha izquierda">
          <a:extLst>
            <a:ext uri="{FF2B5EF4-FFF2-40B4-BE49-F238E27FC236}">
              <a16:creationId xmlns:a16="http://schemas.microsoft.com/office/drawing/2014/main" id="{00000000-0008-0000-1C00-000003000000}"/>
            </a:ext>
          </a:extLst>
        </xdr:cNvPr>
        <xdr:cNvSpPr/>
      </xdr:nvSpPr>
      <xdr:spPr>
        <a:xfrm>
          <a:off x="209550" y="7620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29.xml><?xml version="1.0" encoding="utf-8"?>
<xdr:wsDr xmlns:xdr="http://schemas.openxmlformats.org/drawingml/2006/spreadsheetDrawing" xmlns:a="http://schemas.openxmlformats.org/drawingml/2006/main">
  <xdr:twoCellAnchor>
    <xdr:from>
      <xdr:col>0</xdr:col>
      <xdr:colOff>76200</xdr:colOff>
      <xdr:row>0</xdr:row>
      <xdr:rowOff>0</xdr:rowOff>
    </xdr:from>
    <xdr:to>
      <xdr:col>0</xdr:col>
      <xdr:colOff>828675</xdr:colOff>
      <xdr:row>2</xdr:row>
      <xdr:rowOff>123825</xdr:rowOff>
    </xdr:to>
    <xdr:sp macro="[0]!VER_DATOS4" textlink="">
      <xdr:nvSpPr>
        <xdr:cNvPr id="3" name="2 Flecha izquierda">
          <a:extLst>
            <a:ext uri="{FF2B5EF4-FFF2-40B4-BE49-F238E27FC236}">
              <a16:creationId xmlns:a16="http://schemas.microsoft.com/office/drawing/2014/main" id="{00000000-0008-0000-1D00-000003000000}"/>
            </a:ext>
          </a:extLst>
        </xdr:cNvPr>
        <xdr:cNvSpPr/>
      </xdr:nvSpPr>
      <xdr:spPr>
        <a:xfrm>
          <a:off x="76200" y="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0.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771525</xdr:colOff>
      <xdr:row>3</xdr:row>
      <xdr:rowOff>66675</xdr:rowOff>
    </xdr:to>
    <xdr:sp macro="[0]!VER_DATOS4" textlink="">
      <xdr:nvSpPr>
        <xdr:cNvPr id="3" name="2 Flecha izquierda">
          <a:extLst>
            <a:ext uri="{FF2B5EF4-FFF2-40B4-BE49-F238E27FC236}">
              <a16:creationId xmlns:a16="http://schemas.microsoft.com/office/drawing/2014/main" id="{00000000-0008-0000-1E00-000003000000}"/>
            </a:ext>
          </a:extLst>
        </xdr:cNvPr>
        <xdr:cNvSpPr/>
      </xdr:nvSpPr>
      <xdr:spPr>
        <a:xfrm>
          <a:off x="19050" y="11430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1.xml><?xml version="1.0" encoding="utf-8"?>
<xdr:wsDr xmlns:xdr="http://schemas.openxmlformats.org/drawingml/2006/spreadsheetDrawing" xmlns:a="http://schemas.openxmlformats.org/drawingml/2006/main">
  <xdr:twoCellAnchor>
    <xdr:from>
      <xdr:col>0</xdr:col>
      <xdr:colOff>209550</xdr:colOff>
      <xdr:row>0</xdr:row>
      <xdr:rowOff>47625</xdr:rowOff>
    </xdr:from>
    <xdr:to>
      <xdr:col>0</xdr:col>
      <xdr:colOff>962025</xdr:colOff>
      <xdr:row>2</xdr:row>
      <xdr:rowOff>47625</xdr:rowOff>
    </xdr:to>
    <xdr:sp macro="[0]!VER_DATOS4" textlink="">
      <xdr:nvSpPr>
        <xdr:cNvPr id="3" name="2 Flecha izquierda">
          <a:extLst>
            <a:ext uri="{FF2B5EF4-FFF2-40B4-BE49-F238E27FC236}">
              <a16:creationId xmlns:a16="http://schemas.microsoft.com/office/drawing/2014/main" id="{00000000-0008-0000-1F00-000003000000}"/>
            </a:ext>
          </a:extLst>
        </xdr:cNvPr>
        <xdr:cNvSpPr/>
      </xdr:nvSpPr>
      <xdr:spPr>
        <a:xfrm>
          <a:off x="209550" y="47625"/>
          <a:ext cx="752475" cy="3810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2.xml><?xml version="1.0" encoding="utf-8"?>
<xdr:wsDr xmlns:xdr="http://schemas.openxmlformats.org/drawingml/2006/spreadsheetDrawing" xmlns:a="http://schemas.openxmlformats.org/drawingml/2006/main">
  <xdr:twoCellAnchor>
    <xdr:from>
      <xdr:col>0</xdr:col>
      <xdr:colOff>66675</xdr:colOff>
      <xdr:row>0</xdr:row>
      <xdr:rowOff>85725</xdr:rowOff>
    </xdr:from>
    <xdr:to>
      <xdr:col>0</xdr:col>
      <xdr:colOff>819150</xdr:colOff>
      <xdr:row>3</xdr:row>
      <xdr:rowOff>38100</xdr:rowOff>
    </xdr:to>
    <xdr:sp macro="[0]!VER_DATOS4" textlink="">
      <xdr:nvSpPr>
        <xdr:cNvPr id="3" name="2 Flecha izquierda">
          <a:extLst>
            <a:ext uri="{FF2B5EF4-FFF2-40B4-BE49-F238E27FC236}">
              <a16:creationId xmlns:a16="http://schemas.microsoft.com/office/drawing/2014/main" id="{00000000-0008-0000-2000-000003000000}"/>
            </a:ext>
          </a:extLst>
        </xdr:cNvPr>
        <xdr:cNvSpPr/>
      </xdr:nvSpPr>
      <xdr:spPr>
        <a:xfrm>
          <a:off x="66675" y="8572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3.xml><?xml version="1.0" encoding="utf-8"?>
<xdr:wsDr xmlns:xdr="http://schemas.openxmlformats.org/drawingml/2006/spreadsheetDrawing" xmlns:a="http://schemas.openxmlformats.org/drawingml/2006/main">
  <xdr:twoCellAnchor>
    <xdr:from>
      <xdr:col>0</xdr:col>
      <xdr:colOff>238125</xdr:colOff>
      <xdr:row>0</xdr:row>
      <xdr:rowOff>57150</xdr:rowOff>
    </xdr:from>
    <xdr:to>
      <xdr:col>0</xdr:col>
      <xdr:colOff>990600</xdr:colOff>
      <xdr:row>3</xdr:row>
      <xdr:rowOff>38100</xdr:rowOff>
    </xdr:to>
    <xdr:sp macro="[0]!VER_DATOS4" textlink="">
      <xdr:nvSpPr>
        <xdr:cNvPr id="3" name="2 Flecha izquierda">
          <a:extLst>
            <a:ext uri="{FF2B5EF4-FFF2-40B4-BE49-F238E27FC236}">
              <a16:creationId xmlns:a16="http://schemas.microsoft.com/office/drawing/2014/main" id="{00000000-0008-0000-2100-000003000000}"/>
            </a:ext>
          </a:extLst>
        </xdr:cNvPr>
        <xdr:cNvSpPr/>
      </xdr:nvSpPr>
      <xdr:spPr>
        <a:xfrm>
          <a:off x="238125" y="571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4.xml><?xml version="1.0" encoding="utf-8"?>
<xdr:wsDr xmlns:xdr="http://schemas.openxmlformats.org/drawingml/2006/spreadsheetDrawing" xmlns:a="http://schemas.openxmlformats.org/drawingml/2006/main">
  <xdr:twoCellAnchor>
    <xdr:from>
      <xdr:col>0</xdr:col>
      <xdr:colOff>57150</xdr:colOff>
      <xdr:row>1</xdr:row>
      <xdr:rowOff>19050</xdr:rowOff>
    </xdr:from>
    <xdr:to>
      <xdr:col>0</xdr:col>
      <xdr:colOff>809625</xdr:colOff>
      <xdr:row>3</xdr:row>
      <xdr:rowOff>123825</xdr:rowOff>
    </xdr:to>
    <xdr:sp macro="[0]!VER_DATOS4" textlink="">
      <xdr:nvSpPr>
        <xdr:cNvPr id="3" name="2 Flecha izquierda">
          <a:extLst>
            <a:ext uri="{FF2B5EF4-FFF2-40B4-BE49-F238E27FC236}">
              <a16:creationId xmlns:a16="http://schemas.microsoft.com/office/drawing/2014/main" id="{00000000-0008-0000-2200-000003000000}"/>
            </a:ext>
          </a:extLst>
        </xdr:cNvPr>
        <xdr:cNvSpPr/>
      </xdr:nvSpPr>
      <xdr:spPr>
        <a:xfrm>
          <a:off x="57150" y="1714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5.xml><?xml version="1.0" encoding="utf-8"?>
<xdr:wsDr xmlns:xdr="http://schemas.openxmlformats.org/drawingml/2006/spreadsheetDrawing" xmlns:a="http://schemas.openxmlformats.org/drawingml/2006/main">
  <xdr:twoCellAnchor>
    <xdr:from>
      <xdr:col>0</xdr:col>
      <xdr:colOff>133350</xdr:colOff>
      <xdr:row>0</xdr:row>
      <xdr:rowOff>66675</xdr:rowOff>
    </xdr:from>
    <xdr:to>
      <xdr:col>0</xdr:col>
      <xdr:colOff>885825</xdr:colOff>
      <xdr:row>3</xdr:row>
      <xdr:rowOff>47625</xdr:rowOff>
    </xdr:to>
    <xdr:sp macro="[0]!VER_DATOS4" textlink="">
      <xdr:nvSpPr>
        <xdr:cNvPr id="3" name="2 Flecha izquierda">
          <a:extLst>
            <a:ext uri="{FF2B5EF4-FFF2-40B4-BE49-F238E27FC236}">
              <a16:creationId xmlns:a16="http://schemas.microsoft.com/office/drawing/2014/main" id="{00000000-0008-0000-2300-000003000000}"/>
            </a:ext>
          </a:extLst>
        </xdr:cNvPr>
        <xdr:cNvSpPr/>
      </xdr:nvSpPr>
      <xdr:spPr>
        <a:xfrm>
          <a:off x="133350" y="6667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6.xml><?xml version="1.0" encoding="utf-8"?>
<xdr:wsDr xmlns:xdr="http://schemas.openxmlformats.org/drawingml/2006/spreadsheetDrawing" xmlns:a="http://schemas.openxmlformats.org/drawingml/2006/main">
  <xdr:twoCellAnchor>
    <xdr:from>
      <xdr:col>0</xdr:col>
      <xdr:colOff>0</xdr:colOff>
      <xdr:row>0</xdr:row>
      <xdr:rowOff>133350</xdr:rowOff>
    </xdr:from>
    <xdr:to>
      <xdr:col>0</xdr:col>
      <xdr:colOff>752475</xdr:colOff>
      <xdr:row>3</xdr:row>
      <xdr:rowOff>114300</xdr:rowOff>
    </xdr:to>
    <xdr:sp macro="[0]!VER_DATOS4" textlink="">
      <xdr:nvSpPr>
        <xdr:cNvPr id="3" name="2 Flecha izquierda">
          <a:extLst>
            <a:ext uri="{FF2B5EF4-FFF2-40B4-BE49-F238E27FC236}">
              <a16:creationId xmlns:a16="http://schemas.microsoft.com/office/drawing/2014/main" id="{00000000-0008-0000-2400-000003000000}"/>
            </a:ext>
          </a:extLst>
        </xdr:cNvPr>
        <xdr:cNvSpPr/>
      </xdr:nvSpPr>
      <xdr:spPr>
        <a:xfrm>
          <a:off x="0" y="1333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7.xml><?xml version="1.0" encoding="utf-8"?>
<xdr:wsDr xmlns:xdr="http://schemas.openxmlformats.org/drawingml/2006/spreadsheetDrawing" xmlns:a="http://schemas.openxmlformats.org/drawingml/2006/main">
  <xdr:twoCellAnchor>
    <xdr:from>
      <xdr:col>0</xdr:col>
      <xdr:colOff>66675</xdr:colOff>
      <xdr:row>0</xdr:row>
      <xdr:rowOff>133350</xdr:rowOff>
    </xdr:from>
    <xdr:to>
      <xdr:col>0</xdr:col>
      <xdr:colOff>819150</xdr:colOff>
      <xdr:row>3</xdr:row>
      <xdr:rowOff>114300</xdr:rowOff>
    </xdr:to>
    <xdr:sp macro="[0]!VER_DATOS4" textlink="">
      <xdr:nvSpPr>
        <xdr:cNvPr id="3" name="2 Flecha izquierda">
          <a:extLst>
            <a:ext uri="{FF2B5EF4-FFF2-40B4-BE49-F238E27FC236}">
              <a16:creationId xmlns:a16="http://schemas.microsoft.com/office/drawing/2014/main" id="{00000000-0008-0000-2500-000003000000}"/>
            </a:ext>
          </a:extLst>
        </xdr:cNvPr>
        <xdr:cNvSpPr/>
      </xdr:nvSpPr>
      <xdr:spPr>
        <a:xfrm>
          <a:off x="66675" y="1333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8.xml><?xml version="1.0" encoding="utf-8"?>
<xdr:wsDr xmlns:xdr="http://schemas.openxmlformats.org/drawingml/2006/spreadsheetDrawing" xmlns:a="http://schemas.openxmlformats.org/drawingml/2006/main">
  <xdr:twoCellAnchor>
    <xdr:from>
      <xdr:col>0</xdr:col>
      <xdr:colOff>152400</xdr:colOff>
      <xdr:row>1</xdr:row>
      <xdr:rowOff>28575</xdr:rowOff>
    </xdr:from>
    <xdr:to>
      <xdr:col>0</xdr:col>
      <xdr:colOff>904875</xdr:colOff>
      <xdr:row>4</xdr:row>
      <xdr:rowOff>9525</xdr:rowOff>
    </xdr:to>
    <xdr:sp macro="[0]!VER_DATOS4" textlink="">
      <xdr:nvSpPr>
        <xdr:cNvPr id="3" name="2 Flecha izquierda">
          <a:extLst>
            <a:ext uri="{FF2B5EF4-FFF2-40B4-BE49-F238E27FC236}">
              <a16:creationId xmlns:a16="http://schemas.microsoft.com/office/drawing/2014/main" id="{00000000-0008-0000-2600-000003000000}"/>
            </a:ext>
          </a:extLst>
        </xdr:cNvPr>
        <xdr:cNvSpPr/>
      </xdr:nvSpPr>
      <xdr:spPr>
        <a:xfrm>
          <a:off x="152400" y="17145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39.xml><?xml version="1.0" encoding="utf-8"?>
<xdr:wsDr xmlns:xdr="http://schemas.openxmlformats.org/drawingml/2006/spreadsheetDrawing" xmlns:a="http://schemas.openxmlformats.org/drawingml/2006/main">
  <xdr:twoCellAnchor>
    <xdr:from>
      <xdr:col>0</xdr:col>
      <xdr:colOff>125730</xdr:colOff>
      <xdr:row>0</xdr:row>
      <xdr:rowOff>87630</xdr:rowOff>
    </xdr:from>
    <xdr:to>
      <xdr:col>1</xdr:col>
      <xdr:colOff>26670</xdr:colOff>
      <xdr:row>2</xdr:row>
      <xdr:rowOff>133350</xdr:rowOff>
    </xdr:to>
    <xdr:sp macro="[0]!VER_DATOS5" textlink="">
      <xdr:nvSpPr>
        <xdr:cNvPr id="3" name="2 Flecha izquierda">
          <a:extLst>
            <a:ext uri="{FF2B5EF4-FFF2-40B4-BE49-F238E27FC236}">
              <a16:creationId xmlns:a16="http://schemas.microsoft.com/office/drawing/2014/main" id="{00000000-0008-0000-2700-000003000000}"/>
            </a:ext>
          </a:extLst>
        </xdr:cNvPr>
        <xdr:cNvSpPr/>
      </xdr:nvSpPr>
      <xdr:spPr>
        <a:xfrm>
          <a:off x="125730" y="87630"/>
          <a:ext cx="767715" cy="38862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0</xdr:row>
      <xdr:rowOff>9526</xdr:rowOff>
    </xdr:from>
    <xdr:to>
      <xdr:col>8</xdr:col>
      <xdr:colOff>748664</xdr:colOff>
      <xdr:row>25</xdr:row>
      <xdr:rowOff>28576</xdr:rowOff>
    </xdr:to>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1</xdr:row>
      <xdr:rowOff>28575</xdr:rowOff>
    </xdr:from>
    <xdr:to>
      <xdr:col>1</xdr:col>
      <xdr:colOff>47625</xdr:colOff>
      <xdr:row>3</xdr:row>
      <xdr:rowOff>114300</xdr:rowOff>
    </xdr:to>
    <xdr:sp macro="[0]!VER_DATOS5" textlink="">
      <xdr:nvSpPr>
        <xdr:cNvPr id="4" name="3 Flecha izquierda">
          <a:extLst>
            <a:ext uri="{FF2B5EF4-FFF2-40B4-BE49-F238E27FC236}">
              <a16:creationId xmlns:a16="http://schemas.microsoft.com/office/drawing/2014/main" id="{00000000-0008-0000-2800-000004000000}"/>
            </a:ext>
          </a:extLst>
        </xdr:cNvPr>
        <xdr:cNvSpPr/>
      </xdr:nvSpPr>
      <xdr:spPr>
        <a:xfrm>
          <a:off x="57150" y="19050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1.xml><?xml version="1.0" encoding="utf-8"?>
<xdr:wsDr xmlns:xdr="http://schemas.openxmlformats.org/drawingml/2006/spreadsheetDrawing" xmlns:a="http://schemas.openxmlformats.org/drawingml/2006/main">
  <xdr:twoCellAnchor>
    <xdr:from>
      <xdr:col>0</xdr:col>
      <xdr:colOff>0</xdr:colOff>
      <xdr:row>0</xdr:row>
      <xdr:rowOff>114300</xdr:rowOff>
    </xdr:from>
    <xdr:to>
      <xdr:col>0</xdr:col>
      <xdr:colOff>750570</xdr:colOff>
      <xdr:row>3</xdr:row>
      <xdr:rowOff>66675</xdr:rowOff>
    </xdr:to>
    <xdr:sp macro="[0]!VER_DATOS5" textlink="">
      <xdr:nvSpPr>
        <xdr:cNvPr id="3" name="2 Flecha izquierda">
          <a:extLst>
            <a:ext uri="{FF2B5EF4-FFF2-40B4-BE49-F238E27FC236}">
              <a16:creationId xmlns:a16="http://schemas.microsoft.com/office/drawing/2014/main" id="{00000000-0008-0000-2900-000003000000}"/>
            </a:ext>
          </a:extLst>
        </xdr:cNvPr>
        <xdr:cNvSpPr/>
      </xdr:nvSpPr>
      <xdr:spPr>
        <a:xfrm>
          <a:off x="0" y="114300"/>
          <a:ext cx="750570" cy="45529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2.xml><?xml version="1.0" encoding="utf-8"?>
<xdr:wsDr xmlns:xdr="http://schemas.openxmlformats.org/drawingml/2006/spreadsheetDrawing" xmlns:a="http://schemas.openxmlformats.org/drawingml/2006/main">
  <xdr:twoCellAnchor>
    <xdr:from>
      <xdr:col>0</xdr:col>
      <xdr:colOff>347345</xdr:colOff>
      <xdr:row>1</xdr:row>
      <xdr:rowOff>47625</xdr:rowOff>
    </xdr:from>
    <xdr:to>
      <xdr:col>8</xdr:col>
      <xdr:colOff>703580</xdr:colOff>
      <xdr:row>26</xdr:row>
      <xdr:rowOff>40640</xdr:rowOff>
    </xdr:to>
    <xdr:graphicFrame macro="">
      <xdr:nvGraphicFramePr>
        <xdr:cNvPr id="2" name="Chart 1">
          <a:extLst>
            <a:ext uri="{FF2B5EF4-FFF2-40B4-BE49-F238E27FC236}">
              <a16:creationId xmlns:a16="http://schemas.microsoft.com/office/drawing/2014/main" id="{00000000-0008-0000-2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1</xdr:row>
      <xdr:rowOff>0</xdr:rowOff>
    </xdr:from>
    <xdr:to>
      <xdr:col>1</xdr:col>
      <xdr:colOff>66675</xdr:colOff>
      <xdr:row>3</xdr:row>
      <xdr:rowOff>85725</xdr:rowOff>
    </xdr:to>
    <xdr:sp macro="[0]!VER_DATOS5" textlink="">
      <xdr:nvSpPr>
        <xdr:cNvPr id="4" name="3 Flecha izquierda">
          <a:extLst>
            <a:ext uri="{FF2B5EF4-FFF2-40B4-BE49-F238E27FC236}">
              <a16:creationId xmlns:a16="http://schemas.microsoft.com/office/drawing/2014/main" id="{00000000-0008-0000-2A00-000004000000}"/>
            </a:ext>
          </a:extLst>
        </xdr:cNvPr>
        <xdr:cNvSpPr/>
      </xdr:nvSpPr>
      <xdr:spPr>
        <a:xfrm>
          <a:off x="76200" y="16192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3.xml><?xml version="1.0" encoding="utf-8"?>
<xdr:wsDr xmlns:xdr="http://schemas.openxmlformats.org/drawingml/2006/spreadsheetDrawing" xmlns:a="http://schemas.openxmlformats.org/drawingml/2006/main">
  <xdr:twoCellAnchor>
    <xdr:from>
      <xdr:col>0</xdr:col>
      <xdr:colOff>87630</xdr:colOff>
      <xdr:row>1</xdr:row>
      <xdr:rowOff>53340</xdr:rowOff>
    </xdr:from>
    <xdr:to>
      <xdr:col>0</xdr:col>
      <xdr:colOff>838200</xdr:colOff>
      <xdr:row>3</xdr:row>
      <xdr:rowOff>167640</xdr:rowOff>
    </xdr:to>
    <xdr:sp macro="[0]!VER_DATOS5" textlink="">
      <xdr:nvSpPr>
        <xdr:cNvPr id="3" name="2 Flecha izquierda">
          <a:extLst>
            <a:ext uri="{FF2B5EF4-FFF2-40B4-BE49-F238E27FC236}">
              <a16:creationId xmlns:a16="http://schemas.microsoft.com/office/drawing/2014/main" id="{00000000-0008-0000-2B00-000003000000}"/>
            </a:ext>
          </a:extLst>
        </xdr:cNvPr>
        <xdr:cNvSpPr/>
      </xdr:nvSpPr>
      <xdr:spPr>
        <a:xfrm>
          <a:off x="87630" y="220980"/>
          <a:ext cx="750570" cy="44958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4.xml><?xml version="1.0" encoding="utf-8"?>
<xdr:wsDr xmlns:xdr="http://schemas.openxmlformats.org/drawingml/2006/spreadsheetDrawing" xmlns:a="http://schemas.openxmlformats.org/drawingml/2006/main">
  <xdr:twoCellAnchor>
    <xdr:from>
      <xdr:col>0</xdr:col>
      <xdr:colOff>198120</xdr:colOff>
      <xdr:row>1</xdr:row>
      <xdr:rowOff>8255</xdr:rowOff>
    </xdr:from>
    <xdr:to>
      <xdr:col>8</xdr:col>
      <xdr:colOff>539115</xdr:colOff>
      <xdr:row>26</xdr:row>
      <xdr:rowOff>10795</xdr:rowOff>
    </xdr:to>
    <xdr:graphicFrame macro="">
      <xdr:nvGraphicFramePr>
        <xdr:cNvPr id="2" name="Chart 1">
          <a:extLst>
            <a:ext uri="{FF2B5EF4-FFF2-40B4-BE49-F238E27FC236}">
              <a16:creationId xmlns:a16="http://schemas.microsoft.com/office/drawing/2014/main" id="{00000000-0008-0000-2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152400</xdr:colOff>
      <xdr:row>1</xdr:row>
      <xdr:rowOff>66675</xdr:rowOff>
    </xdr:from>
    <xdr:to>
      <xdr:col>1</xdr:col>
      <xdr:colOff>142875</xdr:colOff>
      <xdr:row>3</xdr:row>
      <xdr:rowOff>152400</xdr:rowOff>
    </xdr:to>
    <xdr:sp macro="[0]!VER_DATOS5" textlink="">
      <xdr:nvSpPr>
        <xdr:cNvPr id="4" name="3 Flecha izquierda">
          <a:extLst>
            <a:ext uri="{FF2B5EF4-FFF2-40B4-BE49-F238E27FC236}">
              <a16:creationId xmlns:a16="http://schemas.microsoft.com/office/drawing/2014/main" id="{00000000-0008-0000-2C00-000004000000}"/>
            </a:ext>
          </a:extLst>
        </xdr:cNvPr>
        <xdr:cNvSpPr/>
      </xdr:nvSpPr>
      <xdr:spPr>
        <a:xfrm>
          <a:off x="152400" y="228600"/>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5.xml><?xml version="1.0" encoding="utf-8"?>
<xdr:wsDr xmlns:xdr="http://schemas.openxmlformats.org/drawingml/2006/spreadsheetDrawing" xmlns:a="http://schemas.openxmlformats.org/drawingml/2006/main">
  <xdr:twoCellAnchor>
    <xdr:from>
      <xdr:col>0</xdr:col>
      <xdr:colOff>0</xdr:colOff>
      <xdr:row>0</xdr:row>
      <xdr:rowOff>129540</xdr:rowOff>
    </xdr:from>
    <xdr:to>
      <xdr:col>0</xdr:col>
      <xdr:colOff>750570</xdr:colOff>
      <xdr:row>3</xdr:row>
      <xdr:rowOff>95250</xdr:rowOff>
    </xdr:to>
    <xdr:sp macro="[0]!VER_DATOS5" textlink="">
      <xdr:nvSpPr>
        <xdr:cNvPr id="3" name="2 Flecha izquierda">
          <a:extLst>
            <a:ext uri="{FF2B5EF4-FFF2-40B4-BE49-F238E27FC236}">
              <a16:creationId xmlns:a16="http://schemas.microsoft.com/office/drawing/2014/main" id="{00000000-0008-0000-2D00-000003000000}"/>
            </a:ext>
          </a:extLst>
        </xdr:cNvPr>
        <xdr:cNvSpPr/>
      </xdr:nvSpPr>
      <xdr:spPr>
        <a:xfrm>
          <a:off x="0" y="129540"/>
          <a:ext cx="750570" cy="46101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6.xml><?xml version="1.0" encoding="utf-8"?>
<xdr:wsDr xmlns:xdr="http://schemas.openxmlformats.org/drawingml/2006/spreadsheetDrawing" xmlns:a="http://schemas.openxmlformats.org/drawingml/2006/main">
  <xdr:twoCellAnchor>
    <xdr:from>
      <xdr:col>0</xdr:col>
      <xdr:colOff>63500</xdr:colOff>
      <xdr:row>1</xdr:row>
      <xdr:rowOff>15875</xdr:rowOff>
    </xdr:from>
    <xdr:to>
      <xdr:col>8</xdr:col>
      <xdr:colOff>661034</xdr:colOff>
      <xdr:row>26</xdr:row>
      <xdr:rowOff>74930</xdr:rowOff>
    </xdr:to>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xdr:row>
      <xdr:rowOff>66675</xdr:rowOff>
    </xdr:from>
    <xdr:to>
      <xdr:col>1</xdr:col>
      <xdr:colOff>104775</xdr:colOff>
      <xdr:row>4</xdr:row>
      <xdr:rowOff>152400</xdr:rowOff>
    </xdr:to>
    <xdr:sp macro="[0]!VER_DATOS5" textlink="">
      <xdr:nvSpPr>
        <xdr:cNvPr id="4" name="3 Flecha izquierda">
          <a:extLst>
            <a:ext uri="{FF2B5EF4-FFF2-40B4-BE49-F238E27FC236}">
              <a16:creationId xmlns:a16="http://schemas.microsoft.com/office/drawing/2014/main" id="{00000000-0008-0000-2E00-000004000000}"/>
            </a:ext>
          </a:extLst>
        </xdr:cNvPr>
        <xdr:cNvSpPr/>
      </xdr:nvSpPr>
      <xdr:spPr>
        <a:xfrm>
          <a:off x="114300" y="390525"/>
          <a:ext cx="752475" cy="4095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7.xml><?xml version="1.0" encoding="utf-8"?>
<xdr:wsDr xmlns:xdr="http://schemas.openxmlformats.org/drawingml/2006/spreadsheetDrawing" xmlns:a="http://schemas.openxmlformats.org/drawingml/2006/main">
  <xdr:twoCellAnchor>
    <xdr:from>
      <xdr:col>0</xdr:col>
      <xdr:colOff>11430</xdr:colOff>
      <xdr:row>0</xdr:row>
      <xdr:rowOff>38100</xdr:rowOff>
    </xdr:from>
    <xdr:to>
      <xdr:col>1</xdr:col>
      <xdr:colOff>20955</xdr:colOff>
      <xdr:row>2</xdr:row>
      <xdr:rowOff>87630</xdr:rowOff>
    </xdr:to>
    <xdr:sp macro="[0]!VER_DATOS5" textlink="">
      <xdr:nvSpPr>
        <xdr:cNvPr id="3" name="2 Flecha izquierda">
          <a:extLst>
            <a:ext uri="{FF2B5EF4-FFF2-40B4-BE49-F238E27FC236}">
              <a16:creationId xmlns:a16="http://schemas.microsoft.com/office/drawing/2014/main" id="{00000000-0008-0000-2F00-000003000000}"/>
            </a:ext>
          </a:extLst>
        </xdr:cNvPr>
        <xdr:cNvSpPr/>
      </xdr:nvSpPr>
      <xdr:spPr>
        <a:xfrm>
          <a:off x="11430" y="38100"/>
          <a:ext cx="762000" cy="39243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drawings/drawing48.xml><?xml version="1.0" encoding="utf-8"?>
<xdr:wsDr xmlns:xdr="http://schemas.openxmlformats.org/drawingml/2006/spreadsheetDrawing" xmlns:a="http://schemas.openxmlformats.org/drawingml/2006/main">
  <xdr:twoCellAnchor>
    <xdr:from>
      <xdr:col>0</xdr:col>
      <xdr:colOff>91440</xdr:colOff>
      <xdr:row>0</xdr:row>
      <xdr:rowOff>38100</xdr:rowOff>
    </xdr:from>
    <xdr:to>
      <xdr:col>0</xdr:col>
      <xdr:colOff>838200</xdr:colOff>
      <xdr:row>2</xdr:row>
      <xdr:rowOff>64770</xdr:rowOff>
    </xdr:to>
    <xdr:sp macro="[0]!VER_MENU" textlink="">
      <xdr:nvSpPr>
        <xdr:cNvPr id="3" name="2 Flecha izquierda">
          <a:extLst>
            <a:ext uri="{FF2B5EF4-FFF2-40B4-BE49-F238E27FC236}">
              <a16:creationId xmlns:a16="http://schemas.microsoft.com/office/drawing/2014/main" id="{00000000-0008-0000-3000-000003000000}"/>
            </a:ext>
          </a:extLst>
        </xdr:cNvPr>
        <xdr:cNvSpPr/>
      </xdr:nvSpPr>
      <xdr:spPr>
        <a:xfrm>
          <a:off x="91440" y="38100"/>
          <a:ext cx="746760" cy="36957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s-CR" sz="1100"/>
            <a:t>MENÚ</a:t>
          </a:r>
        </a:p>
      </xdr:txBody>
    </xdr:sp>
    <xdr:clientData fPrintsWithSheet="0"/>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37"/>
  <dimension ref="A1:C57"/>
  <sheetViews>
    <sheetView workbookViewId="0">
      <selection activeCell="B1" sqref="B1"/>
    </sheetView>
  </sheetViews>
  <sheetFormatPr baseColWidth="10" defaultRowHeight="12.75" customHeight="1" x14ac:dyDescent="0.25"/>
  <cols>
    <col min="2" max="2" width="140.6640625" bestFit="1" customWidth="1"/>
  </cols>
  <sheetData>
    <row r="1" spans="1:3" ht="12.75" customHeight="1" x14ac:dyDescent="0.25">
      <c r="A1" s="1" t="s">
        <v>369</v>
      </c>
      <c r="B1" s="1" t="s">
        <v>1296</v>
      </c>
      <c r="C1" s="3" t="s">
        <v>811</v>
      </c>
    </row>
    <row r="2" spans="1:3" ht="12.75" customHeight="1" x14ac:dyDescent="0.25">
      <c r="A2" s="1" t="s">
        <v>370</v>
      </c>
      <c r="B2" s="1" t="s">
        <v>350</v>
      </c>
      <c r="C2" s="3" t="s">
        <v>176</v>
      </c>
    </row>
    <row r="3" spans="1:3" ht="12.75" customHeight="1" x14ac:dyDescent="0.25">
      <c r="A3" s="1" t="s">
        <v>371</v>
      </c>
      <c r="B3" s="1" t="s">
        <v>1289</v>
      </c>
      <c r="C3" s="3" t="s">
        <v>812</v>
      </c>
    </row>
    <row r="4" spans="1:3" ht="12.75" customHeight="1" x14ac:dyDescent="0.25">
      <c r="A4" s="1" t="s">
        <v>372</v>
      </c>
      <c r="B4" s="1" t="s">
        <v>815</v>
      </c>
      <c r="C4" s="3" t="s">
        <v>813</v>
      </c>
    </row>
    <row r="5" spans="1:3" ht="12.75" customHeight="1" x14ac:dyDescent="0.25">
      <c r="A5" s="1" t="s">
        <v>373</v>
      </c>
      <c r="B5" s="1" t="s">
        <v>816</v>
      </c>
      <c r="C5" s="3" t="s">
        <v>814</v>
      </c>
    </row>
    <row r="6" spans="1:3" ht="12.75" customHeight="1" x14ac:dyDescent="0.25">
      <c r="A6" s="1" t="s">
        <v>375</v>
      </c>
      <c r="B6" s="1" t="s">
        <v>353</v>
      </c>
      <c r="C6" s="3" t="s">
        <v>817</v>
      </c>
    </row>
    <row r="7" spans="1:3" ht="12.75" customHeight="1" x14ac:dyDescent="0.25">
      <c r="A7" s="1" t="s">
        <v>374</v>
      </c>
      <c r="B7" s="1" t="s">
        <v>351</v>
      </c>
      <c r="C7" s="3" t="s">
        <v>177</v>
      </c>
    </row>
    <row r="8" spans="1:3" ht="12.75" customHeight="1" x14ac:dyDescent="0.25">
      <c r="A8" s="1" t="s">
        <v>376</v>
      </c>
      <c r="B8" s="9" t="s">
        <v>352</v>
      </c>
      <c r="C8" s="3" t="s">
        <v>818</v>
      </c>
    </row>
    <row r="9" spans="1:3" ht="12.75" customHeight="1" x14ac:dyDescent="0.25">
      <c r="A9" s="1" t="s">
        <v>377</v>
      </c>
      <c r="B9" s="21" t="s">
        <v>820</v>
      </c>
      <c r="C9" s="3" t="s">
        <v>819</v>
      </c>
    </row>
    <row r="10" spans="1:3" ht="12.75" customHeight="1" x14ac:dyDescent="0.25">
      <c r="A10" s="1" t="s">
        <v>378</v>
      </c>
      <c r="B10" s="21" t="s">
        <v>821</v>
      </c>
      <c r="C10" s="3" t="s">
        <v>822</v>
      </c>
    </row>
    <row r="11" spans="1:3" ht="12.75" customHeight="1" x14ac:dyDescent="0.25">
      <c r="A11" s="1" t="s">
        <v>379</v>
      </c>
      <c r="B11" s="1" t="s">
        <v>1290</v>
      </c>
      <c r="C11" s="3" t="s">
        <v>823</v>
      </c>
    </row>
    <row r="12" spans="1:3" ht="12.75" customHeight="1" x14ac:dyDescent="0.25">
      <c r="A12" s="1" t="s">
        <v>380</v>
      </c>
      <c r="B12" s="1" t="s">
        <v>1291</v>
      </c>
      <c r="C12" s="3" t="s">
        <v>824</v>
      </c>
    </row>
    <row r="13" spans="1:3" ht="12.75" customHeight="1" x14ac:dyDescent="0.25">
      <c r="A13" s="1" t="s">
        <v>381</v>
      </c>
      <c r="B13" s="1" t="s">
        <v>1292</v>
      </c>
      <c r="C13" s="3" t="s">
        <v>825</v>
      </c>
    </row>
    <row r="14" spans="1:3" ht="12.75" customHeight="1" x14ac:dyDescent="0.25">
      <c r="A14" s="1"/>
      <c r="B14" s="2" t="s">
        <v>858</v>
      </c>
      <c r="C14" s="3" t="s">
        <v>178</v>
      </c>
    </row>
    <row r="15" spans="1:3" ht="12.75" customHeight="1" x14ac:dyDescent="0.25">
      <c r="A15" s="1"/>
      <c r="B15" s="1"/>
      <c r="C15" s="3"/>
    </row>
    <row r="16" spans="1:3" ht="12.75" customHeight="1" x14ac:dyDescent="0.25">
      <c r="A16" s="1" t="s">
        <v>382</v>
      </c>
      <c r="B16" s="1" t="s">
        <v>354</v>
      </c>
      <c r="C16" s="3" t="s">
        <v>827</v>
      </c>
    </row>
    <row r="17" spans="1:3" ht="12.75" customHeight="1" x14ac:dyDescent="0.25">
      <c r="A17" s="1" t="s">
        <v>383</v>
      </c>
      <c r="B17" s="1" t="s">
        <v>355</v>
      </c>
      <c r="C17" s="3" t="s">
        <v>828</v>
      </c>
    </row>
    <row r="18" spans="1:3" ht="12.75" customHeight="1" x14ac:dyDescent="0.25">
      <c r="A18" s="1"/>
      <c r="B18" s="2" t="s">
        <v>858</v>
      </c>
      <c r="C18" s="3" t="s">
        <v>178</v>
      </c>
    </row>
    <row r="19" spans="1:3" ht="12.75" customHeight="1" x14ac:dyDescent="0.25">
      <c r="A19" s="1"/>
      <c r="B19" s="1"/>
      <c r="C19" s="3"/>
    </row>
    <row r="20" spans="1:3" ht="12.75" customHeight="1" x14ac:dyDescent="0.25">
      <c r="A20" s="1" t="s">
        <v>384</v>
      </c>
      <c r="B20" s="1" t="s">
        <v>1293</v>
      </c>
      <c r="C20" s="3" t="s">
        <v>829</v>
      </c>
    </row>
    <row r="21" spans="1:3" ht="12.75" customHeight="1" x14ac:dyDescent="0.25">
      <c r="A21" s="1" t="s">
        <v>385</v>
      </c>
      <c r="B21" s="1" t="s">
        <v>1294</v>
      </c>
      <c r="C21" s="3" t="s">
        <v>830</v>
      </c>
    </row>
    <row r="22" spans="1:3" ht="12.75" customHeight="1" x14ac:dyDescent="0.25">
      <c r="A22" s="1" t="s">
        <v>386</v>
      </c>
      <c r="B22" s="1" t="s">
        <v>1295</v>
      </c>
      <c r="C22" s="3" t="s">
        <v>831</v>
      </c>
    </row>
    <row r="23" spans="1:3" ht="12.75" customHeight="1" x14ac:dyDescent="0.25">
      <c r="A23" s="1" t="s">
        <v>387</v>
      </c>
      <c r="B23" s="1" t="s">
        <v>826</v>
      </c>
      <c r="C23" s="3" t="s">
        <v>832</v>
      </c>
    </row>
    <row r="24" spans="1:3" ht="12.75" customHeight="1" x14ac:dyDescent="0.25">
      <c r="A24" s="1"/>
      <c r="B24" s="2" t="s">
        <v>858</v>
      </c>
      <c r="C24" s="3" t="s">
        <v>178</v>
      </c>
    </row>
    <row r="25" spans="1:3" ht="12.75" customHeight="1" x14ac:dyDescent="0.25">
      <c r="A25" s="1"/>
      <c r="B25" s="1"/>
      <c r="C25" s="3"/>
    </row>
    <row r="26" spans="1:3" ht="12.75" customHeight="1" x14ac:dyDescent="0.25">
      <c r="A26" s="1" t="s">
        <v>955</v>
      </c>
      <c r="B26" s="1" t="s">
        <v>833</v>
      </c>
      <c r="C26" s="3" t="s">
        <v>958</v>
      </c>
    </row>
    <row r="27" spans="1:3" ht="12.75" customHeight="1" x14ac:dyDescent="0.25">
      <c r="A27" s="1" t="s">
        <v>956</v>
      </c>
      <c r="B27" s="1" t="s">
        <v>835</v>
      </c>
      <c r="C27" s="3" t="s">
        <v>959</v>
      </c>
    </row>
    <row r="28" spans="1:3" ht="12.75" customHeight="1" x14ac:dyDescent="0.25">
      <c r="A28" s="1" t="s">
        <v>957</v>
      </c>
      <c r="B28" s="1" t="s">
        <v>834</v>
      </c>
      <c r="C28" s="3" t="s">
        <v>960</v>
      </c>
    </row>
    <row r="29" spans="1:3" ht="12.75" customHeight="1" x14ac:dyDescent="0.25">
      <c r="A29" s="1" t="s">
        <v>388</v>
      </c>
      <c r="B29" s="1" t="s">
        <v>356</v>
      </c>
      <c r="C29" s="3" t="s">
        <v>836</v>
      </c>
    </row>
    <row r="30" spans="1:3" ht="12.75" customHeight="1" x14ac:dyDescent="0.25">
      <c r="A30" s="1" t="s">
        <v>389</v>
      </c>
      <c r="B30" s="1" t="s">
        <v>853</v>
      </c>
      <c r="C30" s="3" t="s">
        <v>837</v>
      </c>
    </row>
    <row r="31" spans="1:3" ht="12.75" customHeight="1" x14ac:dyDescent="0.25">
      <c r="A31" s="1" t="s">
        <v>390</v>
      </c>
      <c r="B31" s="1" t="s">
        <v>357</v>
      </c>
      <c r="C31" s="3" t="s">
        <v>838</v>
      </c>
    </row>
    <row r="32" spans="1:3" ht="12.75" customHeight="1" x14ac:dyDescent="0.25">
      <c r="A32" s="1" t="s">
        <v>391</v>
      </c>
      <c r="B32" s="1" t="s">
        <v>358</v>
      </c>
      <c r="C32" s="3" t="s">
        <v>359</v>
      </c>
    </row>
    <row r="33" spans="1:3" ht="13.2" x14ac:dyDescent="0.25">
      <c r="A33" s="1" t="s">
        <v>392</v>
      </c>
      <c r="B33" s="1" t="s">
        <v>360</v>
      </c>
      <c r="C33" s="3" t="s">
        <v>839</v>
      </c>
    </row>
    <row r="34" spans="1:3" ht="13.2" x14ac:dyDescent="0.25">
      <c r="A34" s="1" t="s">
        <v>393</v>
      </c>
      <c r="B34" s="1" t="s">
        <v>361</v>
      </c>
      <c r="C34" s="3" t="s">
        <v>840</v>
      </c>
    </row>
    <row r="35" spans="1:3" ht="13.2" x14ac:dyDescent="0.25">
      <c r="A35" s="1" t="s">
        <v>394</v>
      </c>
      <c r="B35" s="1" t="s">
        <v>939</v>
      </c>
      <c r="C35" s="3" t="s">
        <v>841</v>
      </c>
    </row>
    <row r="36" spans="1:3" ht="13.2" x14ac:dyDescent="0.25">
      <c r="A36" s="1" t="s">
        <v>395</v>
      </c>
      <c r="B36" s="1" t="s">
        <v>940</v>
      </c>
      <c r="C36" s="3" t="s">
        <v>842</v>
      </c>
    </row>
    <row r="37" spans="1:3" ht="13.2" x14ac:dyDescent="0.25">
      <c r="A37" s="1" t="s">
        <v>396</v>
      </c>
      <c r="B37" s="1" t="s">
        <v>941</v>
      </c>
      <c r="C37" s="3" t="s">
        <v>843</v>
      </c>
    </row>
    <row r="38" spans="1:3" ht="13.2" x14ac:dyDescent="0.25">
      <c r="A38" s="1" t="s">
        <v>397</v>
      </c>
      <c r="B38" s="1" t="s">
        <v>942</v>
      </c>
      <c r="C38" s="3" t="s">
        <v>844</v>
      </c>
    </row>
    <row r="39" spans="1:3" ht="13.2" x14ac:dyDescent="0.25">
      <c r="A39" s="1" t="s">
        <v>398</v>
      </c>
      <c r="B39" s="1" t="s">
        <v>943</v>
      </c>
      <c r="C39" s="3" t="s">
        <v>845</v>
      </c>
    </row>
    <row r="40" spans="1:3" ht="13.2" x14ac:dyDescent="0.25">
      <c r="A40" s="1" t="s">
        <v>399</v>
      </c>
      <c r="B40" s="1" t="s">
        <v>944</v>
      </c>
      <c r="C40" s="3" t="s">
        <v>846</v>
      </c>
    </row>
    <row r="41" spans="1:3" ht="13.2" x14ac:dyDescent="0.25">
      <c r="A41" s="1" t="s">
        <v>400</v>
      </c>
      <c r="B41" s="1" t="s">
        <v>362</v>
      </c>
      <c r="C41" s="3" t="s">
        <v>847</v>
      </c>
    </row>
    <row r="42" spans="1:3" ht="13.2" x14ac:dyDescent="0.25">
      <c r="A42" s="1" t="s">
        <v>401</v>
      </c>
      <c r="B42" s="1" t="s">
        <v>412</v>
      </c>
      <c r="C42" s="3" t="s">
        <v>848</v>
      </c>
    </row>
    <row r="43" spans="1:3" ht="13.2" x14ac:dyDescent="0.25">
      <c r="A43" s="1" t="s">
        <v>402</v>
      </c>
      <c r="B43" s="1" t="s">
        <v>945</v>
      </c>
      <c r="C43" s="3" t="s">
        <v>849</v>
      </c>
    </row>
    <row r="44" spans="1:3" ht="13.2" x14ac:dyDescent="0.25">
      <c r="A44" s="1" t="s">
        <v>403</v>
      </c>
      <c r="B44" s="1" t="s">
        <v>946</v>
      </c>
      <c r="C44" s="3" t="s">
        <v>850</v>
      </c>
    </row>
    <row r="45" spans="1:3" ht="13.2" x14ac:dyDescent="0.25">
      <c r="A45" s="1" t="s">
        <v>175</v>
      </c>
      <c r="B45" s="2" t="s">
        <v>858</v>
      </c>
      <c r="C45" s="3" t="s">
        <v>178</v>
      </c>
    </row>
    <row r="46" spans="1:3" ht="13.2" x14ac:dyDescent="0.25">
      <c r="A46" s="1" t="s">
        <v>175</v>
      </c>
      <c r="B46" s="1"/>
      <c r="C46" s="3"/>
    </row>
    <row r="47" spans="1:3" ht="13.2" x14ac:dyDescent="0.25">
      <c r="A47" s="1" t="s">
        <v>404</v>
      </c>
      <c r="B47" s="1" t="s">
        <v>363</v>
      </c>
      <c r="C47" s="3" t="s">
        <v>851</v>
      </c>
    </row>
    <row r="48" spans="1:3" ht="13.2" x14ac:dyDescent="0.25">
      <c r="A48" s="1" t="s">
        <v>405</v>
      </c>
      <c r="B48" s="9" t="s">
        <v>364</v>
      </c>
      <c r="C48" s="3" t="s">
        <v>179</v>
      </c>
    </row>
    <row r="49" spans="1:3" ht="13.2" x14ac:dyDescent="0.25">
      <c r="A49" s="1" t="s">
        <v>406</v>
      </c>
      <c r="B49" s="1" t="s">
        <v>947</v>
      </c>
      <c r="C49" s="3" t="s">
        <v>852</v>
      </c>
    </row>
    <row r="50" spans="1:3" ht="13.2" x14ac:dyDescent="0.25">
      <c r="A50" s="1" t="s">
        <v>407</v>
      </c>
      <c r="B50" s="10" t="s">
        <v>948</v>
      </c>
      <c r="C50" s="3" t="s">
        <v>365</v>
      </c>
    </row>
    <row r="51" spans="1:3" ht="13.2" x14ac:dyDescent="0.25">
      <c r="A51" s="1" t="s">
        <v>408</v>
      </c>
      <c r="B51" s="1" t="s">
        <v>949</v>
      </c>
      <c r="C51" s="3" t="s">
        <v>855</v>
      </c>
    </row>
    <row r="52" spans="1:3" ht="13.2" x14ac:dyDescent="0.25">
      <c r="A52" s="1" t="s">
        <v>409</v>
      </c>
      <c r="B52" s="1" t="s">
        <v>950</v>
      </c>
      <c r="C52" s="3" t="s">
        <v>366</v>
      </c>
    </row>
    <row r="53" spans="1:3" ht="13.2" x14ac:dyDescent="0.25">
      <c r="A53" s="1" t="s">
        <v>961</v>
      </c>
      <c r="B53" s="1" t="s">
        <v>951</v>
      </c>
      <c r="C53" s="3" t="s">
        <v>854</v>
      </c>
    </row>
    <row r="54" spans="1:3" ht="13.2" x14ac:dyDescent="0.25">
      <c r="A54" s="1" t="s">
        <v>410</v>
      </c>
      <c r="B54" s="1" t="s">
        <v>952</v>
      </c>
      <c r="C54" s="3" t="s">
        <v>367</v>
      </c>
    </row>
    <row r="55" spans="1:3" ht="13.2" x14ac:dyDescent="0.25">
      <c r="A55" s="1" t="s">
        <v>962</v>
      </c>
      <c r="B55" s="1" t="s">
        <v>368</v>
      </c>
      <c r="C55" s="3" t="s">
        <v>856</v>
      </c>
    </row>
    <row r="56" spans="1:3" ht="13.2" x14ac:dyDescent="0.25">
      <c r="A56" s="1" t="s">
        <v>963</v>
      </c>
      <c r="B56" s="1" t="s">
        <v>953</v>
      </c>
      <c r="C56" s="3" t="s">
        <v>857</v>
      </c>
    </row>
    <row r="57" spans="1:3" ht="13.2" x14ac:dyDescent="0.25">
      <c r="A57" s="1"/>
      <c r="B57" s="2" t="s">
        <v>858</v>
      </c>
      <c r="C57" s="3" t="s">
        <v>178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FFFF00"/>
    <pageSetUpPr autoPageBreaks="0"/>
  </sheetPr>
  <dimension ref="A1:E35"/>
  <sheetViews>
    <sheetView tabSelected="1" zoomScaleNormal="100" zoomScaleSheetLayoutView="115" workbookViewId="0"/>
  </sheetViews>
  <sheetFormatPr baseColWidth="10" defaultColWidth="11.44140625" defaultRowHeight="12.75" customHeight="1" x14ac:dyDescent="0.25"/>
  <cols>
    <col min="1" max="1" width="17" style="202" customWidth="1"/>
    <col min="2" max="2" width="20.5546875" style="202" customWidth="1"/>
    <col min="3" max="3" width="18.6640625" style="202" customWidth="1"/>
    <col min="4" max="5" width="14.6640625" style="202" customWidth="1"/>
    <col min="6" max="16384" width="11.44140625" style="202"/>
  </cols>
  <sheetData>
    <row r="1" spans="1:5" ht="13.2" x14ac:dyDescent="0.25">
      <c r="A1" s="64"/>
      <c r="B1" s="64"/>
      <c r="C1" s="64"/>
      <c r="D1" s="64"/>
      <c r="E1" s="64"/>
    </row>
    <row r="2" spans="1:5" ht="13.2" x14ac:dyDescent="0.25">
      <c r="A2" s="388" t="s">
        <v>799</v>
      </c>
      <c r="B2" s="388"/>
      <c r="C2" s="388"/>
      <c r="D2" s="388"/>
      <c r="E2" s="388"/>
    </row>
    <row r="3" spans="1:5" ht="13.2" x14ac:dyDescent="0.25">
      <c r="A3" s="388" t="s">
        <v>1274</v>
      </c>
      <c r="B3" s="388"/>
      <c r="C3" s="388"/>
      <c r="D3" s="388"/>
      <c r="E3" s="388"/>
    </row>
    <row r="4" spans="1:5" ht="13.2" x14ac:dyDescent="0.25">
      <c r="A4" s="388" t="s">
        <v>965</v>
      </c>
      <c r="B4" s="388"/>
      <c r="C4" s="388"/>
      <c r="D4" s="388"/>
      <c r="E4" s="388"/>
    </row>
    <row r="5" spans="1:5" ht="13.2" x14ac:dyDescent="0.25">
      <c r="A5" s="64"/>
      <c r="B5" s="64"/>
      <c r="C5" s="64"/>
      <c r="D5" s="64"/>
      <c r="E5" s="65"/>
    </row>
    <row r="6" spans="1:5" ht="12" customHeight="1" x14ac:dyDescent="0.25">
      <c r="A6" s="389" t="s">
        <v>1275</v>
      </c>
      <c r="B6" s="392" t="s">
        <v>26</v>
      </c>
      <c r="C6" s="389"/>
      <c r="D6" s="392" t="s">
        <v>158</v>
      </c>
      <c r="E6" s="394"/>
    </row>
    <row r="7" spans="1:5" ht="12" customHeight="1" x14ac:dyDescent="0.25">
      <c r="A7" s="390"/>
      <c r="B7" s="393"/>
      <c r="C7" s="391"/>
      <c r="D7" s="393"/>
      <c r="E7" s="395"/>
    </row>
    <row r="8" spans="1:5" ht="15" customHeight="1" x14ac:dyDescent="0.25">
      <c r="A8" s="391"/>
      <c r="B8" s="66" t="s">
        <v>418</v>
      </c>
      <c r="C8" s="66" t="s">
        <v>964</v>
      </c>
      <c r="D8" s="240" t="s">
        <v>156</v>
      </c>
      <c r="E8" s="67" t="s">
        <v>2</v>
      </c>
    </row>
    <row r="9" spans="1:5" ht="25.05" customHeight="1" x14ac:dyDescent="0.25">
      <c r="A9" s="69" t="s">
        <v>1</v>
      </c>
      <c r="B9" s="70">
        <f>+B10+B11</f>
        <v>3398338</v>
      </c>
      <c r="C9" s="70">
        <f>+C10+C11</f>
        <v>3570807</v>
      </c>
      <c r="D9" s="70">
        <f t="shared" ref="D9:D32" si="0">+C9-B9</f>
        <v>172469</v>
      </c>
      <c r="E9" s="295">
        <f>+D9/B9*100</f>
        <v>5.0750984746072936</v>
      </c>
    </row>
    <row r="10" spans="1:5" ht="13.2" x14ac:dyDescent="0.25">
      <c r="A10" s="64" t="s">
        <v>23</v>
      </c>
      <c r="B10" s="68">
        <f>+B13+B16+B19+B22+B25+B28+B31</f>
        <v>1690575</v>
      </c>
      <c r="C10" s="68">
        <f>+C13+C16+C19+C22+C25+C28+C31</f>
        <v>1772647</v>
      </c>
      <c r="D10" s="68">
        <f t="shared" si="0"/>
        <v>82072</v>
      </c>
      <c r="E10" s="296">
        <f t="shared" ref="E10:E32" si="1">+D10/B10*100</f>
        <v>4.8546796208390637</v>
      </c>
    </row>
    <row r="11" spans="1:5" ht="13.2" x14ac:dyDescent="0.25">
      <c r="A11" s="64" t="s">
        <v>24</v>
      </c>
      <c r="B11" s="68">
        <f>+B14+B17+B20+B23+B26+B29+B32</f>
        <v>1707763</v>
      </c>
      <c r="C11" s="68">
        <f>+C14+C17+C20+C23+C26+C29+C32</f>
        <v>1798160</v>
      </c>
      <c r="D11" s="68">
        <f t="shared" si="0"/>
        <v>90397</v>
      </c>
      <c r="E11" s="296">
        <f t="shared" si="1"/>
        <v>5.2932988945187356</v>
      </c>
    </row>
    <row r="12" spans="1:5" ht="25.05" customHeight="1" x14ac:dyDescent="0.25">
      <c r="A12" s="69" t="s">
        <v>5</v>
      </c>
      <c r="B12" s="70">
        <f>+B13+B14</f>
        <v>1139884</v>
      </c>
      <c r="C12" s="70">
        <f>+C13+C14</f>
        <v>1170818</v>
      </c>
      <c r="D12" s="70">
        <f t="shared" si="0"/>
        <v>30934</v>
      </c>
      <c r="E12" s="295">
        <f t="shared" si="1"/>
        <v>2.7137849114471297</v>
      </c>
    </row>
    <row r="13" spans="1:5" ht="13.2" x14ac:dyDescent="0.25">
      <c r="A13" s="64" t="s">
        <v>23</v>
      </c>
      <c r="B13" s="68">
        <v>554947</v>
      </c>
      <c r="C13" s="68">
        <v>569124</v>
      </c>
      <c r="D13" s="68">
        <f t="shared" si="0"/>
        <v>14177</v>
      </c>
      <c r="E13" s="296">
        <f t="shared" si="1"/>
        <v>2.5546583727815446</v>
      </c>
    </row>
    <row r="14" spans="1:5" ht="13.2" x14ac:dyDescent="0.25">
      <c r="A14" s="64" t="s">
        <v>24</v>
      </c>
      <c r="B14" s="68">
        <v>584937</v>
      </c>
      <c r="C14" s="68">
        <v>601694</v>
      </c>
      <c r="D14" s="68">
        <f t="shared" si="0"/>
        <v>16757</v>
      </c>
      <c r="E14" s="296">
        <f t="shared" si="1"/>
        <v>2.864752956301277</v>
      </c>
    </row>
    <row r="15" spans="1:5" ht="25.05" customHeight="1" x14ac:dyDescent="0.25">
      <c r="A15" s="69" t="s">
        <v>6</v>
      </c>
      <c r="B15" s="70">
        <f>+B16+B17</f>
        <v>657175</v>
      </c>
      <c r="C15" s="70">
        <f>+C16+C17</f>
        <v>700531</v>
      </c>
      <c r="D15" s="70">
        <f t="shared" si="0"/>
        <v>43356</v>
      </c>
      <c r="E15" s="295">
        <f t="shared" si="1"/>
        <v>6.5973294784494234</v>
      </c>
    </row>
    <row r="16" spans="1:5" ht="13.2" x14ac:dyDescent="0.25">
      <c r="A16" s="64" t="s">
        <v>23</v>
      </c>
      <c r="B16" s="68">
        <v>331017</v>
      </c>
      <c r="C16" s="68">
        <v>352544</v>
      </c>
      <c r="D16" s="68">
        <f t="shared" si="0"/>
        <v>21527</v>
      </c>
      <c r="E16" s="296">
        <f t="shared" si="1"/>
        <v>6.5032913717422369</v>
      </c>
    </row>
    <row r="17" spans="1:5" ht="13.2" x14ac:dyDescent="0.25">
      <c r="A17" s="64" t="s">
        <v>24</v>
      </c>
      <c r="B17" s="68">
        <v>326158</v>
      </c>
      <c r="C17" s="68">
        <v>347987</v>
      </c>
      <c r="D17" s="68">
        <f t="shared" si="0"/>
        <v>21829</v>
      </c>
      <c r="E17" s="296">
        <f t="shared" si="1"/>
        <v>6.692768535495067</v>
      </c>
    </row>
    <row r="18" spans="1:5" ht="25.05" customHeight="1" x14ac:dyDescent="0.25">
      <c r="A18" s="69" t="s">
        <v>7</v>
      </c>
      <c r="B18" s="70">
        <f>+B19+B20</f>
        <v>399475</v>
      </c>
      <c r="C18" s="70">
        <f>+C19+C20</f>
        <v>418485</v>
      </c>
      <c r="D18" s="70">
        <f t="shared" si="0"/>
        <v>19010</v>
      </c>
      <c r="E18" s="295">
        <f t="shared" si="1"/>
        <v>4.7587458539332879</v>
      </c>
    </row>
    <row r="19" spans="1:5" ht="13.2" x14ac:dyDescent="0.25">
      <c r="A19" s="64" t="s">
        <v>23</v>
      </c>
      <c r="B19" s="68">
        <v>198274</v>
      </c>
      <c r="C19" s="68">
        <v>207171</v>
      </c>
      <c r="D19" s="68">
        <f t="shared" si="0"/>
        <v>8897</v>
      </c>
      <c r="E19" s="296">
        <f t="shared" si="1"/>
        <v>4.487224749588953</v>
      </c>
    </row>
    <row r="20" spans="1:5" ht="13.2" x14ac:dyDescent="0.25">
      <c r="A20" s="64" t="s">
        <v>24</v>
      </c>
      <c r="B20" s="68">
        <v>201201</v>
      </c>
      <c r="C20" s="68">
        <v>211314</v>
      </c>
      <c r="D20" s="68">
        <f t="shared" si="0"/>
        <v>10113</v>
      </c>
      <c r="E20" s="296">
        <f t="shared" si="1"/>
        <v>5.0263169666154734</v>
      </c>
    </row>
    <row r="21" spans="1:5" ht="25.05" customHeight="1" x14ac:dyDescent="0.25">
      <c r="A21" s="69" t="s">
        <v>8</v>
      </c>
      <c r="B21" s="70">
        <f>+B22+B23</f>
        <v>344746</v>
      </c>
      <c r="C21" s="70">
        <f>+C22+C23</f>
        <v>365583</v>
      </c>
      <c r="D21" s="70">
        <f t="shared" si="0"/>
        <v>20837</v>
      </c>
      <c r="E21" s="295">
        <f t="shared" si="1"/>
        <v>6.04416004826742</v>
      </c>
    </row>
    <row r="22" spans="1:5" ht="13.2" x14ac:dyDescent="0.25">
      <c r="A22" s="64" t="s">
        <v>23</v>
      </c>
      <c r="B22" s="68">
        <v>169424</v>
      </c>
      <c r="C22" s="68">
        <v>179076</v>
      </c>
      <c r="D22" s="68">
        <f t="shared" si="0"/>
        <v>9652</v>
      </c>
      <c r="E22" s="296">
        <f t="shared" si="1"/>
        <v>5.6969496647464348</v>
      </c>
    </row>
    <row r="23" spans="1:5" ht="13.2" x14ac:dyDescent="0.25">
      <c r="A23" s="64" t="s">
        <v>24</v>
      </c>
      <c r="B23" s="68">
        <v>175322</v>
      </c>
      <c r="C23" s="68">
        <v>186507</v>
      </c>
      <c r="D23" s="68">
        <f t="shared" si="0"/>
        <v>11185</v>
      </c>
      <c r="E23" s="296">
        <f t="shared" si="1"/>
        <v>6.3796899419354096</v>
      </c>
    </row>
    <row r="24" spans="1:5" ht="25.05" customHeight="1" x14ac:dyDescent="0.25">
      <c r="A24" s="69" t="s">
        <v>9</v>
      </c>
      <c r="B24" s="70">
        <f>+B25+B26</f>
        <v>250585</v>
      </c>
      <c r="C24" s="70">
        <f>+C25+C26</f>
        <v>268431</v>
      </c>
      <c r="D24" s="70">
        <f t="shared" si="0"/>
        <v>17846</v>
      </c>
      <c r="E24" s="295">
        <f t="shared" si="1"/>
        <v>7.121735139772932</v>
      </c>
    </row>
    <row r="25" spans="1:5" ht="13.2" x14ac:dyDescent="0.25">
      <c r="A25" s="64" t="s">
        <v>23</v>
      </c>
      <c r="B25" s="68">
        <v>126246</v>
      </c>
      <c r="C25" s="68">
        <v>134987</v>
      </c>
      <c r="D25" s="68">
        <f t="shared" si="0"/>
        <v>8741</v>
      </c>
      <c r="E25" s="296">
        <f t="shared" si="1"/>
        <v>6.9237837238407556</v>
      </c>
    </row>
    <row r="26" spans="1:5" ht="13.2" x14ac:dyDescent="0.25">
      <c r="A26" s="64" t="s">
        <v>24</v>
      </c>
      <c r="B26" s="68">
        <v>124339</v>
      </c>
      <c r="C26" s="68">
        <v>133444</v>
      </c>
      <c r="D26" s="68">
        <f t="shared" si="0"/>
        <v>9105</v>
      </c>
      <c r="E26" s="296">
        <f t="shared" si="1"/>
        <v>7.3227225568807857</v>
      </c>
    </row>
    <row r="27" spans="1:5" ht="25.05" customHeight="1" x14ac:dyDescent="0.25">
      <c r="A27" s="69" t="s">
        <v>10</v>
      </c>
      <c r="B27" s="70">
        <f>+B28+B29</f>
        <v>322594</v>
      </c>
      <c r="C27" s="70">
        <f>+C28+C29</f>
        <v>342368</v>
      </c>
      <c r="D27" s="70">
        <f t="shared" si="0"/>
        <v>19774</v>
      </c>
      <c r="E27" s="295">
        <f t="shared" si="1"/>
        <v>6.1296862309900373</v>
      </c>
    </row>
    <row r="28" spans="1:5" ht="13.2" x14ac:dyDescent="0.25">
      <c r="A28" s="64" t="s">
        <v>23</v>
      </c>
      <c r="B28" s="68">
        <v>164936</v>
      </c>
      <c r="C28" s="68">
        <v>174257</v>
      </c>
      <c r="D28" s="68">
        <f t="shared" si="0"/>
        <v>9321</v>
      </c>
      <c r="E28" s="296">
        <f t="shared" si="1"/>
        <v>5.6512829218606004</v>
      </c>
    </row>
    <row r="29" spans="1:5" ht="13.2" x14ac:dyDescent="0.25">
      <c r="A29" s="64" t="s">
        <v>24</v>
      </c>
      <c r="B29" s="68">
        <v>157658</v>
      </c>
      <c r="C29" s="68">
        <v>168111</v>
      </c>
      <c r="D29" s="68">
        <f t="shared" si="0"/>
        <v>10453</v>
      </c>
      <c r="E29" s="296">
        <f t="shared" si="1"/>
        <v>6.6301741744789355</v>
      </c>
    </row>
    <row r="30" spans="1:5" ht="25.05" customHeight="1" x14ac:dyDescent="0.25">
      <c r="A30" s="69" t="s">
        <v>27</v>
      </c>
      <c r="B30" s="70">
        <f>+B31+B32</f>
        <v>283879</v>
      </c>
      <c r="C30" s="70">
        <f>+C31+C32</f>
        <v>304591</v>
      </c>
      <c r="D30" s="70">
        <f t="shared" si="0"/>
        <v>20712</v>
      </c>
      <c r="E30" s="295">
        <f t="shared" si="1"/>
        <v>7.2960662817608908</v>
      </c>
    </row>
    <row r="31" spans="1:5" ht="13.2" x14ac:dyDescent="0.25">
      <c r="A31" s="64" t="s">
        <v>23</v>
      </c>
      <c r="B31" s="68">
        <v>145731</v>
      </c>
      <c r="C31" s="68">
        <v>155488</v>
      </c>
      <c r="D31" s="68">
        <f t="shared" si="0"/>
        <v>9757</v>
      </c>
      <c r="E31" s="296">
        <f t="shared" si="1"/>
        <v>6.6952124119096137</v>
      </c>
    </row>
    <row r="32" spans="1:5" ht="13.2" x14ac:dyDescent="0.25">
      <c r="A32" s="64" t="s">
        <v>24</v>
      </c>
      <c r="B32" s="68">
        <v>138148</v>
      </c>
      <c r="C32" s="68">
        <v>149103</v>
      </c>
      <c r="D32" s="68">
        <f t="shared" si="0"/>
        <v>10955</v>
      </c>
      <c r="E32" s="296">
        <f t="shared" si="1"/>
        <v>7.9299012653096677</v>
      </c>
    </row>
    <row r="33" spans="1:5" ht="13.2" x14ac:dyDescent="0.25">
      <c r="A33" s="71"/>
      <c r="B33" s="71"/>
      <c r="C33" s="72"/>
      <c r="D33" s="71"/>
      <c r="E33" s="71"/>
    </row>
    <row r="34" spans="1:5" ht="9" customHeight="1" x14ac:dyDescent="0.25">
      <c r="A34" s="73"/>
      <c r="B34" s="64"/>
      <c r="C34" s="64"/>
      <c r="D34" s="64"/>
      <c r="E34" s="64"/>
    </row>
    <row r="35" spans="1:5" ht="13.2" x14ac:dyDescent="0.25">
      <c r="A35" s="64" t="s">
        <v>930</v>
      </c>
      <c r="B35" s="64"/>
      <c r="C35" s="64"/>
      <c r="D35" s="64"/>
      <c r="E35" s="64"/>
    </row>
  </sheetData>
  <mergeCells count="6">
    <mergeCell ref="A2:E2"/>
    <mergeCell ref="A3:E3"/>
    <mergeCell ref="A4:E4"/>
    <mergeCell ref="A6:A8"/>
    <mergeCell ref="B6:C7"/>
    <mergeCell ref="D6:E7"/>
  </mergeCells>
  <printOptions horizontalCentered="1" verticalCentered="1"/>
  <pageMargins left="0.39370078740157483" right="0.39370078740157483" top="1.3024015748031497" bottom="0.78740157480314965" header="0" footer="0.39370078740157483"/>
  <pageSetup paperSize="9" scale="96" firstPageNumber="15" orientation="portrait" r:id="rId1"/>
  <headerFooter scaleWithDoc="0"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rgb="FFFFFF00"/>
    <pageSetUpPr autoPageBreaks="0" fitToPage="1"/>
  </sheetPr>
  <dimension ref="A1:L43"/>
  <sheetViews>
    <sheetView zoomScaleNormal="100" zoomScaleSheetLayoutView="115" workbookViewId="0">
      <selection sqref="A1:U1"/>
    </sheetView>
  </sheetViews>
  <sheetFormatPr baseColWidth="10" defaultColWidth="11.44140625" defaultRowHeight="13.2" x14ac:dyDescent="0.25"/>
  <cols>
    <col min="1" max="8" width="11.44140625" style="77"/>
    <col min="9" max="9" width="11.44140625" style="1"/>
    <col min="10" max="10" width="7.44140625" style="1" customWidth="1"/>
    <col min="11" max="11" width="15.33203125" style="1" customWidth="1"/>
    <col min="12" max="16384" width="11.44140625" style="1"/>
  </cols>
  <sheetData>
    <row r="1" spans="1:12" ht="14.4" x14ac:dyDescent="0.3">
      <c r="A1" s="297"/>
    </row>
    <row r="4" spans="1:12" x14ac:dyDescent="0.25">
      <c r="J4" s="75"/>
      <c r="K4" s="75"/>
      <c r="L4" s="75"/>
    </row>
    <row r="5" spans="1:12" ht="14.4" x14ac:dyDescent="0.3">
      <c r="J5" s="74" t="s">
        <v>180</v>
      </c>
    </row>
    <row r="17" spans="1:12" x14ac:dyDescent="0.25">
      <c r="J17" s="75"/>
      <c r="K17" s="75"/>
      <c r="L17" s="75"/>
    </row>
    <row r="18" spans="1:12" x14ac:dyDescent="0.25">
      <c r="J18" s="75"/>
      <c r="K18" s="75"/>
      <c r="L18" s="75"/>
    </row>
    <row r="19" spans="1:12" x14ac:dyDescent="0.25">
      <c r="J19" s="75"/>
      <c r="K19" s="75"/>
      <c r="L19" s="75"/>
    </row>
    <row r="29" spans="1:12" x14ac:dyDescent="0.25">
      <c r="A29" s="64" t="str">
        <f>+'C1'!A35</f>
        <v>Fuente: Padrón Electoral, Tribunal Supremo de Elecciones.</v>
      </c>
    </row>
    <row r="31" spans="1:12" x14ac:dyDescent="0.25">
      <c r="A31" s="78" t="s">
        <v>159</v>
      </c>
      <c r="B31" s="78">
        <v>2020</v>
      </c>
      <c r="C31" s="78">
        <v>2024</v>
      </c>
    </row>
    <row r="32" spans="1:12" x14ac:dyDescent="0.25">
      <c r="A32" s="78"/>
      <c r="B32" s="78"/>
      <c r="C32" s="78"/>
    </row>
    <row r="33" spans="1:3" x14ac:dyDescent="0.25">
      <c r="A33" s="78" t="s">
        <v>9</v>
      </c>
      <c r="B33" s="78">
        <f>+'C1'!B24</f>
        <v>250585</v>
      </c>
      <c r="C33" s="78">
        <f>+'C1'!C24</f>
        <v>268431</v>
      </c>
    </row>
    <row r="34" spans="1:3" x14ac:dyDescent="0.25">
      <c r="A34" s="78" t="s">
        <v>27</v>
      </c>
      <c r="B34" s="78">
        <f>+'C1'!B30</f>
        <v>283879</v>
      </c>
      <c r="C34" s="78">
        <f>+'C1'!C30</f>
        <v>304591</v>
      </c>
    </row>
    <row r="35" spans="1:3" x14ac:dyDescent="0.25">
      <c r="A35" s="78" t="s">
        <v>10</v>
      </c>
      <c r="B35" s="78">
        <f>+'C1'!B27</f>
        <v>322594</v>
      </c>
      <c r="C35" s="78">
        <f>+'C1'!C27</f>
        <v>342368</v>
      </c>
    </row>
    <row r="36" spans="1:3" x14ac:dyDescent="0.25">
      <c r="A36" s="78" t="s">
        <v>8</v>
      </c>
      <c r="B36" s="78">
        <f>+'C1'!B21</f>
        <v>344746</v>
      </c>
      <c r="C36" s="78">
        <f>+'C1'!C21</f>
        <v>365583</v>
      </c>
    </row>
    <row r="37" spans="1:3" x14ac:dyDescent="0.25">
      <c r="A37" s="78" t="s">
        <v>7</v>
      </c>
      <c r="B37" s="78">
        <f>+'C1'!B18</f>
        <v>399475</v>
      </c>
      <c r="C37" s="78">
        <f>+'C1'!C18</f>
        <v>418485</v>
      </c>
    </row>
    <row r="38" spans="1:3" x14ac:dyDescent="0.25">
      <c r="A38" s="78" t="s">
        <v>6</v>
      </c>
      <c r="B38" s="78">
        <f>+'C1'!B15</f>
        <v>657175</v>
      </c>
      <c r="C38" s="78">
        <f>+'C1'!C15</f>
        <v>700531</v>
      </c>
    </row>
    <row r="39" spans="1:3" x14ac:dyDescent="0.25">
      <c r="A39" s="78" t="s">
        <v>5</v>
      </c>
      <c r="B39" s="78">
        <f>+'C1'!B12</f>
        <v>1139884</v>
      </c>
      <c r="C39" s="78">
        <f>+'C1'!C12</f>
        <v>1170818</v>
      </c>
    </row>
    <row r="40" spans="1:3" x14ac:dyDescent="0.25">
      <c r="A40" s="76"/>
      <c r="B40" s="76"/>
      <c r="C40" s="76"/>
    </row>
    <row r="41" spans="1:3" x14ac:dyDescent="0.25">
      <c r="A41" s="76"/>
      <c r="B41" s="76"/>
      <c r="C41" s="76"/>
    </row>
    <row r="42" spans="1:3" x14ac:dyDescent="0.25">
      <c r="A42" s="76"/>
      <c r="B42" s="79">
        <f>SUM(B33:B39)</f>
        <v>3398338</v>
      </c>
      <c r="C42" s="79">
        <f>SUM(C33:C39)</f>
        <v>3570807</v>
      </c>
    </row>
    <row r="43" spans="1:3" x14ac:dyDescent="0.25">
      <c r="A43" s="76"/>
      <c r="B43" s="76"/>
      <c r="C43" s="76"/>
    </row>
  </sheetData>
  <sheetProtection sheet="1" objects="1" scenarios="1" selectLockedCells="1" selectUnlockedCells="1"/>
  <printOptions horizontalCentered="1" verticalCentered="1"/>
  <pageMargins left="0.39370078740157483" right="0.39370078740157483" top="0.39370078740157483" bottom="0.39370078740157483" header="0" footer="0"/>
  <pageSetup paperSize="9" firstPageNumber="17" orientation="landscape"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rgb="FFFFFF00"/>
  </sheetPr>
  <dimension ref="A1:I112"/>
  <sheetViews>
    <sheetView zoomScaleNormal="100" zoomScaleSheetLayoutView="115" workbookViewId="0">
      <selection sqref="A1:G1"/>
    </sheetView>
  </sheetViews>
  <sheetFormatPr baseColWidth="10" defaultColWidth="11" defaultRowHeight="12" customHeight="1" x14ac:dyDescent="0.25"/>
  <cols>
    <col min="1" max="1" width="27.5546875" style="202" customWidth="1"/>
    <col min="2" max="2" width="15" style="202" bestFit="1" customWidth="1"/>
    <col min="3" max="3" width="14.33203125" style="202" bestFit="1" customWidth="1"/>
    <col min="4" max="4" width="14.44140625" style="202" bestFit="1" customWidth="1"/>
    <col min="5" max="5" width="14.88671875" style="202" bestFit="1" customWidth="1"/>
    <col min="6" max="6" width="14.6640625" style="202" bestFit="1" customWidth="1"/>
    <col min="7" max="7" width="15" style="202" bestFit="1" customWidth="1"/>
    <col min="8" max="8" width="11" style="202" customWidth="1"/>
    <col min="9" max="16384" width="11" style="202"/>
  </cols>
  <sheetData>
    <row r="1" spans="1:7" ht="12.9" customHeight="1" x14ac:dyDescent="0.25">
      <c r="A1" s="388" t="s">
        <v>1264</v>
      </c>
      <c r="B1" s="388"/>
      <c r="C1" s="388"/>
      <c r="D1" s="388"/>
      <c r="E1" s="388"/>
      <c r="F1" s="388"/>
      <c r="G1" s="388"/>
    </row>
    <row r="2" spans="1:7" ht="12.9" customHeight="1" x14ac:dyDescent="0.25">
      <c r="A2" s="388" t="s">
        <v>916</v>
      </c>
      <c r="B2" s="388"/>
      <c r="C2" s="388"/>
      <c r="D2" s="388"/>
      <c r="E2" s="388"/>
      <c r="F2" s="388"/>
      <c r="G2" s="388"/>
    </row>
    <row r="3" spans="1:7" ht="12" customHeight="1" x14ac:dyDescent="0.25">
      <c r="A3" s="388" t="s">
        <v>966</v>
      </c>
      <c r="B3" s="388"/>
      <c r="C3" s="388"/>
      <c r="D3" s="388"/>
      <c r="E3" s="388"/>
      <c r="F3" s="388"/>
      <c r="G3" s="388"/>
    </row>
    <row r="4" spans="1:7" ht="12" customHeight="1" x14ac:dyDescent="0.25">
      <c r="A4" s="109"/>
      <c r="B4" s="80"/>
      <c r="C4" s="81"/>
      <c r="D4" s="81"/>
      <c r="E4" s="81"/>
      <c r="F4" s="81"/>
      <c r="G4" s="81"/>
    </row>
    <row r="5" spans="1:7" ht="12" customHeight="1" x14ac:dyDescent="0.25">
      <c r="A5" s="396" t="s">
        <v>181</v>
      </c>
      <c r="B5" s="82" t="s">
        <v>26</v>
      </c>
      <c r="C5" s="83"/>
      <c r="D5" s="83"/>
      <c r="E5" s="83"/>
      <c r="F5" s="83"/>
      <c r="G5" s="83"/>
    </row>
    <row r="6" spans="1:7" ht="14.1" customHeight="1" x14ac:dyDescent="0.25">
      <c r="A6" s="396"/>
      <c r="B6" s="84" t="s">
        <v>418</v>
      </c>
      <c r="C6" s="83"/>
      <c r="D6" s="85"/>
      <c r="E6" s="84" t="s">
        <v>964</v>
      </c>
      <c r="F6" s="83"/>
      <c r="G6" s="83"/>
    </row>
    <row r="7" spans="1:7" ht="12" customHeight="1" x14ac:dyDescent="0.25">
      <c r="A7" s="396"/>
      <c r="B7" s="86" t="s">
        <v>0</v>
      </c>
      <c r="C7" s="86" t="s">
        <v>23</v>
      </c>
      <c r="D7" s="86" t="s">
        <v>24</v>
      </c>
      <c r="E7" s="86" t="s">
        <v>0</v>
      </c>
      <c r="F7" s="86" t="s">
        <v>23</v>
      </c>
      <c r="G7" s="87" t="s">
        <v>24</v>
      </c>
    </row>
    <row r="8" spans="1:7" ht="12" customHeight="1" x14ac:dyDescent="0.25">
      <c r="A8" s="88"/>
      <c r="B8" s="89"/>
      <c r="C8" s="89"/>
      <c r="D8" s="89"/>
      <c r="E8" s="88"/>
      <c r="F8" s="88"/>
      <c r="G8" s="88"/>
    </row>
    <row r="9" spans="1:7" ht="15.9" customHeight="1" x14ac:dyDescent="0.25">
      <c r="A9" s="90" t="s">
        <v>1</v>
      </c>
      <c r="B9" s="91">
        <f>+B17+B38+B55+B64+B75+B87+B101</f>
        <v>3398338</v>
      </c>
      <c r="C9" s="91">
        <f t="shared" ref="C9:D9" si="0">+C17+C38+C55+C64+C75+C87+C101</f>
        <v>1690575</v>
      </c>
      <c r="D9" s="91">
        <f t="shared" si="0"/>
        <v>1707763</v>
      </c>
      <c r="E9" s="91">
        <f>+E17+E38+E55+E64+E75+E87+E101</f>
        <v>3570807</v>
      </c>
      <c r="F9" s="91">
        <f>+F17+F38+F55+F64+F75+F87+F101</f>
        <v>1772647</v>
      </c>
      <c r="G9" s="91">
        <f>+G17+G38+G55+G64+G75+G87+G101</f>
        <v>1798160</v>
      </c>
    </row>
    <row r="10" spans="1:7" ht="15.9" customHeight="1" x14ac:dyDescent="0.25">
      <c r="A10" s="92" t="s">
        <v>5</v>
      </c>
      <c r="B10" s="93">
        <f t="shared" ref="B10:D10" si="1">+B17</f>
        <v>1139884</v>
      </c>
      <c r="C10" s="93">
        <f t="shared" si="1"/>
        <v>554947</v>
      </c>
      <c r="D10" s="93">
        <f t="shared" si="1"/>
        <v>584937</v>
      </c>
      <c r="E10" s="93">
        <f t="shared" ref="E10:G10" si="2">+E17</f>
        <v>1170818</v>
      </c>
      <c r="F10" s="93">
        <f t="shared" si="2"/>
        <v>569124</v>
      </c>
      <c r="G10" s="93">
        <f t="shared" si="2"/>
        <v>601694</v>
      </c>
    </row>
    <row r="11" spans="1:7" ht="15.9" customHeight="1" x14ac:dyDescent="0.25">
      <c r="A11" s="92" t="s">
        <v>6</v>
      </c>
      <c r="B11" s="93">
        <f t="shared" ref="B11:D11" si="3">+B38</f>
        <v>657175</v>
      </c>
      <c r="C11" s="93">
        <f t="shared" si="3"/>
        <v>331017</v>
      </c>
      <c r="D11" s="93">
        <f t="shared" si="3"/>
        <v>326158</v>
      </c>
      <c r="E11" s="93">
        <f t="shared" ref="E11:G11" si="4">+E38</f>
        <v>700531</v>
      </c>
      <c r="F11" s="93">
        <f t="shared" si="4"/>
        <v>352544</v>
      </c>
      <c r="G11" s="93">
        <f t="shared" si="4"/>
        <v>347987</v>
      </c>
    </row>
    <row r="12" spans="1:7" ht="15.9" customHeight="1" x14ac:dyDescent="0.25">
      <c r="A12" s="92" t="s">
        <v>7</v>
      </c>
      <c r="B12" s="93">
        <f t="shared" ref="B12:D12" si="5">+B55</f>
        <v>399475</v>
      </c>
      <c r="C12" s="93">
        <f t="shared" si="5"/>
        <v>198274</v>
      </c>
      <c r="D12" s="93">
        <f t="shared" si="5"/>
        <v>201201</v>
      </c>
      <c r="E12" s="93">
        <f t="shared" ref="E12:G12" si="6">+E55</f>
        <v>418485</v>
      </c>
      <c r="F12" s="93">
        <f t="shared" si="6"/>
        <v>207171</v>
      </c>
      <c r="G12" s="93">
        <f t="shared" si="6"/>
        <v>211314</v>
      </c>
    </row>
    <row r="13" spans="1:7" ht="15.9" customHeight="1" x14ac:dyDescent="0.25">
      <c r="A13" s="92" t="s">
        <v>8</v>
      </c>
      <c r="B13" s="93">
        <f t="shared" ref="B13:D13" si="7">+B64</f>
        <v>344746</v>
      </c>
      <c r="C13" s="93">
        <f t="shared" si="7"/>
        <v>169424</v>
      </c>
      <c r="D13" s="93">
        <f t="shared" si="7"/>
        <v>175322</v>
      </c>
      <c r="E13" s="93">
        <f t="shared" ref="E13:G13" si="8">+E64</f>
        <v>365583</v>
      </c>
      <c r="F13" s="93">
        <f t="shared" si="8"/>
        <v>179076</v>
      </c>
      <c r="G13" s="93">
        <f t="shared" si="8"/>
        <v>186507</v>
      </c>
    </row>
    <row r="14" spans="1:7" ht="15.9" customHeight="1" x14ac:dyDescent="0.25">
      <c r="A14" s="92" t="s">
        <v>9</v>
      </c>
      <c r="B14" s="93">
        <f t="shared" ref="B14:D14" si="9">+B75</f>
        <v>250585</v>
      </c>
      <c r="C14" s="93">
        <f t="shared" si="9"/>
        <v>126246</v>
      </c>
      <c r="D14" s="93">
        <f t="shared" si="9"/>
        <v>124339</v>
      </c>
      <c r="E14" s="93">
        <f t="shared" ref="E14:G14" si="10">+E75</f>
        <v>268431</v>
      </c>
      <c r="F14" s="93">
        <f t="shared" si="10"/>
        <v>134987</v>
      </c>
      <c r="G14" s="93">
        <f t="shared" si="10"/>
        <v>133444</v>
      </c>
    </row>
    <row r="15" spans="1:7" ht="15.9" customHeight="1" x14ac:dyDescent="0.25">
      <c r="A15" s="92" t="s">
        <v>10</v>
      </c>
      <c r="B15" s="93">
        <f t="shared" ref="B15:D15" si="11">+B87</f>
        <v>322594</v>
      </c>
      <c r="C15" s="93">
        <f t="shared" si="11"/>
        <v>164936</v>
      </c>
      <c r="D15" s="93">
        <f t="shared" si="11"/>
        <v>157658</v>
      </c>
      <c r="E15" s="93">
        <f t="shared" ref="E15:G15" si="12">+E87</f>
        <v>342368</v>
      </c>
      <c r="F15" s="93">
        <f t="shared" si="12"/>
        <v>174257</v>
      </c>
      <c r="G15" s="93">
        <f t="shared" si="12"/>
        <v>168111</v>
      </c>
    </row>
    <row r="16" spans="1:7" ht="15.9" customHeight="1" x14ac:dyDescent="0.25">
      <c r="A16" s="92" t="s">
        <v>27</v>
      </c>
      <c r="B16" s="93">
        <f>+B101</f>
        <v>283879</v>
      </c>
      <c r="C16" s="93">
        <f t="shared" ref="C16:D16" si="13">+C101</f>
        <v>145731</v>
      </c>
      <c r="D16" s="93">
        <f t="shared" si="13"/>
        <v>138148</v>
      </c>
      <c r="E16" s="93">
        <f>+E101</f>
        <v>304591</v>
      </c>
      <c r="F16" s="93">
        <f>+F101</f>
        <v>155488</v>
      </c>
      <c r="G16" s="93">
        <f>+G101</f>
        <v>149103</v>
      </c>
    </row>
    <row r="17" spans="1:7" ht="24.9" customHeight="1" x14ac:dyDescent="0.25">
      <c r="A17" s="94" t="s">
        <v>5</v>
      </c>
      <c r="B17" s="95">
        <f t="shared" ref="B17:D17" si="14">SUM(B18:B37)</f>
        <v>1139884</v>
      </c>
      <c r="C17" s="95">
        <f t="shared" si="14"/>
        <v>554947</v>
      </c>
      <c r="D17" s="95">
        <f t="shared" si="14"/>
        <v>584937</v>
      </c>
      <c r="E17" s="95">
        <f t="shared" ref="E17:G17" si="15">SUM(E18:E37)</f>
        <v>1170818</v>
      </c>
      <c r="F17" s="95">
        <f t="shared" si="15"/>
        <v>569124</v>
      </c>
      <c r="G17" s="95">
        <f t="shared" si="15"/>
        <v>601694</v>
      </c>
    </row>
    <row r="18" spans="1:7" ht="15.9" customHeight="1" x14ac:dyDescent="0.25">
      <c r="A18" s="92" t="s">
        <v>5</v>
      </c>
      <c r="B18" s="93">
        <f t="shared" ref="B18:B37" si="16">+C18+D18</f>
        <v>237491</v>
      </c>
      <c r="C18" s="93">
        <v>114869</v>
      </c>
      <c r="D18" s="93">
        <v>122622</v>
      </c>
      <c r="E18" s="93">
        <f t="shared" ref="E18:E37" si="17">+F18+G18</f>
        <v>237400</v>
      </c>
      <c r="F18" s="93">
        <v>115038</v>
      </c>
      <c r="G18" s="93">
        <v>122362</v>
      </c>
    </row>
    <row r="19" spans="1:7" ht="15.9" customHeight="1" x14ac:dyDescent="0.25">
      <c r="A19" s="92" t="s">
        <v>86</v>
      </c>
      <c r="B19" s="93">
        <f t="shared" si="16"/>
        <v>48909</v>
      </c>
      <c r="C19" s="93">
        <v>23879</v>
      </c>
      <c r="D19" s="93">
        <v>25030</v>
      </c>
      <c r="E19" s="93">
        <f t="shared" si="17"/>
        <v>51903</v>
      </c>
      <c r="F19" s="93">
        <v>25243</v>
      </c>
      <c r="G19" s="93">
        <v>26660</v>
      </c>
    </row>
    <row r="20" spans="1:7" ht="15.9" customHeight="1" x14ac:dyDescent="0.25">
      <c r="A20" s="92" t="s">
        <v>87</v>
      </c>
      <c r="B20" s="93">
        <f t="shared" si="16"/>
        <v>163721</v>
      </c>
      <c r="C20" s="93">
        <v>80113</v>
      </c>
      <c r="D20" s="93">
        <v>83608</v>
      </c>
      <c r="E20" s="93">
        <f t="shared" si="17"/>
        <v>167424</v>
      </c>
      <c r="F20" s="93">
        <v>81682</v>
      </c>
      <c r="G20" s="93">
        <v>85742</v>
      </c>
    </row>
    <row r="21" spans="1:7" ht="15.9" customHeight="1" x14ac:dyDescent="0.25">
      <c r="A21" s="92" t="s">
        <v>88</v>
      </c>
      <c r="B21" s="93">
        <f t="shared" si="16"/>
        <v>29170</v>
      </c>
      <c r="C21" s="93">
        <v>14591</v>
      </c>
      <c r="D21" s="93">
        <v>14579</v>
      </c>
      <c r="E21" s="93">
        <f t="shared" si="17"/>
        <v>30295</v>
      </c>
      <c r="F21" s="93">
        <v>15178</v>
      </c>
      <c r="G21" s="93">
        <v>15117</v>
      </c>
    </row>
    <row r="22" spans="1:7" ht="15.9" customHeight="1" x14ac:dyDescent="0.25">
      <c r="A22" s="92" t="s">
        <v>89</v>
      </c>
      <c r="B22" s="93">
        <f t="shared" si="16"/>
        <v>12455</v>
      </c>
      <c r="C22" s="93">
        <v>6240</v>
      </c>
      <c r="D22" s="93">
        <v>6215</v>
      </c>
      <c r="E22" s="93">
        <f t="shared" si="17"/>
        <v>12866</v>
      </c>
      <c r="F22" s="93">
        <v>6404</v>
      </c>
      <c r="G22" s="93">
        <v>6462</v>
      </c>
    </row>
    <row r="23" spans="1:7" ht="15.9" customHeight="1" x14ac:dyDescent="0.25">
      <c r="A23" s="92" t="s">
        <v>90</v>
      </c>
      <c r="B23" s="93">
        <f t="shared" si="16"/>
        <v>43971</v>
      </c>
      <c r="C23" s="93">
        <v>22002</v>
      </c>
      <c r="D23" s="93">
        <v>21969</v>
      </c>
      <c r="E23" s="93">
        <f t="shared" si="17"/>
        <v>45743</v>
      </c>
      <c r="F23" s="93">
        <v>22797</v>
      </c>
      <c r="G23" s="93">
        <v>22946</v>
      </c>
    </row>
    <row r="24" spans="1:7" ht="15.9" customHeight="1" x14ac:dyDescent="0.25">
      <c r="A24" s="92" t="s">
        <v>91</v>
      </c>
      <c r="B24" s="93">
        <f t="shared" si="16"/>
        <v>22339</v>
      </c>
      <c r="C24" s="93">
        <v>11013</v>
      </c>
      <c r="D24" s="93">
        <v>11326</v>
      </c>
      <c r="E24" s="93">
        <f t="shared" si="17"/>
        <v>24119</v>
      </c>
      <c r="F24" s="93">
        <v>11862</v>
      </c>
      <c r="G24" s="93">
        <v>12257</v>
      </c>
    </row>
    <row r="25" spans="1:7" ht="15.9" customHeight="1" x14ac:dyDescent="0.25">
      <c r="A25" s="92" t="s">
        <v>92</v>
      </c>
      <c r="B25" s="93">
        <f t="shared" si="16"/>
        <v>91511</v>
      </c>
      <c r="C25" s="93">
        <v>43751</v>
      </c>
      <c r="D25" s="93">
        <v>47760</v>
      </c>
      <c r="E25" s="93">
        <f t="shared" si="17"/>
        <v>92408</v>
      </c>
      <c r="F25" s="93">
        <v>44146</v>
      </c>
      <c r="G25" s="93">
        <v>48262</v>
      </c>
    </row>
    <row r="26" spans="1:7" ht="15.9" customHeight="1" x14ac:dyDescent="0.25">
      <c r="A26" s="92" t="s">
        <v>93</v>
      </c>
      <c r="B26" s="93">
        <f t="shared" si="16"/>
        <v>37125</v>
      </c>
      <c r="C26" s="93">
        <v>18118</v>
      </c>
      <c r="D26" s="93">
        <v>19007</v>
      </c>
      <c r="E26" s="93">
        <f t="shared" si="17"/>
        <v>41005</v>
      </c>
      <c r="F26" s="93">
        <v>19817</v>
      </c>
      <c r="G26" s="93">
        <v>21188</v>
      </c>
    </row>
    <row r="27" spans="1:7" ht="15.9" customHeight="1" x14ac:dyDescent="0.25">
      <c r="A27" s="92" t="s">
        <v>94</v>
      </c>
      <c r="B27" s="93">
        <f t="shared" si="16"/>
        <v>51812</v>
      </c>
      <c r="C27" s="93">
        <v>25678</v>
      </c>
      <c r="D27" s="93">
        <v>26134</v>
      </c>
      <c r="E27" s="93">
        <f t="shared" si="17"/>
        <v>54367</v>
      </c>
      <c r="F27" s="93">
        <v>26866</v>
      </c>
      <c r="G27" s="93">
        <v>27501</v>
      </c>
    </row>
    <row r="28" spans="1:7" ht="15.9" customHeight="1" x14ac:dyDescent="0.25">
      <c r="A28" s="92" t="s">
        <v>95</v>
      </c>
      <c r="B28" s="93">
        <f t="shared" si="16"/>
        <v>55002</v>
      </c>
      <c r="C28" s="93">
        <v>26501</v>
      </c>
      <c r="D28" s="93">
        <v>28501</v>
      </c>
      <c r="E28" s="93">
        <f t="shared" si="17"/>
        <v>56926</v>
      </c>
      <c r="F28" s="93">
        <v>27307</v>
      </c>
      <c r="G28" s="93">
        <v>29619</v>
      </c>
    </row>
    <row r="29" spans="1:7" ht="15.9" customHeight="1" x14ac:dyDescent="0.25">
      <c r="A29" s="92" t="s">
        <v>96</v>
      </c>
      <c r="B29" s="93">
        <f t="shared" si="16"/>
        <v>17156</v>
      </c>
      <c r="C29" s="93">
        <v>8771</v>
      </c>
      <c r="D29" s="93">
        <v>8385</v>
      </c>
      <c r="E29" s="93">
        <f t="shared" si="17"/>
        <v>18017</v>
      </c>
      <c r="F29" s="93">
        <v>9188</v>
      </c>
      <c r="G29" s="93">
        <v>8829</v>
      </c>
    </row>
    <row r="30" spans="1:7" ht="15.9" customHeight="1" x14ac:dyDescent="0.25">
      <c r="A30" s="92" t="s">
        <v>97</v>
      </c>
      <c r="B30" s="93">
        <f t="shared" si="16"/>
        <v>56487</v>
      </c>
      <c r="C30" s="93">
        <v>26430</v>
      </c>
      <c r="D30" s="93">
        <v>30057</v>
      </c>
      <c r="E30" s="93">
        <f t="shared" si="17"/>
        <v>56278</v>
      </c>
      <c r="F30" s="93">
        <v>26371</v>
      </c>
      <c r="G30" s="93">
        <v>29907</v>
      </c>
    </row>
    <row r="31" spans="1:7" ht="15.9" customHeight="1" x14ac:dyDescent="0.25">
      <c r="A31" s="92" t="s">
        <v>98</v>
      </c>
      <c r="B31" s="93">
        <f t="shared" si="16"/>
        <v>45153</v>
      </c>
      <c r="C31" s="93">
        <v>21611</v>
      </c>
      <c r="D31" s="93">
        <v>23542</v>
      </c>
      <c r="E31" s="93">
        <f t="shared" si="17"/>
        <v>45875</v>
      </c>
      <c r="F31" s="93">
        <v>21910</v>
      </c>
      <c r="G31" s="93">
        <v>23965</v>
      </c>
    </row>
    <row r="32" spans="1:7" ht="15.9" customHeight="1" x14ac:dyDescent="0.25">
      <c r="A32" s="92" t="s">
        <v>99</v>
      </c>
      <c r="B32" s="93">
        <f t="shared" si="16"/>
        <v>43075</v>
      </c>
      <c r="C32" s="93">
        <v>20203</v>
      </c>
      <c r="D32" s="93">
        <v>22872</v>
      </c>
      <c r="E32" s="93">
        <f t="shared" si="17"/>
        <v>43232</v>
      </c>
      <c r="F32" s="93">
        <v>20253</v>
      </c>
      <c r="G32" s="93">
        <v>22979</v>
      </c>
    </row>
    <row r="33" spans="1:7" ht="15.9" customHeight="1" x14ac:dyDescent="0.25">
      <c r="A33" s="92" t="s">
        <v>100</v>
      </c>
      <c r="B33" s="93">
        <f t="shared" si="16"/>
        <v>4834</v>
      </c>
      <c r="C33" s="93">
        <v>2504</v>
      </c>
      <c r="D33" s="93">
        <v>2330</v>
      </c>
      <c r="E33" s="93">
        <f t="shared" si="17"/>
        <v>5107</v>
      </c>
      <c r="F33" s="93">
        <v>2659</v>
      </c>
      <c r="G33" s="93">
        <v>2448</v>
      </c>
    </row>
    <row r="34" spans="1:7" ht="15.9" customHeight="1" x14ac:dyDescent="0.25">
      <c r="A34" s="92" t="s">
        <v>101</v>
      </c>
      <c r="B34" s="93">
        <f t="shared" si="16"/>
        <v>5674</v>
      </c>
      <c r="C34" s="93">
        <v>2804</v>
      </c>
      <c r="D34" s="93">
        <v>2870</v>
      </c>
      <c r="E34" s="93">
        <f t="shared" si="17"/>
        <v>6009</v>
      </c>
      <c r="F34" s="93">
        <v>2937</v>
      </c>
      <c r="G34" s="93">
        <v>3072</v>
      </c>
    </row>
    <row r="35" spans="1:7" ht="15.9" customHeight="1" x14ac:dyDescent="0.25">
      <c r="A35" s="92" t="s">
        <v>102</v>
      </c>
      <c r="B35" s="93">
        <f t="shared" si="16"/>
        <v>50222</v>
      </c>
      <c r="C35" s="93">
        <v>23944</v>
      </c>
      <c r="D35" s="93">
        <v>26278</v>
      </c>
      <c r="E35" s="93">
        <f t="shared" si="17"/>
        <v>52693</v>
      </c>
      <c r="F35" s="93">
        <v>25119</v>
      </c>
      <c r="G35" s="93">
        <v>27574</v>
      </c>
    </row>
    <row r="36" spans="1:7" ht="15.9" customHeight="1" x14ac:dyDescent="0.25">
      <c r="A36" s="92" t="s">
        <v>103</v>
      </c>
      <c r="B36" s="93">
        <f t="shared" si="16"/>
        <v>114449</v>
      </c>
      <c r="C36" s="93">
        <v>57204</v>
      </c>
      <c r="D36" s="93">
        <v>57245</v>
      </c>
      <c r="E36" s="93">
        <f t="shared" si="17"/>
        <v>119589</v>
      </c>
      <c r="F36" s="93">
        <v>59506</v>
      </c>
      <c r="G36" s="93">
        <v>60083</v>
      </c>
    </row>
    <row r="37" spans="1:7" ht="15.9" customHeight="1" x14ac:dyDescent="0.25">
      <c r="A37" s="97" t="s">
        <v>807</v>
      </c>
      <c r="B37" s="93">
        <f t="shared" si="16"/>
        <v>9328</v>
      </c>
      <c r="C37" s="93">
        <v>4721</v>
      </c>
      <c r="D37" s="93">
        <v>4607</v>
      </c>
      <c r="E37" s="93">
        <f t="shared" si="17"/>
        <v>9562</v>
      </c>
      <c r="F37" s="93">
        <v>4841</v>
      </c>
      <c r="G37" s="93">
        <v>4721</v>
      </c>
    </row>
    <row r="38" spans="1:7" ht="24.9" customHeight="1" x14ac:dyDescent="0.25">
      <c r="A38" s="94" t="s">
        <v>6</v>
      </c>
      <c r="B38" s="95">
        <f>SUM(B39:B54)</f>
        <v>657175</v>
      </c>
      <c r="C38" s="95">
        <f t="shared" ref="C38:G38" si="18">SUM(C39:C54)</f>
        <v>331017</v>
      </c>
      <c r="D38" s="95">
        <f t="shared" si="18"/>
        <v>326158</v>
      </c>
      <c r="E38" s="95">
        <f t="shared" si="18"/>
        <v>700531</v>
      </c>
      <c r="F38" s="95">
        <f t="shared" si="18"/>
        <v>352544</v>
      </c>
      <c r="G38" s="95">
        <f t="shared" si="18"/>
        <v>347987</v>
      </c>
    </row>
    <row r="39" spans="1:7" ht="15.9" customHeight="1" x14ac:dyDescent="0.25">
      <c r="A39" s="92" t="s">
        <v>6</v>
      </c>
      <c r="B39" s="93">
        <f t="shared" ref="B39:B54" si="19">+C39+D39</f>
        <v>209680</v>
      </c>
      <c r="C39" s="93">
        <v>105950</v>
      </c>
      <c r="D39" s="93">
        <v>103730</v>
      </c>
      <c r="E39" s="93">
        <f t="shared" ref="E39:E54" si="20">+F39+G39</f>
        <v>222419</v>
      </c>
      <c r="F39" s="93">
        <v>112866</v>
      </c>
      <c r="G39" s="93">
        <v>109553</v>
      </c>
    </row>
    <row r="40" spans="1:7" ht="15.9" customHeight="1" x14ac:dyDescent="0.25">
      <c r="A40" s="92" t="s">
        <v>104</v>
      </c>
      <c r="B40" s="93">
        <f t="shared" si="19"/>
        <v>66233</v>
      </c>
      <c r="C40" s="93">
        <v>32892</v>
      </c>
      <c r="D40" s="93">
        <v>33341</v>
      </c>
      <c r="E40" s="93">
        <f t="shared" si="20"/>
        <v>70262</v>
      </c>
      <c r="F40" s="93">
        <v>34731</v>
      </c>
      <c r="G40" s="93">
        <v>35531</v>
      </c>
    </row>
    <row r="41" spans="1:7" ht="15.9" customHeight="1" x14ac:dyDescent="0.25">
      <c r="A41" s="92" t="s">
        <v>105</v>
      </c>
      <c r="B41" s="93">
        <f t="shared" si="19"/>
        <v>55270</v>
      </c>
      <c r="C41" s="93">
        <v>27309</v>
      </c>
      <c r="D41" s="93">
        <v>27961</v>
      </c>
      <c r="E41" s="93">
        <f t="shared" si="20"/>
        <v>58464</v>
      </c>
      <c r="F41" s="93">
        <v>28837</v>
      </c>
      <c r="G41" s="93">
        <v>29627</v>
      </c>
    </row>
    <row r="42" spans="1:7" ht="15.9" customHeight="1" x14ac:dyDescent="0.25">
      <c r="A42" s="92" t="s">
        <v>106</v>
      </c>
      <c r="B42" s="93">
        <f t="shared" si="19"/>
        <v>4811</v>
      </c>
      <c r="C42" s="93">
        <v>2478</v>
      </c>
      <c r="D42" s="93">
        <v>2333</v>
      </c>
      <c r="E42" s="93">
        <f t="shared" si="20"/>
        <v>5193</v>
      </c>
      <c r="F42" s="93">
        <v>2667</v>
      </c>
      <c r="G42" s="93">
        <v>2526</v>
      </c>
    </row>
    <row r="43" spans="1:7" ht="15.9" customHeight="1" x14ac:dyDescent="0.25">
      <c r="A43" s="92" t="s">
        <v>107</v>
      </c>
      <c r="B43" s="93">
        <f t="shared" si="19"/>
        <v>21154</v>
      </c>
      <c r="C43" s="93">
        <v>10573</v>
      </c>
      <c r="D43" s="93">
        <v>10581</v>
      </c>
      <c r="E43" s="93">
        <f t="shared" si="20"/>
        <v>22598</v>
      </c>
      <c r="F43" s="93">
        <v>11326</v>
      </c>
      <c r="G43" s="93">
        <v>11272</v>
      </c>
    </row>
    <row r="44" spans="1:7" ht="15.9" customHeight="1" x14ac:dyDescent="0.25">
      <c r="A44" s="92" t="s">
        <v>108</v>
      </c>
      <c r="B44" s="93">
        <f t="shared" si="19"/>
        <v>32709</v>
      </c>
      <c r="C44" s="93">
        <v>16203</v>
      </c>
      <c r="D44" s="93">
        <v>16506</v>
      </c>
      <c r="E44" s="93">
        <f t="shared" si="20"/>
        <v>34060</v>
      </c>
      <c r="F44" s="93">
        <v>16815</v>
      </c>
      <c r="G44" s="93">
        <v>17245</v>
      </c>
    </row>
    <row r="45" spans="1:7" ht="15.9" customHeight="1" x14ac:dyDescent="0.25">
      <c r="A45" s="92" t="s">
        <v>109</v>
      </c>
      <c r="B45" s="93">
        <f t="shared" si="19"/>
        <v>29557</v>
      </c>
      <c r="C45" s="93">
        <v>14624</v>
      </c>
      <c r="D45" s="93">
        <v>14933</v>
      </c>
      <c r="E45" s="93">
        <f t="shared" si="20"/>
        <v>30425</v>
      </c>
      <c r="F45" s="93">
        <v>15020</v>
      </c>
      <c r="G45" s="93">
        <v>15405</v>
      </c>
    </row>
    <row r="46" spans="1:7" ht="15.9" customHeight="1" x14ac:dyDescent="0.25">
      <c r="A46" s="92" t="s">
        <v>110</v>
      </c>
      <c r="B46" s="93">
        <f t="shared" si="19"/>
        <v>22742</v>
      </c>
      <c r="C46" s="93">
        <v>11360</v>
      </c>
      <c r="D46" s="93">
        <v>11382</v>
      </c>
      <c r="E46" s="93">
        <f t="shared" si="20"/>
        <v>24203</v>
      </c>
      <c r="F46" s="93">
        <v>12024</v>
      </c>
      <c r="G46" s="93">
        <v>12179</v>
      </c>
    </row>
    <row r="47" spans="1:7" ht="15.9" customHeight="1" x14ac:dyDescent="0.25">
      <c r="A47" s="92" t="s">
        <v>111</v>
      </c>
      <c r="B47" s="93">
        <f t="shared" si="19"/>
        <v>16274</v>
      </c>
      <c r="C47" s="93">
        <v>8138</v>
      </c>
      <c r="D47" s="93">
        <v>8136</v>
      </c>
      <c r="E47" s="93">
        <f t="shared" si="20"/>
        <v>17243</v>
      </c>
      <c r="F47" s="93">
        <v>8624</v>
      </c>
      <c r="G47" s="93">
        <v>8619</v>
      </c>
    </row>
    <row r="48" spans="1:7" ht="15.9" customHeight="1" x14ac:dyDescent="0.25">
      <c r="A48" s="92" t="s">
        <v>112</v>
      </c>
      <c r="B48" s="93">
        <f t="shared" si="19"/>
        <v>113408</v>
      </c>
      <c r="C48" s="93">
        <v>57577</v>
      </c>
      <c r="D48" s="93">
        <v>55831</v>
      </c>
      <c r="E48" s="93">
        <f t="shared" si="20"/>
        <v>123129</v>
      </c>
      <c r="F48" s="93">
        <v>62186</v>
      </c>
      <c r="G48" s="93">
        <v>60943</v>
      </c>
    </row>
    <row r="49" spans="1:7" ht="15.9" customHeight="1" x14ac:dyDescent="0.25">
      <c r="A49" s="92" t="s">
        <v>614</v>
      </c>
      <c r="B49" s="93">
        <f t="shared" si="19"/>
        <v>9278</v>
      </c>
      <c r="C49" s="93">
        <v>4581</v>
      </c>
      <c r="D49" s="93">
        <v>4697</v>
      </c>
      <c r="E49" s="93">
        <f t="shared" si="20"/>
        <v>9512</v>
      </c>
      <c r="F49" s="93">
        <v>4697</v>
      </c>
      <c r="G49" s="93">
        <v>4815</v>
      </c>
    </row>
    <row r="50" spans="1:7" ht="15.9" customHeight="1" x14ac:dyDescent="0.25">
      <c r="A50" s="92" t="s">
        <v>808</v>
      </c>
      <c r="B50" s="93">
        <f t="shared" si="19"/>
        <v>15107</v>
      </c>
      <c r="C50" s="93">
        <v>7555</v>
      </c>
      <c r="D50" s="93">
        <v>7552</v>
      </c>
      <c r="E50" s="93">
        <f t="shared" si="20"/>
        <v>15653</v>
      </c>
      <c r="F50" s="93">
        <v>7788</v>
      </c>
      <c r="G50" s="93">
        <v>7865</v>
      </c>
    </row>
    <row r="51" spans="1:7" ht="15.9" customHeight="1" x14ac:dyDescent="0.25">
      <c r="A51" s="92" t="s">
        <v>113</v>
      </c>
      <c r="B51" s="93">
        <f t="shared" si="19"/>
        <v>30030</v>
      </c>
      <c r="C51" s="93">
        <v>15558</v>
      </c>
      <c r="D51" s="93">
        <v>14472</v>
      </c>
      <c r="E51" s="93">
        <f t="shared" si="20"/>
        <v>33278</v>
      </c>
      <c r="F51" s="93">
        <v>17105</v>
      </c>
      <c r="G51" s="93">
        <v>16173</v>
      </c>
    </row>
    <row r="52" spans="1:7" ht="15.9" customHeight="1" x14ac:dyDescent="0.25">
      <c r="A52" s="92" t="s">
        <v>114</v>
      </c>
      <c r="B52" s="93">
        <f t="shared" si="19"/>
        <v>13027</v>
      </c>
      <c r="C52" s="93">
        <v>6936</v>
      </c>
      <c r="D52" s="93">
        <v>6091</v>
      </c>
      <c r="E52" s="93">
        <f t="shared" si="20"/>
        <v>14648</v>
      </c>
      <c r="F52" s="93">
        <v>7786</v>
      </c>
      <c r="G52" s="93">
        <v>6862</v>
      </c>
    </row>
    <row r="53" spans="1:7" ht="15.9" customHeight="1" x14ac:dyDescent="0.25">
      <c r="A53" s="92" t="s">
        <v>115</v>
      </c>
      <c r="B53" s="93">
        <f t="shared" si="19"/>
        <v>11426</v>
      </c>
      <c r="C53" s="93">
        <v>5929</v>
      </c>
      <c r="D53" s="93">
        <v>5497</v>
      </c>
      <c r="E53" s="93">
        <f t="shared" si="20"/>
        <v>12361</v>
      </c>
      <c r="F53" s="93">
        <v>6402</v>
      </c>
      <c r="G53" s="93">
        <v>5959</v>
      </c>
    </row>
    <row r="54" spans="1:7" ht="15.9" customHeight="1" x14ac:dyDescent="0.25">
      <c r="A54" s="92" t="s">
        <v>419</v>
      </c>
      <c r="B54" s="93">
        <f t="shared" si="19"/>
        <v>6469</v>
      </c>
      <c r="C54" s="93">
        <v>3354</v>
      </c>
      <c r="D54" s="93">
        <v>3115</v>
      </c>
      <c r="E54" s="93">
        <f t="shared" si="20"/>
        <v>7083</v>
      </c>
      <c r="F54" s="93">
        <v>3670</v>
      </c>
      <c r="G54" s="93">
        <v>3413</v>
      </c>
    </row>
    <row r="55" spans="1:7" ht="24.9" customHeight="1" x14ac:dyDescent="0.25">
      <c r="A55" s="94" t="s">
        <v>7</v>
      </c>
      <c r="B55" s="95">
        <f t="shared" ref="B55:D55" si="21">SUM(B56:B63)</f>
        <v>399475</v>
      </c>
      <c r="C55" s="95">
        <f t="shared" si="21"/>
        <v>198274</v>
      </c>
      <c r="D55" s="95">
        <f t="shared" si="21"/>
        <v>201201</v>
      </c>
      <c r="E55" s="95">
        <f t="shared" ref="E55:G55" si="22">SUM(E56:E63)</f>
        <v>418485</v>
      </c>
      <c r="F55" s="95">
        <f t="shared" si="22"/>
        <v>207171</v>
      </c>
      <c r="G55" s="95">
        <f t="shared" si="22"/>
        <v>211314</v>
      </c>
    </row>
    <row r="56" spans="1:7" ht="15.9" customHeight="1" x14ac:dyDescent="0.25">
      <c r="A56" s="92" t="s">
        <v>7</v>
      </c>
      <c r="B56" s="93">
        <f t="shared" ref="B56:B63" si="23">+C56+D56</f>
        <v>125036</v>
      </c>
      <c r="C56" s="93">
        <v>61578</v>
      </c>
      <c r="D56" s="93">
        <v>63458</v>
      </c>
      <c r="E56" s="93">
        <f t="shared" ref="E56:E63" si="24">+F56+G56</f>
        <v>130592</v>
      </c>
      <c r="F56" s="93">
        <v>64181</v>
      </c>
      <c r="G56" s="93">
        <v>66411</v>
      </c>
    </row>
    <row r="57" spans="1:7" ht="15.9" customHeight="1" x14ac:dyDescent="0.25">
      <c r="A57" s="92" t="s">
        <v>59</v>
      </c>
      <c r="B57" s="93">
        <f t="shared" si="23"/>
        <v>48167</v>
      </c>
      <c r="C57" s="93">
        <v>23946</v>
      </c>
      <c r="D57" s="93">
        <v>24221</v>
      </c>
      <c r="E57" s="93">
        <f t="shared" si="24"/>
        <v>50601</v>
      </c>
      <c r="F57" s="93">
        <v>25134</v>
      </c>
      <c r="G57" s="93">
        <v>25467</v>
      </c>
    </row>
    <row r="58" spans="1:7" ht="15.9" customHeight="1" x14ac:dyDescent="0.25">
      <c r="A58" s="92" t="s">
        <v>116</v>
      </c>
      <c r="B58" s="93">
        <f t="shared" si="23"/>
        <v>72609</v>
      </c>
      <c r="C58" s="93">
        <v>35687</v>
      </c>
      <c r="D58" s="93">
        <v>36922</v>
      </c>
      <c r="E58" s="93">
        <f t="shared" si="24"/>
        <v>76152</v>
      </c>
      <c r="F58" s="93">
        <v>37303</v>
      </c>
      <c r="G58" s="93">
        <v>38849</v>
      </c>
    </row>
    <row r="59" spans="1:7" ht="15.9" customHeight="1" x14ac:dyDescent="0.25">
      <c r="A59" s="92" t="s">
        <v>117</v>
      </c>
      <c r="B59" s="93">
        <f t="shared" si="23"/>
        <v>12404</v>
      </c>
      <c r="C59" s="93">
        <v>6284</v>
      </c>
      <c r="D59" s="93">
        <v>6120</v>
      </c>
      <c r="E59" s="93">
        <f t="shared" si="24"/>
        <v>13059</v>
      </c>
      <c r="F59" s="93">
        <v>6522</v>
      </c>
      <c r="G59" s="93">
        <v>6537</v>
      </c>
    </row>
    <row r="60" spans="1:7" ht="15.9" customHeight="1" x14ac:dyDescent="0.25">
      <c r="A60" s="92" t="s">
        <v>118</v>
      </c>
      <c r="B60" s="93">
        <f t="shared" si="23"/>
        <v>58384</v>
      </c>
      <c r="C60" s="93">
        <v>29119</v>
      </c>
      <c r="D60" s="93">
        <v>29265</v>
      </c>
      <c r="E60" s="93">
        <f t="shared" si="24"/>
        <v>60479</v>
      </c>
      <c r="F60" s="93">
        <v>30102</v>
      </c>
      <c r="G60" s="93">
        <v>30377</v>
      </c>
    </row>
    <row r="61" spans="1:7" ht="15.9" customHeight="1" x14ac:dyDescent="0.25">
      <c r="A61" s="92" t="s">
        <v>119</v>
      </c>
      <c r="B61" s="93">
        <f t="shared" si="23"/>
        <v>11066</v>
      </c>
      <c r="C61" s="93">
        <v>5528</v>
      </c>
      <c r="D61" s="93">
        <v>5538</v>
      </c>
      <c r="E61" s="93">
        <f t="shared" si="24"/>
        <v>11779</v>
      </c>
      <c r="F61" s="93">
        <v>5922</v>
      </c>
      <c r="G61" s="93">
        <v>5857</v>
      </c>
    </row>
    <row r="62" spans="1:7" ht="15.9" customHeight="1" x14ac:dyDescent="0.25">
      <c r="A62" s="92" t="s">
        <v>120</v>
      </c>
      <c r="B62" s="93">
        <f t="shared" si="23"/>
        <v>37179</v>
      </c>
      <c r="C62" s="93">
        <v>18309</v>
      </c>
      <c r="D62" s="93">
        <v>18870</v>
      </c>
      <c r="E62" s="93">
        <f t="shared" si="24"/>
        <v>38941</v>
      </c>
      <c r="F62" s="93">
        <v>19159</v>
      </c>
      <c r="G62" s="93">
        <v>19782</v>
      </c>
    </row>
    <row r="63" spans="1:7" ht="15.9" customHeight="1" x14ac:dyDescent="0.25">
      <c r="A63" s="92" t="s">
        <v>121</v>
      </c>
      <c r="B63" s="93">
        <f t="shared" si="23"/>
        <v>34630</v>
      </c>
      <c r="C63" s="93">
        <v>17823</v>
      </c>
      <c r="D63" s="93">
        <v>16807</v>
      </c>
      <c r="E63" s="93">
        <f t="shared" si="24"/>
        <v>36882</v>
      </c>
      <c r="F63" s="93">
        <v>18848</v>
      </c>
      <c r="G63" s="93">
        <v>18034</v>
      </c>
    </row>
    <row r="64" spans="1:7" ht="24.9" customHeight="1" x14ac:dyDescent="0.25">
      <c r="A64" s="94" t="s">
        <v>8</v>
      </c>
      <c r="B64" s="95">
        <f t="shared" ref="B64:D64" si="25">SUM(B65:B74)</f>
        <v>344746</v>
      </c>
      <c r="C64" s="95">
        <f t="shared" si="25"/>
        <v>169424</v>
      </c>
      <c r="D64" s="95">
        <f t="shared" si="25"/>
        <v>175322</v>
      </c>
      <c r="E64" s="95">
        <f t="shared" ref="E64:G64" si="26">SUM(E65:E74)</f>
        <v>365583</v>
      </c>
      <c r="F64" s="95">
        <f t="shared" si="26"/>
        <v>179076</v>
      </c>
      <c r="G64" s="95">
        <f t="shared" si="26"/>
        <v>186507</v>
      </c>
    </row>
    <row r="65" spans="1:7" ht="15.9" customHeight="1" x14ac:dyDescent="0.25">
      <c r="A65" s="92" t="s">
        <v>8</v>
      </c>
      <c r="B65" s="93">
        <f t="shared" ref="B65:B74" si="27">+C65+D65</f>
        <v>99320</v>
      </c>
      <c r="C65" s="93">
        <v>47651</v>
      </c>
      <c r="D65" s="93">
        <v>51669</v>
      </c>
      <c r="E65" s="93">
        <f t="shared" ref="E65:E74" si="28">+F65+G65</f>
        <v>103688</v>
      </c>
      <c r="F65" s="93">
        <v>49763</v>
      </c>
      <c r="G65" s="93">
        <v>53925</v>
      </c>
    </row>
    <row r="66" spans="1:7" ht="15.9" customHeight="1" x14ac:dyDescent="0.25">
      <c r="A66" s="92" t="s">
        <v>122</v>
      </c>
      <c r="B66" s="93">
        <f t="shared" si="27"/>
        <v>33992</v>
      </c>
      <c r="C66" s="93">
        <v>16651</v>
      </c>
      <c r="D66" s="93">
        <v>17341</v>
      </c>
      <c r="E66" s="93">
        <f t="shared" si="28"/>
        <v>36009</v>
      </c>
      <c r="F66" s="93">
        <v>17555</v>
      </c>
      <c r="G66" s="93">
        <v>18454</v>
      </c>
    </row>
    <row r="67" spans="1:7" ht="15.9" customHeight="1" x14ac:dyDescent="0.25">
      <c r="A67" s="92" t="s">
        <v>123</v>
      </c>
      <c r="B67" s="93">
        <f t="shared" si="27"/>
        <v>35439</v>
      </c>
      <c r="C67" s="93">
        <v>17367</v>
      </c>
      <c r="D67" s="93">
        <v>18072</v>
      </c>
      <c r="E67" s="93">
        <f t="shared" si="28"/>
        <v>37070</v>
      </c>
      <c r="F67" s="93">
        <v>18108</v>
      </c>
      <c r="G67" s="93">
        <v>18962</v>
      </c>
    </row>
    <row r="68" spans="1:7" ht="15.9" customHeight="1" x14ac:dyDescent="0.25">
      <c r="A68" s="92" t="s">
        <v>124</v>
      </c>
      <c r="B68" s="93">
        <f t="shared" si="27"/>
        <v>27612</v>
      </c>
      <c r="C68" s="93">
        <v>13665</v>
      </c>
      <c r="D68" s="93">
        <v>13947</v>
      </c>
      <c r="E68" s="93">
        <f t="shared" si="28"/>
        <v>29373</v>
      </c>
      <c r="F68" s="93">
        <v>14497</v>
      </c>
      <c r="G68" s="93">
        <v>14876</v>
      </c>
    </row>
    <row r="69" spans="1:7" ht="15.9" customHeight="1" x14ac:dyDescent="0.25">
      <c r="A69" s="92" t="s">
        <v>125</v>
      </c>
      <c r="B69" s="93">
        <f t="shared" si="27"/>
        <v>36956</v>
      </c>
      <c r="C69" s="93">
        <v>18409</v>
      </c>
      <c r="D69" s="93">
        <v>18547</v>
      </c>
      <c r="E69" s="93">
        <f t="shared" si="28"/>
        <v>39684</v>
      </c>
      <c r="F69" s="93">
        <v>19682</v>
      </c>
      <c r="G69" s="93">
        <v>20002</v>
      </c>
    </row>
    <row r="70" spans="1:7" ht="15.9" customHeight="1" x14ac:dyDescent="0.25">
      <c r="A70" s="92" t="s">
        <v>126</v>
      </c>
      <c r="B70" s="93">
        <f t="shared" si="27"/>
        <v>16663</v>
      </c>
      <c r="C70" s="93">
        <v>8344</v>
      </c>
      <c r="D70" s="93">
        <v>8319</v>
      </c>
      <c r="E70" s="93">
        <f t="shared" si="28"/>
        <v>17768</v>
      </c>
      <c r="F70" s="93">
        <v>8803</v>
      </c>
      <c r="G70" s="93">
        <v>8965</v>
      </c>
    </row>
    <row r="71" spans="1:7" ht="15.9" customHeight="1" x14ac:dyDescent="0.25">
      <c r="A71" s="92" t="s">
        <v>127</v>
      </c>
      <c r="B71" s="93">
        <f t="shared" si="27"/>
        <v>19306</v>
      </c>
      <c r="C71" s="93">
        <v>9523</v>
      </c>
      <c r="D71" s="93">
        <v>9783</v>
      </c>
      <c r="E71" s="93">
        <f t="shared" si="28"/>
        <v>20254</v>
      </c>
      <c r="F71" s="93">
        <v>9969</v>
      </c>
      <c r="G71" s="93">
        <v>10285</v>
      </c>
    </row>
    <row r="72" spans="1:7" ht="15.9" customHeight="1" x14ac:dyDescent="0.25">
      <c r="A72" s="92" t="s">
        <v>128</v>
      </c>
      <c r="B72" s="93">
        <f t="shared" si="27"/>
        <v>17393</v>
      </c>
      <c r="C72" s="93">
        <v>8417</v>
      </c>
      <c r="D72" s="93">
        <v>8976</v>
      </c>
      <c r="E72" s="93">
        <f t="shared" si="28"/>
        <v>18558</v>
      </c>
      <c r="F72" s="93">
        <v>8925</v>
      </c>
      <c r="G72" s="93">
        <v>9633</v>
      </c>
    </row>
    <row r="73" spans="1:7" ht="15.9" customHeight="1" x14ac:dyDescent="0.25">
      <c r="A73" s="92" t="s">
        <v>129</v>
      </c>
      <c r="B73" s="93">
        <f t="shared" si="27"/>
        <v>22755</v>
      </c>
      <c r="C73" s="93">
        <v>11017</v>
      </c>
      <c r="D73" s="93">
        <v>11738</v>
      </c>
      <c r="E73" s="93">
        <f t="shared" si="28"/>
        <v>24225</v>
      </c>
      <c r="F73" s="93">
        <v>11633</v>
      </c>
      <c r="G73" s="93">
        <v>12592</v>
      </c>
    </row>
    <row r="74" spans="1:7" ht="15.9" customHeight="1" x14ac:dyDescent="0.25">
      <c r="A74" s="92" t="s">
        <v>130</v>
      </c>
      <c r="B74" s="93">
        <f t="shared" si="27"/>
        <v>35310</v>
      </c>
      <c r="C74" s="93">
        <v>18380</v>
      </c>
      <c r="D74" s="93">
        <v>16930</v>
      </c>
      <c r="E74" s="93">
        <f t="shared" si="28"/>
        <v>38954</v>
      </c>
      <c r="F74" s="93">
        <v>20141</v>
      </c>
      <c r="G74" s="93">
        <v>18813</v>
      </c>
    </row>
    <row r="75" spans="1:7" ht="24.9" customHeight="1" x14ac:dyDescent="0.25">
      <c r="A75" s="94" t="s">
        <v>9</v>
      </c>
      <c r="B75" s="95">
        <f t="shared" ref="B75:D75" si="29">SUM(B76:B86)</f>
        <v>250585</v>
      </c>
      <c r="C75" s="95">
        <f t="shared" si="29"/>
        <v>126246</v>
      </c>
      <c r="D75" s="95">
        <f t="shared" si="29"/>
        <v>124339</v>
      </c>
      <c r="E75" s="95">
        <f t="shared" ref="E75:G75" si="30">SUM(E76:E86)</f>
        <v>268431</v>
      </c>
      <c r="F75" s="95">
        <f t="shared" si="30"/>
        <v>134987</v>
      </c>
      <c r="G75" s="95">
        <f t="shared" si="30"/>
        <v>133444</v>
      </c>
    </row>
    <row r="76" spans="1:7" ht="15.9" customHeight="1" x14ac:dyDescent="0.25">
      <c r="A76" s="92" t="s">
        <v>131</v>
      </c>
      <c r="B76" s="93">
        <f t="shared" ref="B76:B86" si="31">+C76+D76</f>
        <v>47203</v>
      </c>
      <c r="C76" s="93">
        <v>23568</v>
      </c>
      <c r="D76" s="93">
        <v>23635</v>
      </c>
      <c r="E76" s="93">
        <f t="shared" ref="E76:E86" si="32">+F76+G76</f>
        <v>51298</v>
      </c>
      <c r="F76" s="93">
        <v>25619</v>
      </c>
      <c r="G76" s="93">
        <v>25679</v>
      </c>
    </row>
    <row r="77" spans="1:7" ht="15.9" customHeight="1" x14ac:dyDescent="0.25">
      <c r="A77" s="92" t="s">
        <v>132</v>
      </c>
      <c r="B77" s="93">
        <f t="shared" si="31"/>
        <v>42477</v>
      </c>
      <c r="C77" s="93">
        <v>21365</v>
      </c>
      <c r="D77" s="93">
        <v>21112</v>
      </c>
      <c r="E77" s="93">
        <f t="shared" si="32"/>
        <v>45124</v>
      </c>
      <c r="F77" s="93">
        <v>22686</v>
      </c>
      <c r="G77" s="93">
        <v>22438</v>
      </c>
    </row>
    <row r="78" spans="1:7" ht="15.9" customHeight="1" x14ac:dyDescent="0.25">
      <c r="A78" s="92" t="s">
        <v>133</v>
      </c>
      <c r="B78" s="93">
        <f t="shared" si="31"/>
        <v>42694</v>
      </c>
      <c r="C78" s="93">
        <v>21683</v>
      </c>
      <c r="D78" s="93">
        <v>21011</v>
      </c>
      <c r="E78" s="93">
        <f t="shared" si="32"/>
        <v>46480</v>
      </c>
      <c r="F78" s="93">
        <v>23525</v>
      </c>
      <c r="G78" s="93">
        <v>22955</v>
      </c>
    </row>
    <row r="79" spans="1:7" ht="15.9" customHeight="1" x14ac:dyDescent="0.25">
      <c r="A79" s="92" t="s">
        <v>134</v>
      </c>
      <c r="B79" s="93">
        <f t="shared" si="31"/>
        <v>14260</v>
      </c>
      <c r="C79" s="93">
        <v>7167</v>
      </c>
      <c r="D79" s="93">
        <v>7093</v>
      </c>
      <c r="E79" s="93">
        <f t="shared" si="32"/>
        <v>15382</v>
      </c>
      <c r="F79" s="93">
        <v>7694</v>
      </c>
      <c r="G79" s="93">
        <v>7688</v>
      </c>
    </row>
    <row r="80" spans="1:7" ht="15.9" customHeight="1" x14ac:dyDescent="0.25">
      <c r="A80" s="92" t="s">
        <v>135</v>
      </c>
      <c r="B80" s="93">
        <f t="shared" si="31"/>
        <v>25517</v>
      </c>
      <c r="C80" s="93">
        <v>12897</v>
      </c>
      <c r="D80" s="93">
        <v>12620</v>
      </c>
      <c r="E80" s="93">
        <f t="shared" si="32"/>
        <v>27826</v>
      </c>
      <c r="F80" s="93">
        <v>14023</v>
      </c>
      <c r="G80" s="93">
        <v>13803</v>
      </c>
    </row>
    <row r="81" spans="1:9" ht="15.9" customHeight="1" x14ac:dyDescent="0.25">
      <c r="A81" s="92" t="s">
        <v>136</v>
      </c>
      <c r="B81" s="93">
        <f t="shared" si="31"/>
        <v>20019</v>
      </c>
      <c r="C81" s="93">
        <v>9968</v>
      </c>
      <c r="D81" s="93">
        <v>10051</v>
      </c>
      <c r="E81" s="93">
        <f t="shared" si="32"/>
        <v>20604</v>
      </c>
      <c r="F81" s="93">
        <v>10227</v>
      </c>
      <c r="G81" s="93">
        <v>10377</v>
      </c>
    </row>
    <row r="82" spans="1:9" ht="15.9" customHeight="1" x14ac:dyDescent="0.25">
      <c r="A82" s="92" t="s">
        <v>137</v>
      </c>
      <c r="B82" s="93">
        <f t="shared" si="31"/>
        <v>14024</v>
      </c>
      <c r="C82" s="93">
        <v>7131</v>
      </c>
      <c r="D82" s="93">
        <v>6893</v>
      </c>
      <c r="E82" s="93">
        <f t="shared" si="32"/>
        <v>14567</v>
      </c>
      <c r="F82" s="93">
        <v>7443</v>
      </c>
      <c r="G82" s="93">
        <v>7124</v>
      </c>
    </row>
    <row r="83" spans="1:9" ht="15.9" customHeight="1" x14ac:dyDescent="0.25">
      <c r="A83" s="92" t="s">
        <v>138</v>
      </c>
      <c r="B83" s="93">
        <f t="shared" si="31"/>
        <v>15470</v>
      </c>
      <c r="C83" s="93">
        <v>7742</v>
      </c>
      <c r="D83" s="93">
        <v>7728</v>
      </c>
      <c r="E83" s="93">
        <f t="shared" si="32"/>
        <v>16296</v>
      </c>
      <c r="F83" s="93">
        <v>8113</v>
      </c>
      <c r="G83" s="93">
        <v>8183</v>
      </c>
    </row>
    <row r="84" spans="1:9" ht="15.9" customHeight="1" x14ac:dyDescent="0.25">
      <c r="A84" s="92" t="s">
        <v>139</v>
      </c>
      <c r="B84" s="93">
        <f t="shared" si="31"/>
        <v>8650</v>
      </c>
      <c r="C84" s="93">
        <v>4421</v>
      </c>
      <c r="D84" s="93">
        <v>4229</v>
      </c>
      <c r="E84" s="93">
        <f t="shared" si="32"/>
        <v>9041</v>
      </c>
      <c r="F84" s="93">
        <v>4625</v>
      </c>
      <c r="G84" s="93">
        <v>4416</v>
      </c>
    </row>
    <row r="85" spans="1:9" ht="15.9" customHeight="1" x14ac:dyDescent="0.25">
      <c r="A85" s="92" t="s">
        <v>140</v>
      </c>
      <c r="B85" s="93">
        <f t="shared" si="31"/>
        <v>14091</v>
      </c>
      <c r="C85" s="93">
        <v>7148</v>
      </c>
      <c r="D85" s="93">
        <v>6943</v>
      </c>
      <c r="E85" s="93">
        <f t="shared" si="32"/>
        <v>15303</v>
      </c>
      <c r="F85" s="93">
        <v>7720</v>
      </c>
      <c r="G85" s="93">
        <v>7583</v>
      </c>
    </row>
    <row r="86" spans="1:9" ht="15.9" customHeight="1" x14ac:dyDescent="0.25">
      <c r="A86" s="92" t="s">
        <v>141</v>
      </c>
      <c r="B86" s="93">
        <f t="shared" si="31"/>
        <v>6180</v>
      </c>
      <c r="C86" s="93">
        <v>3156</v>
      </c>
      <c r="D86" s="93">
        <v>3024</v>
      </c>
      <c r="E86" s="93">
        <f t="shared" si="32"/>
        <v>6510</v>
      </c>
      <c r="F86" s="93">
        <v>3312</v>
      </c>
      <c r="G86" s="93">
        <v>3198</v>
      </c>
    </row>
    <row r="87" spans="1:9" ht="24.9" customHeight="1" x14ac:dyDescent="0.25">
      <c r="A87" s="94" t="s">
        <v>10</v>
      </c>
      <c r="B87" s="95">
        <f t="shared" ref="B87:G87" si="33">SUM(B88:B100)</f>
        <v>322594</v>
      </c>
      <c r="C87" s="95">
        <f t="shared" si="33"/>
        <v>164936</v>
      </c>
      <c r="D87" s="95">
        <f t="shared" si="33"/>
        <v>157658</v>
      </c>
      <c r="E87" s="95">
        <f t="shared" si="33"/>
        <v>342368</v>
      </c>
      <c r="F87" s="95">
        <f t="shared" si="33"/>
        <v>174257</v>
      </c>
      <c r="G87" s="95">
        <f t="shared" si="33"/>
        <v>168111</v>
      </c>
    </row>
    <row r="88" spans="1:9" ht="15.9" customHeight="1" x14ac:dyDescent="0.25">
      <c r="A88" s="92" t="s">
        <v>1073</v>
      </c>
      <c r="B88" s="93">
        <f t="shared" ref="B88:B100" si="34">+C88+D88</f>
        <v>85396</v>
      </c>
      <c r="C88" s="93">
        <f>45366-1726</f>
        <v>43640</v>
      </c>
      <c r="D88" s="93">
        <f>43459-1703</f>
        <v>41756</v>
      </c>
      <c r="E88" s="93">
        <f t="shared" ref="E88:E100" si="35">+F88+G88</f>
        <v>89069</v>
      </c>
      <c r="F88" s="93">
        <v>45310</v>
      </c>
      <c r="G88" s="93">
        <v>43759</v>
      </c>
      <c r="H88" s="314"/>
      <c r="I88" s="314"/>
    </row>
    <row r="89" spans="1:9" ht="15.9" customHeight="1" x14ac:dyDescent="0.25">
      <c r="A89" s="92" t="s">
        <v>142</v>
      </c>
      <c r="B89" s="93">
        <f t="shared" si="34"/>
        <v>23525</v>
      </c>
      <c r="C89" s="93">
        <v>11642</v>
      </c>
      <c r="D89" s="93">
        <v>11883</v>
      </c>
      <c r="E89" s="93">
        <f t="shared" si="35"/>
        <v>25050</v>
      </c>
      <c r="F89" s="93">
        <v>12390</v>
      </c>
      <c r="G89" s="93">
        <v>12660</v>
      </c>
    </row>
    <row r="90" spans="1:9" ht="15.9" customHeight="1" x14ac:dyDescent="0.25">
      <c r="A90" s="92" t="s">
        <v>143</v>
      </c>
      <c r="B90" s="93">
        <f t="shared" si="34"/>
        <v>32950</v>
      </c>
      <c r="C90" s="93">
        <v>17096</v>
      </c>
      <c r="D90" s="93">
        <v>15854</v>
      </c>
      <c r="E90" s="93">
        <f t="shared" si="35"/>
        <v>34751</v>
      </c>
      <c r="F90" s="93">
        <v>17955</v>
      </c>
      <c r="G90" s="93">
        <v>16796</v>
      </c>
    </row>
    <row r="91" spans="1:9" ht="15.9" customHeight="1" x14ac:dyDescent="0.25">
      <c r="A91" s="92" t="s">
        <v>144</v>
      </c>
      <c r="B91" s="93">
        <f t="shared" si="34"/>
        <v>10587</v>
      </c>
      <c r="C91" s="93">
        <v>5256</v>
      </c>
      <c r="D91" s="93">
        <v>5331</v>
      </c>
      <c r="E91" s="93">
        <f t="shared" si="35"/>
        <v>11078</v>
      </c>
      <c r="F91" s="93">
        <v>5479</v>
      </c>
      <c r="G91" s="93">
        <v>5599</v>
      </c>
    </row>
    <row r="92" spans="1:9" ht="15.9" customHeight="1" x14ac:dyDescent="0.25">
      <c r="A92" s="92" t="s">
        <v>145</v>
      </c>
      <c r="B92" s="93">
        <f t="shared" si="34"/>
        <v>23342</v>
      </c>
      <c r="C92" s="93">
        <v>12298</v>
      </c>
      <c r="D92" s="93">
        <v>11044</v>
      </c>
      <c r="E92" s="93">
        <f t="shared" si="35"/>
        <v>25621</v>
      </c>
      <c r="F92" s="93">
        <v>13422</v>
      </c>
      <c r="G92" s="93">
        <v>12199</v>
      </c>
    </row>
    <row r="93" spans="1:9" ht="15.9" customHeight="1" x14ac:dyDescent="0.25">
      <c r="A93" s="92" t="s">
        <v>760</v>
      </c>
      <c r="B93" s="93">
        <f t="shared" si="34"/>
        <v>20603</v>
      </c>
      <c r="C93" s="93">
        <v>10874</v>
      </c>
      <c r="D93" s="93">
        <v>9729</v>
      </c>
      <c r="E93" s="93">
        <f t="shared" si="35"/>
        <v>22034</v>
      </c>
      <c r="F93" s="93">
        <v>11543</v>
      </c>
      <c r="G93" s="93">
        <v>10491</v>
      </c>
    </row>
    <row r="94" spans="1:9" ht="15.9" customHeight="1" x14ac:dyDescent="0.25">
      <c r="A94" s="92" t="s">
        <v>1074</v>
      </c>
      <c r="B94" s="93">
        <f t="shared" si="34"/>
        <v>24152</v>
      </c>
      <c r="C94" s="93">
        <f>15854-C100</f>
        <v>12385</v>
      </c>
      <c r="D94" s="93">
        <f>14880-3113</f>
        <v>11767</v>
      </c>
      <c r="E94" s="93">
        <f t="shared" si="35"/>
        <v>25315</v>
      </c>
      <c r="F94" s="93">
        <v>12949</v>
      </c>
      <c r="G94" s="93">
        <v>12366</v>
      </c>
    </row>
    <row r="95" spans="1:9" ht="15.9" customHeight="1" x14ac:dyDescent="0.25">
      <c r="A95" s="92" t="s">
        <v>147</v>
      </c>
      <c r="B95" s="93">
        <f t="shared" si="34"/>
        <v>31226</v>
      </c>
      <c r="C95" s="93">
        <v>15742</v>
      </c>
      <c r="D95" s="93">
        <v>15484</v>
      </c>
      <c r="E95" s="93">
        <f t="shared" si="35"/>
        <v>33317</v>
      </c>
      <c r="F95" s="93">
        <v>16768</v>
      </c>
      <c r="G95" s="93">
        <v>16549</v>
      </c>
    </row>
    <row r="96" spans="1:9" ht="15.9" customHeight="1" x14ac:dyDescent="0.25">
      <c r="A96" s="92" t="s">
        <v>148</v>
      </c>
      <c r="B96" s="93">
        <f t="shared" si="34"/>
        <v>12621</v>
      </c>
      <c r="C96" s="93">
        <v>6513</v>
      </c>
      <c r="D96" s="93">
        <v>6108</v>
      </c>
      <c r="E96" s="93">
        <f t="shared" si="35"/>
        <v>13689</v>
      </c>
      <c r="F96" s="93">
        <v>6991</v>
      </c>
      <c r="G96" s="93">
        <v>6698</v>
      </c>
    </row>
    <row r="97" spans="1:7" ht="15.9" customHeight="1" x14ac:dyDescent="0.25">
      <c r="A97" s="92" t="s">
        <v>149</v>
      </c>
      <c r="B97" s="93">
        <f t="shared" si="34"/>
        <v>35404</v>
      </c>
      <c r="C97" s="93">
        <v>17635</v>
      </c>
      <c r="D97" s="93">
        <v>17769</v>
      </c>
      <c r="E97" s="93">
        <f t="shared" si="35"/>
        <v>36888</v>
      </c>
      <c r="F97" s="93">
        <v>18323</v>
      </c>
      <c r="G97" s="93">
        <v>18565</v>
      </c>
    </row>
    <row r="98" spans="1:7" ht="15.9" customHeight="1" x14ac:dyDescent="0.25">
      <c r="A98" s="92" t="s">
        <v>150</v>
      </c>
      <c r="B98" s="93">
        <f t="shared" si="34"/>
        <v>12777</v>
      </c>
      <c r="C98" s="93">
        <v>6660</v>
      </c>
      <c r="D98" s="93">
        <v>6117</v>
      </c>
      <c r="E98" s="93">
        <f t="shared" si="35"/>
        <v>14387</v>
      </c>
      <c r="F98" s="93">
        <v>7360</v>
      </c>
      <c r="G98" s="93">
        <v>7027</v>
      </c>
    </row>
    <row r="99" spans="1:7" ht="15.9" customHeight="1" x14ac:dyDescent="0.25">
      <c r="A99" s="92" t="s">
        <v>1075</v>
      </c>
      <c r="B99" s="93">
        <f t="shared" si="34"/>
        <v>3429</v>
      </c>
      <c r="C99" s="93">
        <v>1726</v>
      </c>
      <c r="D99" s="93">
        <v>1703</v>
      </c>
      <c r="E99" s="93">
        <f t="shared" si="35"/>
        <v>3847</v>
      </c>
      <c r="F99" s="93">
        <v>1914</v>
      </c>
      <c r="G99" s="93">
        <v>1933</v>
      </c>
    </row>
    <row r="100" spans="1:7" ht="15.9" customHeight="1" x14ac:dyDescent="0.25">
      <c r="A100" s="92" t="s">
        <v>1076</v>
      </c>
      <c r="B100" s="93">
        <f t="shared" si="34"/>
        <v>6582</v>
      </c>
      <c r="C100" s="93">
        <v>3469</v>
      </c>
      <c r="D100" s="93">
        <v>3113</v>
      </c>
      <c r="E100" s="93">
        <f t="shared" si="35"/>
        <v>7322</v>
      </c>
      <c r="F100" s="93">
        <v>3853</v>
      </c>
      <c r="G100" s="93">
        <v>3469</v>
      </c>
    </row>
    <row r="101" spans="1:7" ht="24.9" customHeight="1" x14ac:dyDescent="0.25">
      <c r="A101" s="94" t="s">
        <v>27</v>
      </c>
      <c r="B101" s="95">
        <f t="shared" ref="B101:D101" si="36">SUM(B102:B107)</f>
        <v>283879</v>
      </c>
      <c r="C101" s="95">
        <f t="shared" si="36"/>
        <v>145731</v>
      </c>
      <c r="D101" s="95">
        <f t="shared" si="36"/>
        <v>138148</v>
      </c>
      <c r="E101" s="95">
        <f t="shared" ref="E101:G101" si="37">SUM(E102:E107)</f>
        <v>304591</v>
      </c>
      <c r="F101" s="95">
        <f t="shared" si="37"/>
        <v>155488</v>
      </c>
      <c r="G101" s="95">
        <f t="shared" si="37"/>
        <v>149103</v>
      </c>
    </row>
    <row r="102" spans="1:7" ht="15.9" customHeight="1" x14ac:dyDescent="0.25">
      <c r="A102" s="92" t="s">
        <v>27</v>
      </c>
      <c r="B102" s="93">
        <f t="shared" ref="B102:B107" si="38">+C102+D102</f>
        <v>70958</v>
      </c>
      <c r="C102" s="93">
        <v>35465</v>
      </c>
      <c r="D102" s="93">
        <v>35493</v>
      </c>
      <c r="E102" s="93">
        <f t="shared" ref="E102:E107" si="39">+F102+G102</f>
        <v>74963</v>
      </c>
      <c r="F102" s="93">
        <v>37148</v>
      </c>
      <c r="G102" s="93">
        <v>37815</v>
      </c>
    </row>
    <row r="103" spans="1:7" ht="15.9" customHeight="1" x14ac:dyDescent="0.25">
      <c r="A103" s="92" t="s">
        <v>151</v>
      </c>
      <c r="B103" s="93">
        <f t="shared" si="38"/>
        <v>95804</v>
      </c>
      <c r="C103" s="93">
        <v>49811</v>
      </c>
      <c r="D103" s="93">
        <v>45993</v>
      </c>
      <c r="E103" s="93">
        <f t="shared" si="39"/>
        <v>101205</v>
      </c>
      <c r="F103" s="93">
        <v>52086</v>
      </c>
      <c r="G103" s="93">
        <v>49119</v>
      </c>
    </row>
    <row r="104" spans="1:7" ht="15.9" customHeight="1" x14ac:dyDescent="0.25">
      <c r="A104" s="92" t="s">
        <v>152</v>
      </c>
      <c r="B104" s="93">
        <f t="shared" si="38"/>
        <v>41285</v>
      </c>
      <c r="C104" s="93">
        <v>21349</v>
      </c>
      <c r="D104" s="93">
        <v>19936</v>
      </c>
      <c r="E104" s="93">
        <f t="shared" si="39"/>
        <v>43574</v>
      </c>
      <c r="F104" s="93">
        <v>22437</v>
      </c>
      <c r="G104" s="93">
        <v>21137</v>
      </c>
    </row>
    <row r="105" spans="1:7" ht="15.9" customHeight="1" x14ac:dyDescent="0.25">
      <c r="A105" s="92" t="s">
        <v>153</v>
      </c>
      <c r="B105" s="93">
        <f t="shared" si="38"/>
        <v>22666</v>
      </c>
      <c r="C105" s="93">
        <v>11797</v>
      </c>
      <c r="D105" s="93">
        <v>10869</v>
      </c>
      <c r="E105" s="93">
        <f t="shared" si="39"/>
        <v>26550</v>
      </c>
      <c r="F105" s="93">
        <v>13994</v>
      </c>
      <c r="G105" s="93">
        <v>12556</v>
      </c>
    </row>
    <row r="106" spans="1:7" ht="15.9" customHeight="1" x14ac:dyDescent="0.25">
      <c r="A106" s="92" t="s">
        <v>154</v>
      </c>
      <c r="B106" s="93">
        <f t="shared" si="38"/>
        <v>22938</v>
      </c>
      <c r="C106" s="93">
        <v>11933</v>
      </c>
      <c r="D106" s="93">
        <v>11005</v>
      </c>
      <c r="E106" s="93">
        <f t="shared" si="39"/>
        <v>24889</v>
      </c>
      <c r="F106" s="93">
        <v>12929</v>
      </c>
      <c r="G106" s="93">
        <v>11960</v>
      </c>
    </row>
    <row r="107" spans="1:7" ht="15.9" customHeight="1" x14ac:dyDescent="0.25">
      <c r="A107" s="92" t="s">
        <v>155</v>
      </c>
      <c r="B107" s="93">
        <f t="shared" si="38"/>
        <v>30228</v>
      </c>
      <c r="C107" s="93">
        <v>15376</v>
      </c>
      <c r="D107" s="93">
        <v>14852</v>
      </c>
      <c r="E107" s="93">
        <f t="shared" si="39"/>
        <v>33410</v>
      </c>
      <c r="F107" s="93">
        <v>16894</v>
      </c>
      <c r="G107" s="93">
        <v>16516</v>
      </c>
    </row>
    <row r="108" spans="1:7" ht="12" customHeight="1" x14ac:dyDescent="0.25">
      <c r="A108" s="71"/>
      <c r="B108" s="98"/>
      <c r="C108" s="98"/>
      <c r="D108" s="98"/>
      <c r="E108" s="98"/>
      <c r="F108" s="99"/>
      <c r="G108" s="99"/>
    </row>
    <row r="109" spans="1:7" ht="12" customHeight="1" x14ac:dyDescent="0.25">
      <c r="A109" s="73"/>
      <c r="B109" s="100"/>
      <c r="C109" s="100"/>
      <c r="D109" s="100"/>
      <c r="E109" s="100"/>
      <c r="F109" s="100"/>
      <c r="G109" s="100"/>
    </row>
    <row r="110" spans="1:7" ht="12" customHeight="1" x14ac:dyDescent="0.25">
      <c r="A110" s="21" t="s">
        <v>1262</v>
      </c>
      <c r="B110" s="64"/>
      <c r="C110" s="64"/>
      <c r="D110" s="64"/>
      <c r="E110" s="64"/>
      <c r="F110" s="64"/>
      <c r="G110" s="64"/>
    </row>
    <row r="112" spans="1:7" ht="12" customHeight="1" x14ac:dyDescent="0.25">
      <c r="A112" s="64" t="str">
        <f>+'C1'!A35</f>
        <v>Fuente: Padrón Electoral, Tribunal Supremo de Elecciones.</v>
      </c>
    </row>
  </sheetData>
  <mergeCells count="4">
    <mergeCell ref="A1:G1"/>
    <mergeCell ref="A2:G2"/>
    <mergeCell ref="A3:G3"/>
    <mergeCell ref="A5:A7"/>
  </mergeCells>
  <printOptions horizontalCentered="1"/>
  <pageMargins left="0.39370078740157483" right="0.39370078740157483" top="0.9237007874015748" bottom="0.39370078740157483" header="0" footer="0"/>
  <pageSetup paperSize="9" scale="82" firstPageNumber="19" fitToHeight="4" orientation="portrait" r:id="rId1"/>
  <headerFooter scaleWithDoc="0" alignWithMargins="0"/>
  <rowBreaks count="2" manualBreakCount="2">
    <brk id="54" max="6" man="1"/>
    <brk id="100" max="6" man="1"/>
  </rowBreaks>
  <ignoredErrors>
    <ignoredError sqref="E38 E55:E64 E75 E101"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6">
    <tabColor rgb="FFFFFF00"/>
  </sheetPr>
  <dimension ref="A1:F592"/>
  <sheetViews>
    <sheetView zoomScaleNormal="100" zoomScaleSheetLayoutView="115" workbookViewId="0">
      <selection sqref="A1:F1"/>
    </sheetView>
  </sheetViews>
  <sheetFormatPr baseColWidth="10" defaultColWidth="11" defaultRowHeight="12.75" customHeight="1" x14ac:dyDescent="0.25"/>
  <cols>
    <col min="1" max="1" width="32.6640625" style="202" customWidth="1"/>
    <col min="2" max="2" width="14.88671875" style="202" bestFit="1" customWidth="1"/>
    <col min="3" max="3" width="14.6640625" style="202" bestFit="1" customWidth="1"/>
    <col min="4" max="4" width="10.6640625" style="202" customWidth="1"/>
    <col min="5" max="5" width="15" style="202" bestFit="1" customWidth="1"/>
    <col min="6" max="6" width="10.6640625" style="202" customWidth="1"/>
    <col min="7" max="7" width="11" style="202" customWidth="1"/>
    <col min="8" max="16384" width="11" style="202"/>
  </cols>
  <sheetData>
    <row r="1" spans="1:6" ht="13.2" x14ac:dyDescent="0.25">
      <c r="A1" s="388" t="s">
        <v>1263</v>
      </c>
      <c r="B1" s="388"/>
      <c r="C1" s="388"/>
      <c r="D1" s="388"/>
      <c r="E1" s="388"/>
      <c r="F1" s="388"/>
    </row>
    <row r="2" spans="1:6" ht="13.2" x14ac:dyDescent="0.25">
      <c r="A2" s="388" t="s">
        <v>861</v>
      </c>
      <c r="B2" s="388"/>
      <c r="C2" s="388"/>
      <c r="D2" s="388"/>
      <c r="E2" s="388"/>
      <c r="F2" s="388"/>
    </row>
    <row r="3" spans="1:6" ht="13.2" x14ac:dyDescent="0.25">
      <c r="A3" s="388" t="s">
        <v>970</v>
      </c>
      <c r="B3" s="388"/>
      <c r="C3" s="388"/>
      <c r="D3" s="388"/>
      <c r="E3" s="388"/>
      <c r="F3" s="388"/>
    </row>
    <row r="4" spans="1:6" ht="13.2" x14ac:dyDescent="0.25">
      <c r="A4" s="109"/>
      <c r="B4" s="81"/>
      <c r="C4" s="81"/>
      <c r="D4" s="81"/>
      <c r="E4" s="81"/>
      <c r="F4" s="64"/>
    </row>
    <row r="5" spans="1:6" ht="26.4" x14ac:dyDescent="0.25">
      <c r="A5" s="300" t="s">
        <v>469</v>
      </c>
      <c r="B5" s="101" t="s">
        <v>0</v>
      </c>
      <c r="C5" s="101" t="s">
        <v>23</v>
      </c>
      <c r="D5" s="102" t="s">
        <v>2</v>
      </c>
      <c r="E5" s="102" t="s">
        <v>24</v>
      </c>
      <c r="F5" s="102" t="s">
        <v>2</v>
      </c>
    </row>
    <row r="6" spans="1:6" ht="24.9" customHeight="1" x14ac:dyDescent="0.25">
      <c r="A6" s="347" t="s">
        <v>1</v>
      </c>
      <c r="B6" s="348">
        <v>3570807</v>
      </c>
      <c r="C6" s="348">
        <v>1772647</v>
      </c>
      <c r="D6" s="349">
        <v>49.642755825223823</v>
      </c>
      <c r="E6" s="348">
        <v>1798160</v>
      </c>
      <c r="F6" s="349">
        <v>50.357244174776184</v>
      </c>
    </row>
    <row r="7" spans="1:6" ht="24.9" customHeight="1" x14ac:dyDescent="0.25">
      <c r="A7" s="350" t="s">
        <v>971</v>
      </c>
      <c r="B7" s="348">
        <v>1170818</v>
      </c>
      <c r="C7" s="348">
        <v>569124</v>
      </c>
      <c r="D7" s="349">
        <v>48.609092104836108</v>
      </c>
      <c r="E7" s="348">
        <v>601694</v>
      </c>
      <c r="F7" s="349">
        <v>51.390907895163892</v>
      </c>
    </row>
    <row r="8" spans="1:6" s="299" customFormat="1" ht="19.95" customHeight="1" x14ac:dyDescent="0.25">
      <c r="A8" s="351" t="s">
        <v>972</v>
      </c>
      <c r="B8" s="352">
        <v>237400</v>
      </c>
      <c r="C8" s="352">
        <v>115038</v>
      </c>
      <c r="D8" s="353">
        <v>48.457455770850885</v>
      </c>
      <c r="E8" s="352">
        <v>122362</v>
      </c>
      <c r="F8" s="349">
        <v>51.542544229149115</v>
      </c>
    </row>
    <row r="9" spans="1:6" ht="13.2" x14ac:dyDescent="0.25">
      <c r="A9" s="354" t="s">
        <v>470</v>
      </c>
      <c r="B9" s="355">
        <v>4989</v>
      </c>
      <c r="C9" s="355">
        <v>2358</v>
      </c>
      <c r="D9" s="356">
        <v>47.263980757666872</v>
      </c>
      <c r="E9" s="355">
        <v>2631</v>
      </c>
      <c r="F9" s="356">
        <v>52.736019242333128</v>
      </c>
    </row>
    <row r="10" spans="1:6" ht="13.2" x14ac:dyDescent="0.25">
      <c r="A10" s="354" t="s">
        <v>471</v>
      </c>
      <c r="B10" s="355">
        <v>10017</v>
      </c>
      <c r="C10" s="355">
        <v>5250</v>
      </c>
      <c r="D10" s="356">
        <v>52.410901467505241</v>
      </c>
      <c r="E10" s="355">
        <v>4767</v>
      </c>
      <c r="F10" s="356">
        <v>47.589098532494759</v>
      </c>
    </row>
    <row r="11" spans="1:6" ht="13.2" x14ac:dyDescent="0.25">
      <c r="A11" s="354" t="s">
        <v>472</v>
      </c>
      <c r="B11" s="355">
        <v>18079</v>
      </c>
      <c r="C11" s="355">
        <v>9077</v>
      </c>
      <c r="D11" s="356">
        <v>50.207422976934566</v>
      </c>
      <c r="E11" s="355">
        <v>9002</v>
      </c>
      <c r="F11" s="356">
        <v>49.792577023065441</v>
      </c>
    </row>
    <row r="12" spans="1:6" ht="13.2" x14ac:dyDescent="0.25">
      <c r="A12" s="354" t="s">
        <v>473</v>
      </c>
      <c r="B12" s="355">
        <v>14990</v>
      </c>
      <c r="C12" s="355">
        <v>7367</v>
      </c>
      <c r="D12" s="356">
        <v>49.14609739826551</v>
      </c>
      <c r="E12" s="355">
        <v>7623</v>
      </c>
      <c r="F12" s="356">
        <v>50.85390260173449</v>
      </c>
    </row>
    <row r="13" spans="1:6" ht="13.2" x14ac:dyDescent="0.25">
      <c r="A13" s="354" t="s">
        <v>474</v>
      </c>
      <c r="B13" s="355">
        <v>18261</v>
      </c>
      <c r="C13" s="355">
        <v>8499</v>
      </c>
      <c r="D13" s="356">
        <v>46.541810415639887</v>
      </c>
      <c r="E13" s="355">
        <v>9762</v>
      </c>
      <c r="F13" s="356">
        <v>53.458189584360113</v>
      </c>
    </row>
    <row r="14" spans="1:6" ht="13.2" x14ac:dyDescent="0.25">
      <c r="A14" s="354" t="s">
        <v>475</v>
      </c>
      <c r="B14" s="355">
        <v>17960</v>
      </c>
      <c r="C14" s="355">
        <v>8387</v>
      </c>
      <c r="D14" s="356">
        <v>46.698218262806236</v>
      </c>
      <c r="E14" s="355">
        <v>9573</v>
      </c>
      <c r="F14" s="356">
        <v>53.301781737193764</v>
      </c>
    </row>
    <row r="15" spans="1:6" ht="13.2" x14ac:dyDescent="0.25">
      <c r="A15" s="354" t="s">
        <v>476</v>
      </c>
      <c r="B15" s="355">
        <v>18400</v>
      </c>
      <c r="C15" s="355">
        <v>8961</v>
      </c>
      <c r="D15" s="356">
        <v>48.701086956521742</v>
      </c>
      <c r="E15" s="355">
        <v>9439</v>
      </c>
      <c r="F15" s="356">
        <v>51.298913043478258</v>
      </c>
    </row>
    <row r="16" spans="1:6" ht="13.2" x14ac:dyDescent="0.25">
      <c r="A16" s="354" t="s">
        <v>477</v>
      </c>
      <c r="B16" s="355">
        <v>7814</v>
      </c>
      <c r="C16" s="355">
        <v>3844</v>
      </c>
      <c r="D16" s="356">
        <v>49.193754799078576</v>
      </c>
      <c r="E16" s="355">
        <v>3970</v>
      </c>
      <c r="F16" s="356">
        <v>50.806245200921417</v>
      </c>
    </row>
    <row r="17" spans="1:6" ht="13.2" x14ac:dyDescent="0.25">
      <c r="A17" s="354" t="s">
        <v>478</v>
      </c>
      <c r="B17" s="355">
        <v>52538</v>
      </c>
      <c r="C17" s="355">
        <v>25467</v>
      </c>
      <c r="D17" s="356">
        <v>48.473485857855266</v>
      </c>
      <c r="E17" s="355">
        <v>27071</v>
      </c>
      <c r="F17" s="356">
        <v>51.526514142144734</v>
      </c>
    </row>
    <row r="18" spans="1:6" ht="13.2" x14ac:dyDescent="0.25">
      <c r="A18" s="354" t="s">
        <v>479</v>
      </c>
      <c r="B18" s="355">
        <v>43840</v>
      </c>
      <c r="C18" s="355">
        <v>20924</v>
      </c>
      <c r="D18" s="356">
        <v>47.728102189781026</v>
      </c>
      <c r="E18" s="355">
        <v>22916</v>
      </c>
      <c r="F18" s="356">
        <v>52.271897810218981</v>
      </c>
    </row>
    <row r="19" spans="1:6" ht="13.2" x14ac:dyDescent="0.25">
      <c r="A19" s="354" t="s">
        <v>480</v>
      </c>
      <c r="B19" s="355">
        <v>30512</v>
      </c>
      <c r="C19" s="355">
        <v>14904</v>
      </c>
      <c r="D19" s="356">
        <v>48.846355532249611</v>
      </c>
      <c r="E19" s="355">
        <v>15608</v>
      </c>
      <c r="F19" s="356">
        <v>51.153644467750389</v>
      </c>
    </row>
    <row r="20" spans="1:6" s="299" customFormat="1" ht="19.95" customHeight="1" x14ac:dyDescent="0.25">
      <c r="A20" s="351" t="s">
        <v>973</v>
      </c>
      <c r="B20" s="352">
        <v>51903</v>
      </c>
      <c r="C20" s="352">
        <v>25243</v>
      </c>
      <c r="D20" s="349">
        <v>48.63495366356473</v>
      </c>
      <c r="E20" s="352">
        <v>26660</v>
      </c>
      <c r="F20" s="349">
        <v>51.36504633643527</v>
      </c>
    </row>
    <row r="21" spans="1:6" ht="13.2" x14ac:dyDescent="0.25">
      <c r="A21" s="354" t="s">
        <v>86</v>
      </c>
      <c r="B21" s="355">
        <v>12522</v>
      </c>
      <c r="C21" s="355">
        <v>6044</v>
      </c>
      <c r="D21" s="356">
        <v>48.267049992014051</v>
      </c>
      <c r="E21" s="355">
        <v>6478</v>
      </c>
      <c r="F21" s="356">
        <v>51.732950007985949</v>
      </c>
    </row>
    <row r="22" spans="1:6" ht="13.2" x14ac:dyDescent="0.25">
      <c r="A22" s="354" t="s">
        <v>481</v>
      </c>
      <c r="B22" s="355">
        <v>17182</v>
      </c>
      <c r="C22" s="355">
        <v>8616</v>
      </c>
      <c r="D22" s="356">
        <v>50.1455011058084</v>
      </c>
      <c r="E22" s="355">
        <v>8566</v>
      </c>
      <c r="F22" s="356">
        <v>49.854498894191593</v>
      </c>
    </row>
    <row r="23" spans="1:6" ht="13.2" x14ac:dyDescent="0.25">
      <c r="A23" s="354" t="s">
        <v>125</v>
      </c>
      <c r="B23" s="355">
        <v>22199</v>
      </c>
      <c r="C23" s="355">
        <v>10583</v>
      </c>
      <c r="D23" s="356">
        <v>47.673318617955765</v>
      </c>
      <c r="E23" s="355">
        <v>11616</v>
      </c>
      <c r="F23" s="356">
        <v>52.326681382044235</v>
      </c>
    </row>
    <row r="24" spans="1:6" s="299" customFormat="1" ht="19.95" customHeight="1" x14ac:dyDescent="0.25">
      <c r="A24" s="351" t="s">
        <v>974</v>
      </c>
      <c r="B24" s="352">
        <v>167424</v>
      </c>
      <c r="C24" s="352">
        <v>81682</v>
      </c>
      <c r="D24" s="349">
        <v>48.787509556574925</v>
      </c>
      <c r="E24" s="352">
        <v>85742</v>
      </c>
      <c r="F24" s="349">
        <v>51.212490443425075</v>
      </c>
    </row>
    <row r="25" spans="1:6" ht="13.2" x14ac:dyDescent="0.25">
      <c r="A25" s="354" t="s">
        <v>87</v>
      </c>
      <c r="B25" s="355">
        <v>30348</v>
      </c>
      <c r="C25" s="355">
        <v>14650</v>
      </c>
      <c r="D25" s="356">
        <v>48.273362330301836</v>
      </c>
      <c r="E25" s="355">
        <v>15698</v>
      </c>
      <c r="F25" s="356">
        <v>51.726637669698171</v>
      </c>
    </row>
    <row r="26" spans="1:6" ht="13.2" x14ac:dyDescent="0.25">
      <c r="A26" s="354" t="s">
        <v>482</v>
      </c>
      <c r="B26" s="355">
        <v>30220</v>
      </c>
      <c r="C26" s="355">
        <v>14829</v>
      </c>
      <c r="D26" s="356">
        <v>49.070152217074785</v>
      </c>
      <c r="E26" s="355">
        <v>15391</v>
      </c>
      <c r="F26" s="356">
        <v>50.929847782925222</v>
      </c>
    </row>
    <row r="27" spans="1:6" ht="13.2" x14ac:dyDescent="0.25">
      <c r="A27" s="354" t="s">
        <v>483</v>
      </c>
      <c r="B27" s="355">
        <v>13767</v>
      </c>
      <c r="C27" s="355">
        <v>6808</v>
      </c>
      <c r="D27" s="356">
        <v>49.451587128640952</v>
      </c>
      <c r="E27" s="355">
        <v>6959</v>
      </c>
      <c r="F27" s="356">
        <v>50.548412871359048</v>
      </c>
    </row>
    <row r="28" spans="1:6" ht="13.2" x14ac:dyDescent="0.25">
      <c r="A28" s="354" t="s">
        <v>484</v>
      </c>
      <c r="B28" s="355">
        <v>12190</v>
      </c>
      <c r="C28" s="355">
        <v>5898</v>
      </c>
      <c r="D28" s="356">
        <v>48.383921246923705</v>
      </c>
      <c r="E28" s="355">
        <v>6292</v>
      </c>
      <c r="F28" s="356">
        <v>51.616078753076287</v>
      </c>
    </row>
    <row r="29" spans="1:6" ht="13.2" x14ac:dyDescent="0.25">
      <c r="A29" s="354" t="s">
        <v>481</v>
      </c>
      <c r="B29" s="355">
        <v>9418</v>
      </c>
      <c r="C29" s="355">
        <v>4528</v>
      </c>
      <c r="D29" s="356">
        <v>48.07814822679974</v>
      </c>
      <c r="E29" s="355">
        <v>4890</v>
      </c>
      <c r="F29" s="356">
        <v>51.92185177320026</v>
      </c>
    </row>
    <row r="30" spans="1:6" ht="13.2" x14ac:dyDescent="0.25">
      <c r="A30" s="354" t="s">
        <v>485</v>
      </c>
      <c r="B30" s="355">
        <v>3162</v>
      </c>
      <c r="C30" s="355">
        <v>1605</v>
      </c>
      <c r="D30" s="356">
        <v>50.759013282732447</v>
      </c>
      <c r="E30" s="355">
        <v>1557</v>
      </c>
      <c r="F30" s="356">
        <v>49.240986717267553</v>
      </c>
    </row>
    <row r="31" spans="1:6" ht="13.2" x14ac:dyDescent="0.25">
      <c r="A31" s="354" t="s">
        <v>486</v>
      </c>
      <c r="B31" s="355">
        <v>7689</v>
      </c>
      <c r="C31" s="355">
        <v>3848</v>
      </c>
      <c r="D31" s="356">
        <v>50.045519573416563</v>
      </c>
      <c r="E31" s="355">
        <v>3841</v>
      </c>
      <c r="F31" s="356">
        <v>49.95448042658343</v>
      </c>
    </row>
    <row r="32" spans="1:6" ht="13.2" x14ac:dyDescent="0.25">
      <c r="A32" s="354" t="s">
        <v>487</v>
      </c>
      <c r="B32" s="355">
        <v>3430</v>
      </c>
      <c r="C32" s="355">
        <v>1687</v>
      </c>
      <c r="D32" s="356">
        <v>49.183673469387756</v>
      </c>
      <c r="E32" s="355">
        <v>1743</v>
      </c>
      <c r="F32" s="356">
        <v>50.816326530612244</v>
      </c>
    </row>
    <row r="33" spans="1:6" ht="13.2" x14ac:dyDescent="0.25">
      <c r="A33" s="354" t="s">
        <v>488</v>
      </c>
      <c r="B33" s="355">
        <v>3366</v>
      </c>
      <c r="C33" s="355">
        <v>1729</v>
      </c>
      <c r="D33" s="356">
        <v>51.366607248960193</v>
      </c>
      <c r="E33" s="355">
        <v>1637</v>
      </c>
      <c r="F33" s="356">
        <v>48.633392751039814</v>
      </c>
    </row>
    <row r="34" spans="1:6" ht="13.2" x14ac:dyDescent="0.25">
      <c r="A34" s="354" t="s">
        <v>489</v>
      </c>
      <c r="B34" s="355">
        <v>9471</v>
      </c>
      <c r="C34" s="355">
        <v>4587</v>
      </c>
      <c r="D34" s="356">
        <v>48.432055749128921</v>
      </c>
      <c r="E34" s="355">
        <v>4884</v>
      </c>
      <c r="F34" s="356">
        <v>51.567944250871079</v>
      </c>
    </row>
    <row r="35" spans="1:6" ht="13.2" x14ac:dyDescent="0.25">
      <c r="A35" s="354" t="s">
        <v>490</v>
      </c>
      <c r="B35" s="355">
        <v>16840</v>
      </c>
      <c r="C35" s="355">
        <v>8128</v>
      </c>
      <c r="D35" s="356">
        <v>48.266033254156767</v>
      </c>
      <c r="E35" s="355">
        <v>8712</v>
      </c>
      <c r="F35" s="356">
        <v>51.733966745843233</v>
      </c>
    </row>
    <row r="36" spans="1:6" ht="13.2" x14ac:dyDescent="0.25">
      <c r="A36" s="354" t="s">
        <v>491</v>
      </c>
      <c r="B36" s="355">
        <v>12902</v>
      </c>
      <c r="C36" s="355">
        <v>6131</v>
      </c>
      <c r="D36" s="356">
        <v>47.519764377615878</v>
      </c>
      <c r="E36" s="355">
        <v>6771</v>
      </c>
      <c r="F36" s="356">
        <v>52.480235622384129</v>
      </c>
    </row>
    <row r="37" spans="1:6" ht="13.2" x14ac:dyDescent="0.25">
      <c r="A37" s="354" t="s">
        <v>492</v>
      </c>
      <c r="B37" s="355">
        <v>14621</v>
      </c>
      <c r="C37" s="355">
        <v>7254</v>
      </c>
      <c r="D37" s="356">
        <v>49.613569523288419</v>
      </c>
      <c r="E37" s="355">
        <v>7367</v>
      </c>
      <c r="F37" s="356">
        <v>50.386430476711574</v>
      </c>
    </row>
    <row r="38" spans="1:6" s="299" customFormat="1" ht="19.95" customHeight="1" x14ac:dyDescent="0.25">
      <c r="A38" s="351" t="s">
        <v>975</v>
      </c>
      <c r="B38" s="352">
        <v>30295</v>
      </c>
      <c r="C38" s="352">
        <v>15178</v>
      </c>
      <c r="D38" s="349">
        <v>50.100676679320024</v>
      </c>
      <c r="E38" s="352">
        <v>15117</v>
      </c>
      <c r="F38" s="349">
        <v>49.899323320679976</v>
      </c>
    </row>
    <row r="39" spans="1:6" ht="13.2" x14ac:dyDescent="0.25">
      <c r="A39" s="354" t="s">
        <v>493</v>
      </c>
      <c r="B39" s="355">
        <v>10936</v>
      </c>
      <c r="C39" s="355">
        <v>5313</v>
      </c>
      <c r="D39" s="356">
        <v>48.582662765179222</v>
      </c>
      <c r="E39" s="355">
        <v>5623</v>
      </c>
      <c r="F39" s="356">
        <v>51.417337234820771</v>
      </c>
    </row>
    <row r="40" spans="1:6" ht="13.2" x14ac:dyDescent="0.25">
      <c r="A40" s="354" t="s">
        <v>494</v>
      </c>
      <c r="B40" s="355">
        <v>4985</v>
      </c>
      <c r="C40" s="355">
        <v>2560</v>
      </c>
      <c r="D40" s="356">
        <v>51.35406218655968</v>
      </c>
      <c r="E40" s="355">
        <v>2425</v>
      </c>
      <c r="F40" s="356">
        <v>48.64593781344032</v>
      </c>
    </row>
    <row r="41" spans="1:6" ht="13.2" x14ac:dyDescent="0.25">
      <c r="A41" s="354" t="s">
        <v>495</v>
      </c>
      <c r="B41" s="355">
        <v>4026</v>
      </c>
      <c r="C41" s="355">
        <v>2021</v>
      </c>
      <c r="D41" s="356">
        <v>50.198708395429705</v>
      </c>
      <c r="E41" s="355">
        <v>2005</v>
      </c>
      <c r="F41" s="356">
        <v>49.801291604570288</v>
      </c>
    </row>
    <row r="42" spans="1:6" ht="13.2" x14ac:dyDescent="0.25">
      <c r="A42" s="354" t="s">
        <v>496</v>
      </c>
      <c r="B42" s="355">
        <v>1080</v>
      </c>
      <c r="C42" s="355">
        <v>536</v>
      </c>
      <c r="D42" s="356">
        <v>49.629629629629626</v>
      </c>
      <c r="E42" s="355">
        <v>544</v>
      </c>
      <c r="F42" s="356">
        <v>50.370370370370367</v>
      </c>
    </row>
    <row r="43" spans="1:6" ht="13.2" x14ac:dyDescent="0.25">
      <c r="A43" s="354" t="s">
        <v>125</v>
      </c>
      <c r="B43" s="355">
        <v>1413</v>
      </c>
      <c r="C43" s="355">
        <v>686</v>
      </c>
      <c r="D43" s="356">
        <v>48.54918612880396</v>
      </c>
      <c r="E43" s="355">
        <v>727</v>
      </c>
      <c r="F43" s="356">
        <v>51.450813871196033</v>
      </c>
    </row>
    <row r="44" spans="1:6" ht="13.2" x14ac:dyDescent="0.25">
      <c r="A44" s="354" t="s">
        <v>497</v>
      </c>
      <c r="B44" s="355">
        <v>1538</v>
      </c>
      <c r="C44" s="355">
        <v>792</v>
      </c>
      <c r="D44" s="356">
        <v>51.495448634590382</v>
      </c>
      <c r="E44" s="355">
        <v>746</v>
      </c>
      <c r="F44" s="356">
        <v>48.504551365409618</v>
      </c>
    </row>
    <row r="45" spans="1:6" ht="13.2" x14ac:dyDescent="0.25">
      <c r="A45" s="354" t="s">
        <v>498</v>
      </c>
      <c r="B45" s="355">
        <v>634</v>
      </c>
      <c r="C45" s="355">
        <v>325</v>
      </c>
      <c r="D45" s="356">
        <v>51.261829652996852</v>
      </c>
      <c r="E45" s="355">
        <v>309</v>
      </c>
      <c r="F45" s="356">
        <v>48.738170347003155</v>
      </c>
    </row>
    <row r="46" spans="1:6" ht="13.2" x14ac:dyDescent="0.25">
      <c r="A46" s="354" t="s">
        <v>481</v>
      </c>
      <c r="B46" s="355">
        <v>3474</v>
      </c>
      <c r="C46" s="355">
        <v>1749</v>
      </c>
      <c r="D46" s="356">
        <v>50.345423143350608</v>
      </c>
      <c r="E46" s="355">
        <v>1725</v>
      </c>
      <c r="F46" s="356">
        <v>49.654576856649399</v>
      </c>
    </row>
    <row r="47" spans="1:6" ht="13.2" x14ac:dyDescent="0.25">
      <c r="A47" s="354" t="s">
        <v>499</v>
      </c>
      <c r="B47" s="355">
        <v>2209</v>
      </c>
      <c r="C47" s="355">
        <v>1196</v>
      </c>
      <c r="D47" s="356">
        <v>54.142145767315533</v>
      </c>
      <c r="E47" s="355">
        <v>1013</v>
      </c>
      <c r="F47" s="356">
        <v>45.857854232684474</v>
      </c>
    </row>
    <row r="48" spans="1:6" s="299" customFormat="1" ht="19.95" customHeight="1" x14ac:dyDescent="0.25">
      <c r="A48" s="351" t="s">
        <v>976</v>
      </c>
      <c r="B48" s="352">
        <v>12866</v>
      </c>
      <c r="C48" s="352">
        <v>6404</v>
      </c>
      <c r="D48" s="349">
        <v>49.774599720192761</v>
      </c>
      <c r="E48" s="352">
        <v>6462</v>
      </c>
      <c r="F48" s="349">
        <v>50.225400279807239</v>
      </c>
    </row>
    <row r="49" spans="1:6" ht="13.2" x14ac:dyDescent="0.25">
      <c r="A49" s="354" t="s">
        <v>500</v>
      </c>
      <c r="B49" s="355">
        <v>8264</v>
      </c>
      <c r="C49" s="355">
        <v>4065</v>
      </c>
      <c r="D49" s="356">
        <v>49.189254598257506</v>
      </c>
      <c r="E49" s="355">
        <v>4199</v>
      </c>
      <c r="F49" s="356">
        <v>50.810745401742494</v>
      </c>
    </row>
    <row r="50" spans="1:6" ht="13.2" x14ac:dyDescent="0.25">
      <c r="A50" s="354" t="s">
        <v>501</v>
      </c>
      <c r="B50" s="355">
        <v>3103</v>
      </c>
      <c r="C50" s="355">
        <v>1563</v>
      </c>
      <c r="D50" s="356">
        <v>50.370609087979382</v>
      </c>
      <c r="E50" s="355">
        <v>1540</v>
      </c>
      <c r="F50" s="356">
        <v>49.629390912020625</v>
      </c>
    </row>
    <row r="51" spans="1:6" ht="13.2" x14ac:dyDescent="0.25">
      <c r="A51" s="354" t="s">
        <v>112</v>
      </c>
      <c r="B51" s="355">
        <v>1499</v>
      </c>
      <c r="C51" s="355">
        <v>776</v>
      </c>
      <c r="D51" s="356">
        <v>51.767845230153434</v>
      </c>
      <c r="E51" s="355">
        <v>723</v>
      </c>
      <c r="F51" s="356">
        <v>48.232154769846566</v>
      </c>
    </row>
    <row r="52" spans="1:6" s="299" customFormat="1" ht="19.95" customHeight="1" x14ac:dyDescent="0.25">
      <c r="A52" s="351" t="s">
        <v>977</v>
      </c>
      <c r="B52" s="352">
        <v>45743</v>
      </c>
      <c r="C52" s="352">
        <v>22797</v>
      </c>
      <c r="D52" s="349">
        <v>49.837133550488602</v>
      </c>
      <c r="E52" s="352">
        <v>22946</v>
      </c>
      <c r="F52" s="349">
        <v>50.162866449511398</v>
      </c>
    </row>
    <row r="53" spans="1:6" ht="13.2" x14ac:dyDescent="0.25">
      <c r="A53" s="354" t="s">
        <v>90</v>
      </c>
      <c r="B53" s="355">
        <v>25382</v>
      </c>
      <c r="C53" s="355">
        <v>12521</v>
      </c>
      <c r="D53" s="356">
        <v>49.330234024111576</v>
      </c>
      <c r="E53" s="355">
        <v>12861</v>
      </c>
      <c r="F53" s="356">
        <v>50.669765975888424</v>
      </c>
    </row>
    <row r="54" spans="1:6" ht="13.2" x14ac:dyDescent="0.25">
      <c r="A54" s="354" t="s">
        <v>502</v>
      </c>
      <c r="B54" s="355">
        <v>1932</v>
      </c>
      <c r="C54" s="355">
        <v>1021</v>
      </c>
      <c r="D54" s="356">
        <v>52.846790890269148</v>
      </c>
      <c r="E54" s="355">
        <v>911</v>
      </c>
      <c r="F54" s="356">
        <v>47.153209109730845</v>
      </c>
    </row>
    <row r="55" spans="1:6" ht="13.2" x14ac:dyDescent="0.25">
      <c r="A55" s="354" t="s">
        <v>503</v>
      </c>
      <c r="B55" s="355">
        <v>5455</v>
      </c>
      <c r="C55" s="355">
        <v>2748</v>
      </c>
      <c r="D55" s="356">
        <v>50.375802016498625</v>
      </c>
      <c r="E55" s="355">
        <v>2707</v>
      </c>
      <c r="F55" s="356">
        <v>49.624197983501375</v>
      </c>
    </row>
    <row r="56" spans="1:6" ht="13.2" x14ac:dyDescent="0.25">
      <c r="A56" s="354" t="s">
        <v>504</v>
      </c>
      <c r="B56" s="355">
        <v>4369</v>
      </c>
      <c r="C56" s="355">
        <v>2154</v>
      </c>
      <c r="D56" s="356">
        <v>49.301899748226141</v>
      </c>
      <c r="E56" s="355">
        <v>2215</v>
      </c>
      <c r="F56" s="356">
        <v>50.698100251773859</v>
      </c>
    </row>
    <row r="57" spans="1:6" ht="13.2" x14ac:dyDescent="0.25">
      <c r="A57" s="354" t="s">
        <v>505</v>
      </c>
      <c r="B57" s="355">
        <v>1025</v>
      </c>
      <c r="C57" s="355">
        <v>523</v>
      </c>
      <c r="D57" s="356">
        <v>51.024390243902438</v>
      </c>
      <c r="E57" s="355">
        <v>502</v>
      </c>
      <c r="F57" s="356">
        <v>48.975609756097562</v>
      </c>
    </row>
    <row r="58" spans="1:6" ht="13.2" x14ac:dyDescent="0.25">
      <c r="A58" s="354" t="s">
        <v>506</v>
      </c>
      <c r="B58" s="355">
        <v>720</v>
      </c>
      <c r="C58" s="355">
        <v>338</v>
      </c>
      <c r="D58" s="356">
        <v>46.944444444444443</v>
      </c>
      <c r="E58" s="355">
        <v>382</v>
      </c>
      <c r="F58" s="356">
        <v>53.055555555555557</v>
      </c>
    </row>
    <row r="59" spans="1:6" ht="13.2" x14ac:dyDescent="0.25">
      <c r="A59" s="354" t="s">
        <v>507</v>
      </c>
      <c r="B59" s="355">
        <v>6860</v>
      </c>
      <c r="C59" s="355">
        <v>3492</v>
      </c>
      <c r="D59" s="356">
        <v>50.903790087463548</v>
      </c>
      <c r="E59" s="355">
        <v>3368</v>
      </c>
      <c r="F59" s="356">
        <v>49.096209912536445</v>
      </c>
    </row>
    <row r="60" spans="1:6" s="299" customFormat="1" ht="19.95" customHeight="1" x14ac:dyDescent="0.25">
      <c r="A60" s="351" t="s">
        <v>978</v>
      </c>
      <c r="B60" s="352">
        <v>24119</v>
      </c>
      <c r="C60" s="352">
        <v>11862</v>
      </c>
      <c r="D60" s="349">
        <v>49.181143496828227</v>
      </c>
      <c r="E60" s="352">
        <v>12257</v>
      </c>
      <c r="F60" s="349">
        <v>50.818856503171773</v>
      </c>
    </row>
    <row r="61" spans="1:6" ht="13.2" x14ac:dyDescent="0.25">
      <c r="A61" s="354" t="s">
        <v>508</v>
      </c>
      <c r="B61" s="355">
        <v>13869</v>
      </c>
      <c r="C61" s="355">
        <v>6723</v>
      </c>
      <c r="D61" s="356">
        <v>48.475016223231663</v>
      </c>
      <c r="E61" s="355">
        <v>7146</v>
      </c>
      <c r="F61" s="356">
        <v>51.52498377676833</v>
      </c>
    </row>
    <row r="62" spans="1:6" ht="13.2" x14ac:dyDescent="0.25">
      <c r="A62" s="354" t="s">
        <v>509</v>
      </c>
      <c r="B62" s="355">
        <v>3558</v>
      </c>
      <c r="C62" s="355">
        <v>1728</v>
      </c>
      <c r="D62" s="356">
        <v>48.566610455311974</v>
      </c>
      <c r="E62" s="355">
        <v>1830</v>
      </c>
      <c r="F62" s="356">
        <v>51.433389544688026</v>
      </c>
    </row>
    <row r="63" spans="1:6" ht="13.2" x14ac:dyDescent="0.25">
      <c r="A63" s="354" t="s">
        <v>510</v>
      </c>
      <c r="B63" s="355">
        <v>3776</v>
      </c>
      <c r="C63" s="355">
        <v>1888</v>
      </c>
      <c r="D63" s="356">
        <v>50</v>
      </c>
      <c r="E63" s="355">
        <v>1888</v>
      </c>
      <c r="F63" s="356">
        <v>50</v>
      </c>
    </row>
    <row r="64" spans="1:6" ht="13.2" x14ac:dyDescent="0.25">
      <c r="A64" s="354" t="s">
        <v>511</v>
      </c>
      <c r="B64" s="355">
        <v>296</v>
      </c>
      <c r="C64" s="355">
        <v>152</v>
      </c>
      <c r="D64" s="356">
        <v>51.351351351351347</v>
      </c>
      <c r="E64" s="355">
        <v>144</v>
      </c>
      <c r="F64" s="356">
        <v>48.648648648648653</v>
      </c>
    </row>
    <row r="65" spans="1:6" ht="13.2" x14ac:dyDescent="0.25">
      <c r="A65" s="354" t="s">
        <v>512</v>
      </c>
      <c r="B65" s="355">
        <v>592</v>
      </c>
      <c r="C65" s="355">
        <v>306</v>
      </c>
      <c r="D65" s="356">
        <v>51.689189189189186</v>
      </c>
      <c r="E65" s="355">
        <v>286</v>
      </c>
      <c r="F65" s="356">
        <v>48.310810810810814</v>
      </c>
    </row>
    <row r="66" spans="1:6" ht="13.2" x14ac:dyDescent="0.25">
      <c r="A66" s="354" t="s">
        <v>513</v>
      </c>
      <c r="B66" s="355">
        <v>951</v>
      </c>
      <c r="C66" s="355">
        <v>500</v>
      </c>
      <c r="D66" s="356">
        <v>52.576235541535219</v>
      </c>
      <c r="E66" s="355">
        <v>451</v>
      </c>
      <c r="F66" s="356">
        <v>47.423764458464774</v>
      </c>
    </row>
    <row r="67" spans="1:6" ht="13.2" x14ac:dyDescent="0.25">
      <c r="A67" s="354" t="s">
        <v>282</v>
      </c>
      <c r="B67" s="355">
        <v>1077</v>
      </c>
      <c r="C67" s="355">
        <v>565</v>
      </c>
      <c r="D67" s="356">
        <v>52.460538532961934</v>
      </c>
      <c r="E67" s="355">
        <v>512</v>
      </c>
      <c r="F67" s="356">
        <v>47.539461467038066</v>
      </c>
    </row>
    <row r="68" spans="1:6" s="299" customFormat="1" ht="19.95" customHeight="1" x14ac:dyDescent="0.25">
      <c r="A68" s="351" t="s">
        <v>979</v>
      </c>
      <c r="B68" s="352">
        <v>92408</v>
      </c>
      <c r="C68" s="352">
        <v>44146</v>
      </c>
      <c r="D68" s="349">
        <v>47.772920093498399</v>
      </c>
      <c r="E68" s="352">
        <v>48262</v>
      </c>
      <c r="F68" s="349">
        <v>52.227079906501608</v>
      </c>
    </row>
    <row r="69" spans="1:6" ht="13.2" x14ac:dyDescent="0.25">
      <c r="A69" s="354" t="s">
        <v>514</v>
      </c>
      <c r="B69" s="355">
        <v>19952</v>
      </c>
      <c r="C69" s="355">
        <v>9480</v>
      </c>
      <c r="D69" s="356">
        <v>47.514033680834004</v>
      </c>
      <c r="E69" s="355">
        <v>10472</v>
      </c>
      <c r="F69" s="356">
        <v>52.485966319165996</v>
      </c>
    </row>
    <row r="70" spans="1:6" ht="13.2" x14ac:dyDescent="0.25">
      <c r="A70" s="354" t="s">
        <v>515</v>
      </c>
      <c r="B70" s="355">
        <v>2007</v>
      </c>
      <c r="C70" s="355">
        <v>1010</v>
      </c>
      <c r="D70" s="356">
        <v>50.323866467364219</v>
      </c>
      <c r="E70" s="355">
        <v>997</v>
      </c>
      <c r="F70" s="356">
        <v>49.676133532635774</v>
      </c>
    </row>
    <row r="71" spans="1:6" ht="13.2" x14ac:dyDescent="0.25">
      <c r="A71" s="354" t="s">
        <v>516</v>
      </c>
      <c r="B71" s="355">
        <v>11472</v>
      </c>
      <c r="C71" s="355">
        <v>5409</v>
      </c>
      <c r="D71" s="356">
        <v>47.14958158995816</v>
      </c>
      <c r="E71" s="355">
        <v>6063</v>
      </c>
      <c r="F71" s="356">
        <v>52.850418410041847</v>
      </c>
    </row>
    <row r="72" spans="1:6" ht="13.2" x14ac:dyDescent="0.25">
      <c r="A72" s="354" t="s">
        <v>517</v>
      </c>
      <c r="B72" s="355">
        <v>13975</v>
      </c>
      <c r="C72" s="355">
        <v>6729</v>
      </c>
      <c r="D72" s="356">
        <v>48.150268336314852</v>
      </c>
      <c r="E72" s="355">
        <v>7246</v>
      </c>
      <c r="F72" s="356">
        <v>51.849731663685148</v>
      </c>
    </row>
    <row r="73" spans="1:6" ht="13.2" x14ac:dyDescent="0.25">
      <c r="A73" s="354" t="s">
        <v>518</v>
      </c>
      <c r="B73" s="355">
        <v>24041</v>
      </c>
      <c r="C73" s="355">
        <v>11381</v>
      </c>
      <c r="D73" s="356">
        <v>47.339960900128943</v>
      </c>
      <c r="E73" s="355">
        <v>12660</v>
      </c>
      <c r="F73" s="356">
        <v>52.660039099871057</v>
      </c>
    </row>
    <row r="74" spans="1:6" ht="13.2" x14ac:dyDescent="0.25">
      <c r="A74" s="354" t="s">
        <v>519</v>
      </c>
      <c r="B74" s="355">
        <v>3492</v>
      </c>
      <c r="C74" s="355">
        <v>1742</v>
      </c>
      <c r="D74" s="356">
        <v>49.885452462772051</v>
      </c>
      <c r="E74" s="355">
        <v>1750</v>
      </c>
      <c r="F74" s="356">
        <v>50.114547537227949</v>
      </c>
    </row>
    <row r="75" spans="1:6" ht="13.2" x14ac:dyDescent="0.25">
      <c r="A75" s="354" t="s">
        <v>520</v>
      </c>
      <c r="B75" s="355">
        <v>17469</v>
      </c>
      <c r="C75" s="355">
        <v>8395</v>
      </c>
      <c r="D75" s="356">
        <v>48.056557330127653</v>
      </c>
      <c r="E75" s="355">
        <v>9074</v>
      </c>
      <c r="F75" s="356">
        <v>51.94344266987234</v>
      </c>
    </row>
    <row r="76" spans="1:6" s="299" customFormat="1" ht="19.95" customHeight="1" x14ac:dyDescent="0.25">
      <c r="A76" s="351" t="s">
        <v>980</v>
      </c>
      <c r="B76" s="352">
        <v>41005</v>
      </c>
      <c r="C76" s="352">
        <v>19817</v>
      </c>
      <c r="D76" s="349">
        <v>48.328252652115594</v>
      </c>
      <c r="E76" s="352">
        <v>21188</v>
      </c>
      <c r="F76" s="349">
        <v>51.671747347884398</v>
      </c>
    </row>
    <row r="77" spans="1:6" ht="13.2" x14ac:dyDescent="0.25">
      <c r="A77" s="354" t="s">
        <v>93</v>
      </c>
      <c r="B77" s="355">
        <v>9676</v>
      </c>
      <c r="C77" s="355">
        <v>4666</v>
      </c>
      <c r="D77" s="356">
        <v>48.222405952873089</v>
      </c>
      <c r="E77" s="355">
        <v>5010</v>
      </c>
      <c r="F77" s="356">
        <v>51.777594047126904</v>
      </c>
    </row>
    <row r="78" spans="1:6" ht="13.2" x14ac:dyDescent="0.25">
      <c r="A78" s="354" t="s">
        <v>521</v>
      </c>
      <c r="B78" s="355">
        <v>3374</v>
      </c>
      <c r="C78" s="355">
        <v>1679</v>
      </c>
      <c r="D78" s="356">
        <v>49.762892708950801</v>
      </c>
      <c r="E78" s="355">
        <v>1695</v>
      </c>
      <c r="F78" s="356">
        <v>50.237107291049199</v>
      </c>
    </row>
    <row r="79" spans="1:6" ht="13.2" x14ac:dyDescent="0.25">
      <c r="A79" s="354" t="s">
        <v>522</v>
      </c>
      <c r="B79" s="355">
        <v>13123</v>
      </c>
      <c r="C79" s="355">
        <v>6283</v>
      </c>
      <c r="D79" s="356">
        <v>47.877771850948712</v>
      </c>
      <c r="E79" s="355">
        <v>6840</v>
      </c>
      <c r="F79" s="356">
        <v>52.122228149051288</v>
      </c>
    </row>
    <row r="80" spans="1:6" ht="13.2" x14ac:dyDescent="0.25">
      <c r="A80" s="354" t="s">
        <v>476</v>
      </c>
      <c r="B80" s="355">
        <v>6933</v>
      </c>
      <c r="C80" s="355">
        <v>3332</v>
      </c>
      <c r="D80" s="356">
        <v>48.060002884754077</v>
      </c>
      <c r="E80" s="355">
        <v>3601</v>
      </c>
      <c r="F80" s="356">
        <v>51.93999711524593</v>
      </c>
    </row>
    <row r="81" spans="1:6" ht="13.2" x14ac:dyDescent="0.25">
      <c r="A81" s="354" t="s">
        <v>523</v>
      </c>
      <c r="B81" s="355">
        <v>5931</v>
      </c>
      <c r="C81" s="355">
        <v>2885</v>
      </c>
      <c r="D81" s="356">
        <v>48.642724667003876</v>
      </c>
      <c r="E81" s="355">
        <v>3046</v>
      </c>
      <c r="F81" s="356">
        <v>51.357275332996124</v>
      </c>
    </row>
    <row r="82" spans="1:6" ht="13.2" x14ac:dyDescent="0.25">
      <c r="A82" s="354" t="s">
        <v>524</v>
      </c>
      <c r="B82" s="355">
        <v>1968</v>
      </c>
      <c r="C82" s="355">
        <v>972</v>
      </c>
      <c r="D82" s="356">
        <v>49.390243902439025</v>
      </c>
      <c r="E82" s="355">
        <v>996</v>
      </c>
      <c r="F82" s="356">
        <v>50.609756097560975</v>
      </c>
    </row>
    <row r="83" spans="1:6" s="299" customFormat="1" ht="19.95" customHeight="1" x14ac:dyDescent="0.25">
      <c r="A83" s="351" t="s">
        <v>981</v>
      </c>
      <c r="B83" s="352">
        <v>54367</v>
      </c>
      <c r="C83" s="352">
        <v>26866</v>
      </c>
      <c r="D83" s="349">
        <v>49.416006033071532</v>
      </c>
      <c r="E83" s="352">
        <v>27501</v>
      </c>
      <c r="F83" s="349">
        <v>50.583993966928468</v>
      </c>
    </row>
    <row r="84" spans="1:6" ht="13.2" x14ac:dyDescent="0.25">
      <c r="A84" s="354" t="s">
        <v>94</v>
      </c>
      <c r="B84" s="355">
        <v>10376</v>
      </c>
      <c r="C84" s="355">
        <v>5062</v>
      </c>
      <c r="D84" s="356">
        <v>48.78565921356978</v>
      </c>
      <c r="E84" s="355">
        <v>5314</v>
      </c>
      <c r="F84" s="356">
        <v>51.21434078643022</v>
      </c>
    </row>
    <row r="85" spans="1:6" ht="13.2" x14ac:dyDescent="0.25">
      <c r="A85" s="354" t="s">
        <v>680</v>
      </c>
      <c r="B85" s="355">
        <v>8280</v>
      </c>
      <c r="C85" s="355">
        <v>4112</v>
      </c>
      <c r="D85" s="356">
        <v>49.661835748792271</v>
      </c>
      <c r="E85" s="355">
        <v>4168</v>
      </c>
      <c r="F85" s="356">
        <v>50.338164251207729</v>
      </c>
    </row>
    <row r="86" spans="1:6" ht="13.2" x14ac:dyDescent="0.25">
      <c r="A86" s="354" t="s">
        <v>481</v>
      </c>
      <c r="B86" s="355">
        <v>2357</v>
      </c>
      <c r="C86" s="355">
        <v>1160</v>
      </c>
      <c r="D86" s="356">
        <v>49.215103945693677</v>
      </c>
      <c r="E86" s="355">
        <v>1197</v>
      </c>
      <c r="F86" s="356">
        <v>50.784896054306316</v>
      </c>
    </row>
    <row r="87" spans="1:6" ht="13.2" x14ac:dyDescent="0.25">
      <c r="A87" s="354" t="s">
        <v>525</v>
      </c>
      <c r="B87" s="355">
        <v>13027</v>
      </c>
      <c r="C87" s="355">
        <v>6545</v>
      </c>
      <c r="D87" s="356">
        <v>50.241805480924242</v>
      </c>
      <c r="E87" s="355">
        <v>6482</v>
      </c>
      <c r="F87" s="356">
        <v>49.758194519075765</v>
      </c>
    </row>
    <row r="88" spans="1:6" ht="13.2" x14ac:dyDescent="0.25">
      <c r="A88" s="354" t="s">
        <v>526</v>
      </c>
      <c r="B88" s="355">
        <v>20327</v>
      </c>
      <c r="C88" s="355">
        <v>9987</v>
      </c>
      <c r="D88" s="356">
        <v>49.131696758006591</v>
      </c>
      <c r="E88" s="355">
        <v>10340</v>
      </c>
      <c r="F88" s="356">
        <v>50.868303241993409</v>
      </c>
    </row>
    <row r="89" spans="1:6" s="299" customFormat="1" ht="19.95" customHeight="1" x14ac:dyDescent="0.25">
      <c r="A89" s="351" t="s">
        <v>982</v>
      </c>
      <c r="B89" s="352">
        <v>56926</v>
      </c>
      <c r="C89" s="352">
        <v>27307</v>
      </c>
      <c r="D89" s="349">
        <v>47.969293468713772</v>
      </c>
      <c r="E89" s="352">
        <v>29619</v>
      </c>
      <c r="F89" s="349">
        <v>52.030706531286228</v>
      </c>
    </row>
    <row r="90" spans="1:6" ht="13.2" x14ac:dyDescent="0.25">
      <c r="A90" s="354" t="s">
        <v>126</v>
      </c>
      <c r="B90" s="355">
        <v>16483</v>
      </c>
      <c r="C90" s="355">
        <v>7829</v>
      </c>
      <c r="D90" s="356">
        <v>47.49742158587636</v>
      </c>
      <c r="E90" s="355">
        <v>8654</v>
      </c>
      <c r="F90" s="356">
        <v>52.502578414123647</v>
      </c>
    </row>
    <row r="91" spans="1:6" ht="13.2" x14ac:dyDescent="0.25">
      <c r="A91" s="354" t="s">
        <v>125</v>
      </c>
      <c r="B91" s="355">
        <v>6334</v>
      </c>
      <c r="C91" s="355">
        <v>3137</v>
      </c>
      <c r="D91" s="356">
        <v>49.526365645721505</v>
      </c>
      <c r="E91" s="355">
        <v>3197</v>
      </c>
      <c r="F91" s="356">
        <v>50.473634354278495</v>
      </c>
    </row>
    <row r="92" spans="1:6" ht="13.2" x14ac:dyDescent="0.25">
      <c r="A92" s="354" t="s">
        <v>527</v>
      </c>
      <c r="B92" s="355">
        <v>10579</v>
      </c>
      <c r="C92" s="355">
        <v>5133</v>
      </c>
      <c r="D92" s="356">
        <v>48.520654126098876</v>
      </c>
      <c r="E92" s="355">
        <v>5446</v>
      </c>
      <c r="F92" s="356">
        <v>51.479345873901124</v>
      </c>
    </row>
    <row r="93" spans="1:6" ht="13.2" x14ac:dyDescent="0.25">
      <c r="A93" s="354" t="s">
        <v>528</v>
      </c>
      <c r="B93" s="355">
        <v>17644</v>
      </c>
      <c r="C93" s="355">
        <v>8286</v>
      </c>
      <c r="D93" s="356">
        <v>46.962140104284742</v>
      </c>
      <c r="E93" s="355">
        <v>9358</v>
      </c>
      <c r="F93" s="356">
        <v>53.037859895715258</v>
      </c>
    </row>
    <row r="94" spans="1:6" ht="13.2" x14ac:dyDescent="0.25">
      <c r="A94" s="354" t="s">
        <v>529</v>
      </c>
      <c r="B94" s="355">
        <v>5886</v>
      </c>
      <c r="C94" s="355">
        <v>2922</v>
      </c>
      <c r="D94" s="356">
        <v>49.643221202854235</v>
      </c>
      <c r="E94" s="355">
        <v>2964</v>
      </c>
      <c r="F94" s="356">
        <v>50.356778797145772</v>
      </c>
    </row>
    <row r="95" spans="1:6" s="299" customFormat="1" ht="19.95" customHeight="1" x14ac:dyDescent="0.25">
      <c r="A95" s="351" t="s">
        <v>983</v>
      </c>
      <c r="B95" s="352">
        <v>18017</v>
      </c>
      <c r="C95" s="352">
        <v>9188</v>
      </c>
      <c r="D95" s="349">
        <v>50.996281289892877</v>
      </c>
      <c r="E95" s="352">
        <v>8829</v>
      </c>
      <c r="F95" s="349">
        <v>49.003718710107123</v>
      </c>
    </row>
    <row r="96" spans="1:6" ht="13.2" x14ac:dyDescent="0.25">
      <c r="A96" s="354" t="s">
        <v>530</v>
      </c>
      <c r="B96" s="355">
        <v>8230</v>
      </c>
      <c r="C96" s="355">
        <v>4022</v>
      </c>
      <c r="D96" s="356">
        <v>48.869987849331714</v>
      </c>
      <c r="E96" s="355">
        <v>4208</v>
      </c>
      <c r="F96" s="356">
        <v>51.130012150668293</v>
      </c>
    </row>
    <row r="97" spans="1:6" ht="13.2" x14ac:dyDescent="0.25">
      <c r="A97" s="354" t="s">
        <v>531</v>
      </c>
      <c r="B97" s="355">
        <v>2138</v>
      </c>
      <c r="C97" s="355">
        <v>1142</v>
      </c>
      <c r="D97" s="356">
        <v>53.414405986903645</v>
      </c>
      <c r="E97" s="355">
        <v>996</v>
      </c>
      <c r="F97" s="356">
        <v>46.585594013096355</v>
      </c>
    </row>
    <row r="98" spans="1:6" ht="13.2" x14ac:dyDescent="0.25">
      <c r="A98" s="354" t="s">
        <v>532</v>
      </c>
      <c r="B98" s="355">
        <v>4059</v>
      </c>
      <c r="C98" s="355">
        <v>2075</v>
      </c>
      <c r="D98" s="356">
        <v>51.120965755112088</v>
      </c>
      <c r="E98" s="355">
        <v>1984</v>
      </c>
      <c r="F98" s="356">
        <v>48.879034244887904</v>
      </c>
    </row>
    <row r="99" spans="1:6" ht="13.2" x14ac:dyDescent="0.25">
      <c r="A99" s="354" t="s">
        <v>533</v>
      </c>
      <c r="B99" s="355">
        <v>1655</v>
      </c>
      <c r="C99" s="355">
        <v>870</v>
      </c>
      <c r="D99" s="356">
        <v>52.567975830815705</v>
      </c>
      <c r="E99" s="355">
        <v>785</v>
      </c>
      <c r="F99" s="356">
        <v>47.432024169184288</v>
      </c>
    </row>
    <row r="100" spans="1:6" ht="13.2" x14ac:dyDescent="0.25">
      <c r="A100" s="354" t="s">
        <v>534</v>
      </c>
      <c r="B100" s="355">
        <v>1935</v>
      </c>
      <c r="C100" s="355">
        <v>1079</v>
      </c>
      <c r="D100" s="356">
        <v>55.76227390180879</v>
      </c>
      <c r="E100" s="355">
        <v>856</v>
      </c>
      <c r="F100" s="356">
        <v>44.237726098191217</v>
      </c>
    </row>
    <row r="101" spans="1:6" s="299" customFormat="1" ht="19.95" customHeight="1" x14ac:dyDescent="0.25">
      <c r="A101" s="351" t="s">
        <v>984</v>
      </c>
      <c r="B101" s="352">
        <v>56278</v>
      </c>
      <c r="C101" s="352">
        <v>26371</v>
      </c>
      <c r="D101" s="349">
        <v>46.858452681331961</v>
      </c>
      <c r="E101" s="352">
        <v>29907</v>
      </c>
      <c r="F101" s="349">
        <v>53.141547318668039</v>
      </c>
    </row>
    <row r="102" spans="1:6" ht="13.2" x14ac:dyDescent="0.25">
      <c r="A102" s="354" t="s">
        <v>535</v>
      </c>
      <c r="B102" s="355">
        <v>21190</v>
      </c>
      <c r="C102" s="355">
        <v>9853</v>
      </c>
      <c r="D102" s="356">
        <v>46.498348277489384</v>
      </c>
      <c r="E102" s="355">
        <v>11337</v>
      </c>
      <c r="F102" s="356">
        <v>53.501651722510623</v>
      </c>
    </row>
    <row r="103" spans="1:6" ht="13.2" x14ac:dyDescent="0.25">
      <c r="A103" s="354" t="s">
        <v>536</v>
      </c>
      <c r="B103" s="355">
        <v>7675</v>
      </c>
      <c r="C103" s="355">
        <v>3752</v>
      </c>
      <c r="D103" s="356">
        <v>48.88599348534202</v>
      </c>
      <c r="E103" s="355">
        <v>3923</v>
      </c>
      <c r="F103" s="356">
        <v>51.114006514657987</v>
      </c>
    </row>
    <row r="104" spans="1:6" ht="13.2" x14ac:dyDescent="0.25">
      <c r="A104" s="354" t="s">
        <v>537</v>
      </c>
      <c r="B104" s="355">
        <v>8574</v>
      </c>
      <c r="C104" s="355">
        <v>3957</v>
      </c>
      <c r="D104" s="356">
        <v>46.151154653603918</v>
      </c>
      <c r="E104" s="355">
        <v>4617</v>
      </c>
      <c r="F104" s="356">
        <v>53.848845346396082</v>
      </c>
    </row>
    <row r="105" spans="1:6" ht="13.2" x14ac:dyDescent="0.25">
      <c r="A105" s="354" t="s">
        <v>538</v>
      </c>
      <c r="B105" s="355">
        <v>8219</v>
      </c>
      <c r="C105" s="355">
        <v>3891</v>
      </c>
      <c r="D105" s="356">
        <v>47.341525733057551</v>
      </c>
      <c r="E105" s="355">
        <v>4328</v>
      </c>
      <c r="F105" s="356">
        <v>52.658474266942449</v>
      </c>
    </row>
    <row r="106" spans="1:6" ht="13.2" x14ac:dyDescent="0.25">
      <c r="A106" s="354" t="s">
        <v>539</v>
      </c>
      <c r="B106" s="355">
        <v>10620</v>
      </c>
      <c r="C106" s="355">
        <v>4918</v>
      </c>
      <c r="D106" s="356">
        <v>46.30885122410546</v>
      </c>
      <c r="E106" s="355">
        <v>5702</v>
      </c>
      <c r="F106" s="356">
        <v>53.69114877589454</v>
      </c>
    </row>
    <row r="107" spans="1:6" s="299" customFormat="1" ht="19.95" customHeight="1" x14ac:dyDescent="0.25">
      <c r="A107" s="351" t="s">
        <v>862</v>
      </c>
      <c r="B107" s="352">
        <v>45875</v>
      </c>
      <c r="C107" s="352">
        <v>21910</v>
      </c>
      <c r="D107" s="349">
        <v>47.760217983651224</v>
      </c>
      <c r="E107" s="352">
        <v>23965</v>
      </c>
      <c r="F107" s="349">
        <v>52.239782016348776</v>
      </c>
    </row>
    <row r="108" spans="1:6" ht="13.2" x14ac:dyDescent="0.25">
      <c r="A108" s="354" t="s">
        <v>540</v>
      </c>
      <c r="B108" s="355">
        <v>25880</v>
      </c>
      <c r="C108" s="355">
        <v>12066</v>
      </c>
      <c r="D108" s="356">
        <v>46.622874806800617</v>
      </c>
      <c r="E108" s="355">
        <v>13814</v>
      </c>
      <c r="F108" s="356">
        <v>53.377125193199383</v>
      </c>
    </row>
    <row r="109" spans="1:6" ht="13.2" x14ac:dyDescent="0.25">
      <c r="A109" s="354" t="s">
        <v>541</v>
      </c>
      <c r="B109" s="355">
        <v>4965</v>
      </c>
      <c r="C109" s="355">
        <v>2493</v>
      </c>
      <c r="D109" s="356">
        <v>50.211480362537763</v>
      </c>
      <c r="E109" s="355">
        <v>2472</v>
      </c>
      <c r="F109" s="356">
        <v>49.788519637462237</v>
      </c>
    </row>
    <row r="110" spans="1:6" ht="13.2" x14ac:dyDescent="0.25">
      <c r="A110" s="354" t="s">
        <v>542</v>
      </c>
      <c r="B110" s="355">
        <v>15030</v>
      </c>
      <c r="C110" s="355">
        <v>7351</v>
      </c>
      <c r="D110" s="356">
        <v>48.90884896872921</v>
      </c>
      <c r="E110" s="355">
        <v>7679</v>
      </c>
      <c r="F110" s="356">
        <v>51.09115103127079</v>
      </c>
    </row>
    <row r="111" spans="1:6" s="299" customFormat="1" ht="19.95" customHeight="1" x14ac:dyDescent="0.25">
      <c r="A111" s="351" t="s">
        <v>985</v>
      </c>
      <c r="B111" s="352">
        <v>43232</v>
      </c>
      <c r="C111" s="352">
        <v>20253</v>
      </c>
      <c r="D111" s="349">
        <v>46.847242783123612</v>
      </c>
      <c r="E111" s="352">
        <v>22979</v>
      </c>
      <c r="F111" s="349">
        <v>53.152757216876388</v>
      </c>
    </row>
    <row r="112" spans="1:6" ht="13.2" x14ac:dyDescent="0.25">
      <c r="A112" s="354" t="s">
        <v>543</v>
      </c>
      <c r="B112" s="355">
        <v>20847</v>
      </c>
      <c r="C112" s="355">
        <v>9794</v>
      </c>
      <c r="D112" s="356">
        <v>46.980380870149183</v>
      </c>
      <c r="E112" s="355">
        <v>11053</v>
      </c>
      <c r="F112" s="356">
        <v>53.019619129850817</v>
      </c>
    </row>
    <row r="113" spans="1:6" ht="13.2" x14ac:dyDescent="0.25">
      <c r="A113" s="354" t="s">
        <v>544</v>
      </c>
      <c r="B113" s="355">
        <v>12115</v>
      </c>
      <c r="C113" s="355">
        <v>5615</v>
      </c>
      <c r="D113" s="356">
        <v>46.347503095336364</v>
      </c>
      <c r="E113" s="355">
        <v>6500</v>
      </c>
      <c r="F113" s="356">
        <v>53.652496904663636</v>
      </c>
    </row>
    <row r="114" spans="1:6" ht="13.2" x14ac:dyDescent="0.25">
      <c r="A114" s="354" t="s">
        <v>545</v>
      </c>
      <c r="B114" s="355">
        <v>2823</v>
      </c>
      <c r="C114" s="355">
        <v>1338</v>
      </c>
      <c r="D114" s="356">
        <v>47.396386822529223</v>
      </c>
      <c r="E114" s="355">
        <v>1485</v>
      </c>
      <c r="F114" s="356">
        <v>52.603613177470777</v>
      </c>
    </row>
    <row r="115" spans="1:6" ht="13.2" x14ac:dyDescent="0.25">
      <c r="A115" s="354" t="s">
        <v>125</v>
      </c>
      <c r="B115" s="355">
        <v>7447</v>
      </c>
      <c r="C115" s="355">
        <v>3506</v>
      </c>
      <c r="D115" s="356">
        <v>47.07936081643615</v>
      </c>
      <c r="E115" s="355">
        <v>3941</v>
      </c>
      <c r="F115" s="356">
        <v>52.920639183563857</v>
      </c>
    </row>
    <row r="116" spans="1:6" s="299" customFormat="1" ht="19.95" customHeight="1" x14ac:dyDescent="0.25">
      <c r="A116" s="351" t="s">
        <v>986</v>
      </c>
      <c r="B116" s="352">
        <v>5107</v>
      </c>
      <c r="C116" s="352">
        <v>2659</v>
      </c>
      <c r="D116" s="349">
        <v>52.065792050127278</v>
      </c>
      <c r="E116" s="352">
        <v>2448</v>
      </c>
      <c r="F116" s="349">
        <v>47.934207949872729</v>
      </c>
    </row>
    <row r="117" spans="1:6" ht="13.2" x14ac:dyDescent="0.25">
      <c r="A117" s="354" t="s">
        <v>129</v>
      </c>
      <c r="B117" s="355">
        <v>1502</v>
      </c>
      <c r="C117" s="355">
        <v>756</v>
      </c>
      <c r="D117" s="356">
        <v>50.332889480692408</v>
      </c>
      <c r="E117" s="355">
        <v>746</v>
      </c>
      <c r="F117" s="356">
        <v>49.667110519307592</v>
      </c>
    </row>
    <row r="118" spans="1:6" ht="13.2" x14ac:dyDescent="0.25">
      <c r="A118" s="354" t="s">
        <v>543</v>
      </c>
      <c r="B118" s="355">
        <v>519</v>
      </c>
      <c r="C118" s="355">
        <v>268</v>
      </c>
      <c r="D118" s="356">
        <v>51.637764932562625</v>
      </c>
      <c r="E118" s="355">
        <v>251</v>
      </c>
      <c r="F118" s="356">
        <v>48.362235067437382</v>
      </c>
    </row>
    <row r="119" spans="1:6" ht="13.2" x14ac:dyDescent="0.25">
      <c r="A119" s="354" t="s">
        <v>546</v>
      </c>
      <c r="B119" s="355">
        <v>1061</v>
      </c>
      <c r="C119" s="355">
        <v>575</v>
      </c>
      <c r="D119" s="356">
        <v>54.194156456173424</v>
      </c>
      <c r="E119" s="355">
        <v>486</v>
      </c>
      <c r="F119" s="356">
        <v>45.805843543826583</v>
      </c>
    </row>
    <row r="120" spans="1:6" ht="13.2" x14ac:dyDescent="0.25">
      <c r="A120" s="354" t="s">
        <v>547</v>
      </c>
      <c r="B120" s="355">
        <v>487</v>
      </c>
      <c r="C120" s="355">
        <v>264</v>
      </c>
      <c r="D120" s="356">
        <v>54.209445585215612</v>
      </c>
      <c r="E120" s="355">
        <v>223</v>
      </c>
      <c r="F120" s="356">
        <v>45.790554414784395</v>
      </c>
    </row>
    <row r="121" spans="1:6" ht="13.2" x14ac:dyDescent="0.25">
      <c r="A121" s="354" t="s">
        <v>548</v>
      </c>
      <c r="B121" s="355">
        <v>1538</v>
      </c>
      <c r="C121" s="355">
        <v>796</v>
      </c>
      <c r="D121" s="356">
        <v>51.7555266579974</v>
      </c>
      <c r="E121" s="355">
        <v>742</v>
      </c>
      <c r="F121" s="356">
        <v>48.2444733420026</v>
      </c>
    </row>
    <row r="122" spans="1:6" s="299" customFormat="1" ht="19.95" customHeight="1" x14ac:dyDescent="0.25">
      <c r="A122" s="351" t="s">
        <v>987</v>
      </c>
      <c r="B122" s="352">
        <v>6009</v>
      </c>
      <c r="C122" s="352">
        <v>2937</v>
      </c>
      <c r="D122" s="349">
        <v>48.876684972541192</v>
      </c>
      <c r="E122" s="352">
        <v>3072</v>
      </c>
      <c r="F122" s="349">
        <v>51.123315027458816</v>
      </c>
    </row>
    <row r="123" spans="1:6" ht="13.2" x14ac:dyDescent="0.25">
      <c r="A123" s="354" t="s">
        <v>549</v>
      </c>
      <c r="B123" s="355">
        <v>4153</v>
      </c>
      <c r="C123" s="355">
        <v>2011</v>
      </c>
      <c r="D123" s="356">
        <v>48.422826872140625</v>
      </c>
      <c r="E123" s="355">
        <v>2142</v>
      </c>
      <c r="F123" s="356">
        <v>51.577173127859375</v>
      </c>
    </row>
    <row r="124" spans="1:6" ht="13.2" x14ac:dyDescent="0.25">
      <c r="A124" s="354" t="s">
        <v>550</v>
      </c>
      <c r="B124" s="355">
        <v>358</v>
      </c>
      <c r="C124" s="355">
        <v>179</v>
      </c>
      <c r="D124" s="356">
        <v>50</v>
      </c>
      <c r="E124" s="355">
        <v>179</v>
      </c>
      <c r="F124" s="356">
        <v>50</v>
      </c>
    </row>
    <row r="125" spans="1:6" ht="13.2" x14ac:dyDescent="0.25">
      <c r="A125" s="354" t="s">
        <v>551</v>
      </c>
      <c r="B125" s="355">
        <v>1498</v>
      </c>
      <c r="C125" s="355">
        <v>747</v>
      </c>
      <c r="D125" s="356">
        <v>49.866488651535377</v>
      </c>
      <c r="E125" s="355">
        <v>751</v>
      </c>
      <c r="F125" s="356">
        <v>50.133511348464623</v>
      </c>
    </row>
    <row r="126" spans="1:6" s="299" customFormat="1" ht="19.95" customHeight="1" x14ac:dyDescent="0.25">
      <c r="A126" s="351" t="s">
        <v>988</v>
      </c>
      <c r="B126" s="352">
        <v>52693</v>
      </c>
      <c r="C126" s="352">
        <v>25119</v>
      </c>
      <c r="D126" s="349">
        <v>47.670468563186766</v>
      </c>
      <c r="E126" s="352">
        <v>27574</v>
      </c>
      <c r="F126" s="349">
        <v>52.329531436813234</v>
      </c>
    </row>
    <row r="127" spans="1:6" ht="13.2" x14ac:dyDescent="0.25">
      <c r="A127" s="354" t="s">
        <v>102</v>
      </c>
      <c r="B127" s="355">
        <v>24725</v>
      </c>
      <c r="C127" s="355">
        <v>11617</v>
      </c>
      <c r="D127" s="356">
        <v>46.984833164812947</v>
      </c>
      <c r="E127" s="355">
        <v>13108</v>
      </c>
      <c r="F127" s="356">
        <v>53.015166835187053</v>
      </c>
    </row>
    <row r="128" spans="1:6" ht="13.2" x14ac:dyDescent="0.25">
      <c r="A128" s="354" t="s">
        <v>552</v>
      </c>
      <c r="B128" s="355">
        <v>10963</v>
      </c>
      <c r="C128" s="355">
        <v>5260</v>
      </c>
      <c r="D128" s="356">
        <v>47.979567636595824</v>
      </c>
      <c r="E128" s="355">
        <v>5703</v>
      </c>
      <c r="F128" s="356">
        <v>52.020432363404176</v>
      </c>
    </row>
    <row r="129" spans="1:6" ht="13.2" x14ac:dyDescent="0.25">
      <c r="A129" s="354" t="s">
        <v>553</v>
      </c>
      <c r="B129" s="355">
        <v>5899</v>
      </c>
      <c r="C129" s="355">
        <v>2799</v>
      </c>
      <c r="D129" s="356">
        <v>47.448720122054581</v>
      </c>
      <c r="E129" s="355">
        <v>3100</v>
      </c>
      <c r="F129" s="356">
        <v>52.551279877945412</v>
      </c>
    </row>
    <row r="130" spans="1:6" ht="13.2" x14ac:dyDescent="0.25">
      <c r="A130" s="354" t="s">
        <v>554</v>
      </c>
      <c r="B130" s="355">
        <v>11106</v>
      </c>
      <c r="C130" s="355">
        <v>5443</v>
      </c>
      <c r="D130" s="356">
        <v>49.009544390419592</v>
      </c>
      <c r="E130" s="355">
        <v>5663</v>
      </c>
      <c r="F130" s="356">
        <v>50.990455609580408</v>
      </c>
    </row>
    <row r="131" spans="1:6" s="299" customFormat="1" ht="19.95" customHeight="1" x14ac:dyDescent="0.25">
      <c r="A131" s="351" t="s">
        <v>989</v>
      </c>
      <c r="B131" s="352">
        <v>119589</v>
      </c>
      <c r="C131" s="352">
        <v>59506</v>
      </c>
      <c r="D131" s="349">
        <v>49.758757076319725</v>
      </c>
      <c r="E131" s="352">
        <v>60083</v>
      </c>
      <c r="F131" s="349">
        <v>50.241242923680275</v>
      </c>
    </row>
    <row r="132" spans="1:6" ht="13.2" x14ac:dyDescent="0.25">
      <c r="A132" s="354" t="s">
        <v>555</v>
      </c>
      <c r="B132" s="355">
        <v>41950</v>
      </c>
      <c r="C132" s="355">
        <v>20089</v>
      </c>
      <c r="D132" s="356">
        <v>47.887961859356373</v>
      </c>
      <c r="E132" s="355">
        <v>21861</v>
      </c>
      <c r="F132" s="356">
        <v>52.112038140643627</v>
      </c>
    </row>
    <row r="133" spans="1:6" ht="13.2" x14ac:dyDescent="0.25">
      <c r="A133" s="354" t="s">
        <v>556</v>
      </c>
      <c r="B133" s="355">
        <v>5473</v>
      </c>
      <c r="C133" s="355">
        <v>2772</v>
      </c>
      <c r="D133" s="356">
        <v>50.648638772154207</v>
      </c>
      <c r="E133" s="355">
        <v>2701</v>
      </c>
      <c r="F133" s="356">
        <v>49.351361227845786</v>
      </c>
    </row>
    <row r="134" spans="1:6" ht="13.2" x14ac:dyDescent="0.25">
      <c r="A134" s="354" t="s">
        <v>557</v>
      </c>
      <c r="B134" s="355">
        <v>29809</v>
      </c>
      <c r="C134" s="355">
        <v>14922</v>
      </c>
      <c r="D134" s="356">
        <v>50.058707101881986</v>
      </c>
      <c r="E134" s="355">
        <v>14887</v>
      </c>
      <c r="F134" s="356">
        <v>49.941292898118014</v>
      </c>
    </row>
    <row r="135" spans="1:6" ht="13.2" x14ac:dyDescent="0.25">
      <c r="A135" s="354" t="s">
        <v>558</v>
      </c>
      <c r="B135" s="355">
        <v>5389</v>
      </c>
      <c r="C135" s="355">
        <v>2758</v>
      </c>
      <c r="D135" s="356">
        <v>51.178326220077942</v>
      </c>
      <c r="E135" s="355">
        <v>2631</v>
      </c>
      <c r="F135" s="356">
        <v>48.821673779922065</v>
      </c>
    </row>
    <row r="136" spans="1:6" ht="13.2" x14ac:dyDescent="0.25">
      <c r="A136" s="354" t="s">
        <v>543</v>
      </c>
      <c r="B136" s="355">
        <v>7021</v>
      </c>
      <c r="C136" s="355">
        <v>3548</v>
      </c>
      <c r="D136" s="356">
        <v>50.534111949864688</v>
      </c>
      <c r="E136" s="355">
        <v>3473</v>
      </c>
      <c r="F136" s="356">
        <v>49.465888050135312</v>
      </c>
    </row>
    <row r="137" spans="1:6" ht="13.2" x14ac:dyDescent="0.25">
      <c r="A137" s="354" t="s">
        <v>559</v>
      </c>
      <c r="B137" s="355">
        <v>6107</v>
      </c>
      <c r="C137" s="355">
        <v>3156</v>
      </c>
      <c r="D137" s="356">
        <v>51.678401833961033</v>
      </c>
      <c r="E137" s="355">
        <v>2951</v>
      </c>
      <c r="F137" s="356">
        <v>48.321598166038967</v>
      </c>
    </row>
    <row r="138" spans="1:6" ht="13.2" x14ac:dyDescent="0.25">
      <c r="A138" s="354" t="s">
        <v>560</v>
      </c>
      <c r="B138" s="355">
        <v>4475</v>
      </c>
      <c r="C138" s="355">
        <v>2305</v>
      </c>
      <c r="D138" s="356">
        <v>51.508379888268152</v>
      </c>
      <c r="E138" s="355">
        <v>2170</v>
      </c>
      <c r="F138" s="356">
        <v>48.491620111731841</v>
      </c>
    </row>
    <row r="139" spans="1:6" ht="13.2" x14ac:dyDescent="0.25">
      <c r="A139" s="354" t="s">
        <v>55</v>
      </c>
      <c r="B139" s="355">
        <v>8411</v>
      </c>
      <c r="C139" s="355">
        <v>4222</v>
      </c>
      <c r="D139" s="356">
        <v>50.196171679942935</v>
      </c>
      <c r="E139" s="355">
        <v>4189</v>
      </c>
      <c r="F139" s="356">
        <v>49.803828320057072</v>
      </c>
    </row>
    <row r="140" spans="1:6" ht="13.2" x14ac:dyDescent="0.25">
      <c r="A140" s="354" t="s">
        <v>561</v>
      </c>
      <c r="B140" s="355">
        <v>2125</v>
      </c>
      <c r="C140" s="355">
        <v>1127</v>
      </c>
      <c r="D140" s="356">
        <v>53.035294117647055</v>
      </c>
      <c r="E140" s="355">
        <v>998</v>
      </c>
      <c r="F140" s="356">
        <v>46.964705882352945</v>
      </c>
    </row>
    <row r="141" spans="1:6" ht="13.2" x14ac:dyDescent="0.25">
      <c r="A141" s="354" t="s">
        <v>562</v>
      </c>
      <c r="B141" s="355">
        <v>2521</v>
      </c>
      <c r="C141" s="355">
        <v>1330</v>
      </c>
      <c r="D141" s="356">
        <v>52.756842522808412</v>
      </c>
      <c r="E141" s="355">
        <v>1191</v>
      </c>
      <c r="F141" s="356">
        <v>47.243157477191588</v>
      </c>
    </row>
    <row r="142" spans="1:6" ht="13.2" x14ac:dyDescent="0.25">
      <c r="A142" s="354" t="s">
        <v>563</v>
      </c>
      <c r="B142" s="355">
        <v>3955</v>
      </c>
      <c r="C142" s="355">
        <v>2061</v>
      </c>
      <c r="D142" s="356">
        <v>52.111251580278129</v>
      </c>
      <c r="E142" s="355">
        <v>1894</v>
      </c>
      <c r="F142" s="356">
        <v>47.888748419721871</v>
      </c>
    </row>
    <row r="143" spans="1:6" ht="13.2" x14ac:dyDescent="0.25">
      <c r="A143" s="354" t="s">
        <v>564</v>
      </c>
      <c r="B143" s="355">
        <v>2353</v>
      </c>
      <c r="C143" s="355">
        <v>1216</v>
      </c>
      <c r="D143" s="356">
        <v>51.678708032299191</v>
      </c>
      <c r="E143" s="355">
        <v>1137</v>
      </c>
      <c r="F143" s="356">
        <v>48.321291967700809</v>
      </c>
    </row>
    <row r="144" spans="1:6" s="299" customFormat="1" ht="19.95" customHeight="1" x14ac:dyDescent="0.25">
      <c r="A144" s="351" t="s">
        <v>990</v>
      </c>
      <c r="B144" s="352">
        <v>9562</v>
      </c>
      <c r="C144" s="352">
        <v>4841</v>
      </c>
      <c r="D144" s="349">
        <v>50.627483790002096</v>
      </c>
      <c r="E144" s="352">
        <v>4721</v>
      </c>
      <c r="F144" s="349">
        <v>49.372516209997904</v>
      </c>
    </row>
    <row r="145" spans="1:6" ht="13.2" x14ac:dyDescent="0.25">
      <c r="A145" s="354" t="s">
        <v>129</v>
      </c>
      <c r="B145" s="355">
        <v>3416</v>
      </c>
      <c r="C145" s="355">
        <v>1677</v>
      </c>
      <c r="D145" s="356">
        <v>49.09250585480094</v>
      </c>
      <c r="E145" s="355">
        <v>1739</v>
      </c>
      <c r="F145" s="356">
        <v>50.90749414519906</v>
      </c>
    </row>
    <row r="146" spans="1:6" ht="13.2" x14ac:dyDescent="0.25">
      <c r="A146" s="354" t="s">
        <v>565</v>
      </c>
      <c r="B146" s="355">
        <v>1196</v>
      </c>
      <c r="C146" s="355">
        <v>626</v>
      </c>
      <c r="D146" s="356">
        <v>52.341137123745817</v>
      </c>
      <c r="E146" s="355">
        <v>570</v>
      </c>
      <c r="F146" s="356">
        <v>47.658862876254183</v>
      </c>
    </row>
    <row r="147" spans="1:6" ht="13.2" x14ac:dyDescent="0.25">
      <c r="A147" s="354" t="s">
        <v>566</v>
      </c>
      <c r="B147" s="355">
        <v>1394</v>
      </c>
      <c r="C147" s="355">
        <v>715</v>
      </c>
      <c r="D147" s="356">
        <v>51.291248206599718</v>
      </c>
      <c r="E147" s="355">
        <v>679</v>
      </c>
      <c r="F147" s="356">
        <v>48.708751793400282</v>
      </c>
    </row>
    <row r="148" spans="1:6" ht="13.2" x14ac:dyDescent="0.25">
      <c r="A148" s="354" t="s">
        <v>126</v>
      </c>
      <c r="B148" s="355">
        <v>1240</v>
      </c>
      <c r="C148" s="355">
        <v>638</v>
      </c>
      <c r="D148" s="356">
        <v>51.451612903225808</v>
      </c>
      <c r="E148" s="355">
        <v>602</v>
      </c>
      <c r="F148" s="356">
        <v>48.548387096774192</v>
      </c>
    </row>
    <row r="149" spans="1:6" ht="13.2" x14ac:dyDescent="0.25">
      <c r="A149" s="354" t="s">
        <v>133</v>
      </c>
      <c r="B149" s="355">
        <v>1433</v>
      </c>
      <c r="C149" s="355">
        <v>735</v>
      </c>
      <c r="D149" s="356">
        <v>51.290997906489878</v>
      </c>
      <c r="E149" s="355">
        <v>698</v>
      </c>
      <c r="F149" s="356">
        <v>48.709002093510115</v>
      </c>
    </row>
    <row r="150" spans="1:6" ht="13.2" x14ac:dyDescent="0.25">
      <c r="A150" s="354" t="s">
        <v>481</v>
      </c>
      <c r="B150" s="355">
        <v>883</v>
      </c>
      <c r="C150" s="355">
        <v>450</v>
      </c>
      <c r="D150" s="356">
        <v>50.962627406568515</v>
      </c>
      <c r="E150" s="355">
        <v>433</v>
      </c>
      <c r="F150" s="356">
        <v>49.037372593431485</v>
      </c>
    </row>
    <row r="151" spans="1:6" ht="24.9" customHeight="1" x14ac:dyDescent="0.25">
      <c r="A151" s="350" t="s">
        <v>991</v>
      </c>
      <c r="B151" s="348">
        <v>700531</v>
      </c>
      <c r="C151" s="348">
        <v>352544</v>
      </c>
      <c r="D151" s="349">
        <v>50.325253272160687</v>
      </c>
      <c r="E151" s="348">
        <v>347987</v>
      </c>
      <c r="F151" s="349">
        <v>49.674746727839306</v>
      </c>
    </row>
    <row r="152" spans="1:6" s="299" customFormat="1" ht="19.95" customHeight="1" x14ac:dyDescent="0.25">
      <c r="A152" s="351" t="s">
        <v>992</v>
      </c>
      <c r="B152" s="352">
        <v>222419</v>
      </c>
      <c r="C152" s="352">
        <v>112866</v>
      </c>
      <c r="D152" s="349">
        <v>50.744765510140766</v>
      </c>
      <c r="E152" s="352">
        <v>109553</v>
      </c>
      <c r="F152" s="349">
        <v>49.255234489859227</v>
      </c>
    </row>
    <row r="153" spans="1:6" ht="13.2" x14ac:dyDescent="0.25">
      <c r="A153" s="354" t="s">
        <v>6</v>
      </c>
      <c r="B153" s="355">
        <v>41324</v>
      </c>
      <c r="C153" s="355">
        <v>19888</v>
      </c>
      <c r="D153" s="356">
        <v>48.126996418546128</v>
      </c>
      <c r="E153" s="355">
        <v>21436</v>
      </c>
      <c r="F153" s="356">
        <v>51.873003581453879</v>
      </c>
    </row>
    <row r="154" spans="1:6" ht="13.2" x14ac:dyDescent="0.25">
      <c r="A154" s="354" t="s">
        <v>5</v>
      </c>
      <c r="B154" s="355">
        <v>35452</v>
      </c>
      <c r="C154" s="355">
        <v>17275</v>
      </c>
      <c r="D154" s="356">
        <v>48.727857384632742</v>
      </c>
      <c r="E154" s="355">
        <v>18177</v>
      </c>
      <c r="F154" s="356">
        <v>51.272142615367258</v>
      </c>
    </row>
    <row r="155" spans="1:6" ht="13.2" x14ac:dyDescent="0.25">
      <c r="A155" s="354" t="s">
        <v>567</v>
      </c>
      <c r="B155" s="355">
        <v>5653</v>
      </c>
      <c r="C155" s="355">
        <v>2840</v>
      </c>
      <c r="D155" s="356">
        <v>50.23881125066336</v>
      </c>
      <c r="E155" s="355">
        <v>2813</v>
      </c>
      <c r="F155" s="356">
        <v>49.76118874933664</v>
      </c>
    </row>
    <row r="156" spans="1:6" ht="13.2" x14ac:dyDescent="0.25">
      <c r="A156" s="354" t="s">
        <v>481</v>
      </c>
      <c r="B156" s="355">
        <v>23205</v>
      </c>
      <c r="C156" s="355">
        <v>11670</v>
      </c>
      <c r="D156" s="356">
        <v>50.290885585003231</v>
      </c>
      <c r="E156" s="355">
        <v>11535</v>
      </c>
      <c r="F156" s="356">
        <v>49.709114414996769</v>
      </c>
    </row>
    <row r="157" spans="1:6" ht="13.2" x14ac:dyDescent="0.25">
      <c r="A157" s="354" t="s">
        <v>568</v>
      </c>
      <c r="B157" s="355">
        <v>18233</v>
      </c>
      <c r="C157" s="355">
        <v>9251</v>
      </c>
      <c r="D157" s="356">
        <v>50.737673449240383</v>
      </c>
      <c r="E157" s="355">
        <v>8982</v>
      </c>
      <c r="F157" s="356">
        <v>49.26232655075961</v>
      </c>
    </row>
    <row r="158" spans="1:6" ht="13.2" x14ac:dyDescent="0.25">
      <c r="A158" s="354" t="s">
        <v>126</v>
      </c>
      <c r="B158" s="355">
        <v>13179</v>
      </c>
      <c r="C158" s="355">
        <v>6659</v>
      </c>
      <c r="D158" s="356">
        <v>50.527354123985127</v>
      </c>
      <c r="E158" s="355">
        <v>6520</v>
      </c>
      <c r="F158" s="356">
        <v>49.472645876014873</v>
      </c>
    </row>
    <row r="159" spans="1:6" ht="13.2" x14ac:dyDescent="0.25">
      <c r="A159" s="354" t="s">
        <v>544</v>
      </c>
      <c r="B159" s="355">
        <v>6288</v>
      </c>
      <c r="C159" s="355">
        <v>3143</v>
      </c>
      <c r="D159" s="356">
        <v>49.984096692111954</v>
      </c>
      <c r="E159" s="355">
        <v>3145</v>
      </c>
      <c r="F159" s="356">
        <v>50.015903307888046</v>
      </c>
    </row>
    <row r="160" spans="1:6" ht="13.2" x14ac:dyDescent="0.25">
      <c r="A160" s="354" t="s">
        <v>125</v>
      </c>
      <c r="B160" s="355">
        <v>23577</v>
      </c>
      <c r="C160" s="355">
        <v>14452</v>
      </c>
      <c r="D160" s="356">
        <v>61.297026763371086</v>
      </c>
      <c r="E160" s="355">
        <v>9125</v>
      </c>
      <c r="F160" s="356">
        <v>38.702973236628921</v>
      </c>
    </row>
    <row r="161" spans="1:6" ht="13.2" x14ac:dyDescent="0.25">
      <c r="A161" s="354" t="s">
        <v>569</v>
      </c>
      <c r="B161" s="355">
        <v>8966</v>
      </c>
      <c r="C161" s="355">
        <v>4463</v>
      </c>
      <c r="D161" s="356">
        <v>49.77693508811064</v>
      </c>
      <c r="E161" s="355">
        <v>4503</v>
      </c>
      <c r="F161" s="356">
        <v>50.22306491188936</v>
      </c>
    </row>
    <row r="162" spans="1:6" ht="13.2" x14ac:dyDescent="0.25">
      <c r="A162" s="354" t="s">
        <v>87</v>
      </c>
      <c r="B162" s="355">
        <v>21422</v>
      </c>
      <c r="C162" s="355">
        <v>10587</v>
      </c>
      <c r="D162" s="356">
        <v>49.421155821118475</v>
      </c>
      <c r="E162" s="355">
        <v>10835</v>
      </c>
      <c r="F162" s="356">
        <v>50.578844178881525</v>
      </c>
    </row>
    <row r="163" spans="1:6" ht="13.2" x14ac:dyDescent="0.25">
      <c r="A163" s="354" t="s">
        <v>570</v>
      </c>
      <c r="B163" s="355">
        <v>6360</v>
      </c>
      <c r="C163" s="355">
        <v>3236</v>
      </c>
      <c r="D163" s="356">
        <v>50.880503144654085</v>
      </c>
      <c r="E163" s="355">
        <v>3124</v>
      </c>
      <c r="F163" s="356">
        <v>49.119496855345915</v>
      </c>
    </row>
    <row r="164" spans="1:6" ht="13.2" x14ac:dyDescent="0.25">
      <c r="A164" s="354" t="s">
        <v>571</v>
      </c>
      <c r="B164" s="355">
        <v>11261</v>
      </c>
      <c r="C164" s="355">
        <v>5629</v>
      </c>
      <c r="D164" s="356">
        <v>49.986679690968835</v>
      </c>
      <c r="E164" s="355">
        <v>5632</v>
      </c>
      <c r="F164" s="356">
        <v>50.013320309031172</v>
      </c>
    </row>
    <row r="165" spans="1:6" ht="13.2" x14ac:dyDescent="0.25">
      <c r="A165" s="354" t="s">
        <v>572</v>
      </c>
      <c r="B165" s="355">
        <v>5478</v>
      </c>
      <c r="C165" s="355">
        <v>2779</v>
      </c>
      <c r="D165" s="356">
        <v>50.730193501277846</v>
      </c>
      <c r="E165" s="355">
        <v>2699</v>
      </c>
      <c r="F165" s="356">
        <v>49.269806498722161</v>
      </c>
    </row>
    <row r="166" spans="1:6" ht="13.2" x14ac:dyDescent="0.25">
      <c r="A166" s="354" t="s">
        <v>130</v>
      </c>
      <c r="B166" s="355">
        <v>2021</v>
      </c>
      <c r="C166" s="355">
        <v>994</v>
      </c>
      <c r="D166" s="356">
        <v>49.183572488866901</v>
      </c>
      <c r="E166" s="355">
        <v>1027</v>
      </c>
      <c r="F166" s="356">
        <v>50.816427511133099</v>
      </c>
    </row>
    <row r="167" spans="1:6" s="299" customFormat="1" ht="19.95" customHeight="1" x14ac:dyDescent="0.25">
      <c r="A167" s="351" t="s">
        <v>993</v>
      </c>
      <c r="B167" s="352">
        <v>70262</v>
      </c>
      <c r="C167" s="352">
        <v>34731</v>
      </c>
      <c r="D167" s="349">
        <v>49.430702228800776</v>
      </c>
      <c r="E167" s="352">
        <v>35531</v>
      </c>
      <c r="F167" s="349">
        <v>50.569297771199231</v>
      </c>
    </row>
    <row r="168" spans="1:6" ht="13.2" x14ac:dyDescent="0.25">
      <c r="A168" s="354" t="s">
        <v>104</v>
      </c>
      <c r="B168" s="355">
        <v>11413</v>
      </c>
      <c r="C168" s="355">
        <v>5317</v>
      </c>
      <c r="D168" s="356">
        <v>46.587225094190835</v>
      </c>
      <c r="E168" s="355">
        <v>6096</v>
      </c>
      <c r="F168" s="356">
        <v>53.412774905809165</v>
      </c>
    </row>
    <row r="169" spans="1:6" ht="13.2" x14ac:dyDescent="0.25">
      <c r="A169" s="354" t="s">
        <v>493</v>
      </c>
      <c r="B169" s="355">
        <v>4316</v>
      </c>
      <c r="C169" s="355">
        <v>2206</v>
      </c>
      <c r="D169" s="356">
        <v>51.112140871177012</v>
      </c>
      <c r="E169" s="355">
        <v>2110</v>
      </c>
      <c r="F169" s="356">
        <v>48.887859128822988</v>
      </c>
    </row>
    <row r="170" spans="1:6" ht="13.2" x14ac:dyDescent="0.25">
      <c r="A170" s="354" t="s">
        <v>535</v>
      </c>
      <c r="B170" s="355">
        <v>9974</v>
      </c>
      <c r="C170" s="355">
        <v>4828</v>
      </c>
      <c r="D170" s="356">
        <v>48.405855223581312</v>
      </c>
      <c r="E170" s="355">
        <v>5146</v>
      </c>
      <c r="F170" s="356">
        <v>51.594144776418695</v>
      </c>
    </row>
    <row r="171" spans="1:6" ht="13.2" x14ac:dyDescent="0.25">
      <c r="A171" s="354" t="s">
        <v>573</v>
      </c>
      <c r="B171" s="355">
        <v>6747</v>
      </c>
      <c r="C171" s="355">
        <v>3324</v>
      </c>
      <c r="D171" s="356">
        <v>49.26634059582036</v>
      </c>
      <c r="E171" s="355">
        <v>3423</v>
      </c>
      <c r="F171" s="356">
        <v>50.733659404179633</v>
      </c>
    </row>
    <row r="172" spans="1:6" ht="13.2" x14ac:dyDescent="0.25">
      <c r="A172" s="354" t="s">
        <v>574</v>
      </c>
      <c r="B172" s="355">
        <v>3465</v>
      </c>
      <c r="C172" s="355">
        <v>1814</v>
      </c>
      <c r="D172" s="356">
        <v>52.352092352092349</v>
      </c>
      <c r="E172" s="355">
        <v>1651</v>
      </c>
      <c r="F172" s="356">
        <v>47.647907647907651</v>
      </c>
    </row>
    <row r="173" spans="1:6" ht="13.2" x14ac:dyDescent="0.25">
      <c r="A173" s="354" t="s">
        <v>994</v>
      </c>
      <c r="B173" s="355">
        <v>7562</v>
      </c>
      <c r="C173" s="355">
        <v>3720</v>
      </c>
      <c r="D173" s="356">
        <v>49.193335096535307</v>
      </c>
      <c r="E173" s="355">
        <v>3842</v>
      </c>
      <c r="F173" s="356">
        <v>50.806664903464693</v>
      </c>
    </row>
    <row r="174" spans="1:6" ht="13.2" x14ac:dyDescent="0.25">
      <c r="A174" s="354" t="s">
        <v>126</v>
      </c>
      <c r="B174" s="355">
        <v>3578</v>
      </c>
      <c r="C174" s="355">
        <v>1772</v>
      </c>
      <c r="D174" s="356">
        <v>49.524874231414195</v>
      </c>
      <c r="E174" s="355">
        <v>1806</v>
      </c>
      <c r="F174" s="356">
        <v>50.475125768585805</v>
      </c>
    </row>
    <row r="175" spans="1:6" ht="13.2" x14ac:dyDescent="0.25">
      <c r="A175" s="354" t="s">
        <v>575</v>
      </c>
      <c r="B175" s="355">
        <v>4178</v>
      </c>
      <c r="C175" s="355">
        <v>2112</v>
      </c>
      <c r="D175" s="356">
        <v>50.550502632838679</v>
      </c>
      <c r="E175" s="355">
        <v>2066</v>
      </c>
      <c r="F175" s="356">
        <v>49.449497367161321</v>
      </c>
    </row>
    <row r="176" spans="1:6" ht="13.2" x14ac:dyDescent="0.25">
      <c r="A176" s="354" t="s">
        <v>576</v>
      </c>
      <c r="B176" s="355">
        <v>4788</v>
      </c>
      <c r="C176" s="355">
        <v>2324</v>
      </c>
      <c r="D176" s="356">
        <v>48.538011695906427</v>
      </c>
      <c r="E176" s="355">
        <v>2464</v>
      </c>
      <c r="F176" s="356">
        <v>51.461988304093566</v>
      </c>
    </row>
    <row r="177" spans="1:6" ht="13.2" x14ac:dyDescent="0.25">
      <c r="A177" s="354" t="s">
        <v>577</v>
      </c>
      <c r="B177" s="355">
        <v>2151</v>
      </c>
      <c r="C177" s="355">
        <v>1065</v>
      </c>
      <c r="D177" s="356">
        <v>49.511854951185498</v>
      </c>
      <c r="E177" s="355">
        <v>1086</v>
      </c>
      <c r="F177" s="356">
        <v>50.488145048814502</v>
      </c>
    </row>
    <row r="178" spans="1:6" ht="13.2" x14ac:dyDescent="0.25">
      <c r="A178" s="354" t="s">
        <v>525</v>
      </c>
      <c r="B178" s="355">
        <v>2135</v>
      </c>
      <c r="C178" s="355">
        <v>1070</v>
      </c>
      <c r="D178" s="356">
        <v>50.11709601873536</v>
      </c>
      <c r="E178" s="355">
        <v>1065</v>
      </c>
      <c r="F178" s="356">
        <v>49.88290398126464</v>
      </c>
    </row>
    <row r="179" spans="1:6" ht="13.2" x14ac:dyDescent="0.25">
      <c r="A179" s="354" t="s">
        <v>578</v>
      </c>
      <c r="B179" s="355">
        <v>303</v>
      </c>
      <c r="C179" s="355">
        <v>170</v>
      </c>
      <c r="D179" s="356">
        <v>56.10561056105611</v>
      </c>
      <c r="E179" s="355">
        <v>133</v>
      </c>
      <c r="F179" s="356">
        <v>43.89438943894389</v>
      </c>
    </row>
    <row r="180" spans="1:6" ht="13.2" x14ac:dyDescent="0.25">
      <c r="A180" s="354" t="s">
        <v>324</v>
      </c>
      <c r="B180" s="355">
        <v>6360</v>
      </c>
      <c r="C180" s="355">
        <v>3292</v>
      </c>
      <c r="D180" s="356">
        <v>51.761006289308177</v>
      </c>
      <c r="E180" s="355">
        <v>3068</v>
      </c>
      <c r="F180" s="356">
        <v>48.238993710691823</v>
      </c>
    </row>
    <row r="181" spans="1:6" ht="13.2" x14ac:dyDescent="0.25">
      <c r="A181" s="354" t="s">
        <v>501</v>
      </c>
      <c r="B181" s="355">
        <v>3292</v>
      </c>
      <c r="C181" s="355">
        <v>1717</v>
      </c>
      <c r="D181" s="356">
        <v>52.15674362089915</v>
      </c>
      <c r="E181" s="355">
        <v>1575</v>
      </c>
      <c r="F181" s="356">
        <v>47.84325637910085</v>
      </c>
    </row>
    <row r="182" spans="1:6" s="299" customFormat="1" ht="19.95" customHeight="1" x14ac:dyDescent="0.25">
      <c r="A182" s="351" t="s">
        <v>995</v>
      </c>
      <c r="B182" s="352">
        <v>58464</v>
      </c>
      <c r="C182" s="352">
        <v>28837</v>
      </c>
      <c r="D182" s="349">
        <v>49.324370552818827</v>
      </c>
      <c r="E182" s="352">
        <v>29627</v>
      </c>
      <c r="F182" s="349">
        <v>50.675629447181173</v>
      </c>
    </row>
    <row r="183" spans="1:6" ht="13.2" x14ac:dyDescent="0.25">
      <c r="A183" s="354" t="s">
        <v>105</v>
      </c>
      <c r="B183" s="355">
        <v>15383</v>
      </c>
      <c r="C183" s="355">
        <v>7395</v>
      </c>
      <c r="D183" s="356">
        <v>48.072547617499836</v>
      </c>
      <c r="E183" s="355">
        <v>7988</v>
      </c>
      <c r="F183" s="356">
        <v>51.927452382500164</v>
      </c>
    </row>
    <row r="184" spans="1:6" ht="13.2" x14ac:dyDescent="0.25">
      <c r="A184" s="354" t="s">
        <v>126</v>
      </c>
      <c r="B184" s="355">
        <v>4746</v>
      </c>
      <c r="C184" s="355">
        <v>2379</v>
      </c>
      <c r="D184" s="356">
        <v>50.126422250316061</v>
      </c>
      <c r="E184" s="355">
        <v>2367</v>
      </c>
      <c r="F184" s="356">
        <v>49.873577749683946</v>
      </c>
    </row>
    <row r="185" spans="1:6" ht="13.2" x14ac:dyDescent="0.25">
      <c r="A185" s="354" t="s">
        <v>5</v>
      </c>
      <c r="B185" s="355">
        <v>7461</v>
      </c>
      <c r="C185" s="355">
        <v>3716</v>
      </c>
      <c r="D185" s="356">
        <v>49.805656078273692</v>
      </c>
      <c r="E185" s="355">
        <v>3745</v>
      </c>
      <c r="F185" s="356">
        <v>50.194343921726315</v>
      </c>
    </row>
    <row r="186" spans="1:6" ht="13.2" x14ac:dyDescent="0.25">
      <c r="A186" s="354" t="s">
        <v>579</v>
      </c>
      <c r="B186" s="355">
        <v>9425</v>
      </c>
      <c r="C186" s="355">
        <v>4595</v>
      </c>
      <c r="D186" s="356">
        <v>48.753315649867375</v>
      </c>
      <c r="E186" s="355">
        <v>4830</v>
      </c>
      <c r="F186" s="356">
        <v>51.246684350132618</v>
      </c>
    </row>
    <row r="187" spans="1:6" ht="13.2" x14ac:dyDescent="0.25">
      <c r="A187" s="354" t="s">
        <v>580</v>
      </c>
      <c r="B187" s="355">
        <v>6204</v>
      </c>
      <c r="C187" s="355">
        <v>3106</v>
      </c>
      <c r="D187" s="356">
        <v>50.064474532559643</v>
      </c>
      <c r="E187" s="355">
        <v>3098</v>
      </c>
      <c r="F187" s="356">
        <v>49.935525467440364</v>
      </c>
    </row>
    <row r="188" spans="1:6" ht="13.2" x14ac:dyDescent="0.25">
      <c r="A188" s="354" t="s">
        <v>581</v>
      </c>
      <c r="B188" s="355">
        <v>8843</v>
      </c>
      <c r="C188" s="355">
        <v>4427</v>
      </c>
      <c r="D188" s="356">
        <v>50.062196087300691</v>
      </c>
      <c r="E188" s="355">
        <v>4416</v>
      </c>
      <c r="F188" s="356">
        <v>49.937803912699309</v>
      </c>
    </row>
    <row r="189" spans="1:6" ht="13.2" x14ac:dyDescent="0.25">
      <c r="A189" s="354" t="s">
        <v>582</v>
      </c>
      <c r="B189" s="355">
        <v>6402</v>
      </c>
      <c r="C189" s="355">
        <v>3219</v>
      </c>
      <c r="D189" s="356">
        <v>50.281162136832236</v>
      </c>
      <c r="E189" s="355">
        <v>3183</v>
      </c>
      <c r="F189" s="356">
        <v>49.718837863167757</v>
      </c>
    </row>
    <row r="190" spans="1:6" s="299" customFormat="1" ht="19.95" customHeight="1" x14ac:dyDescent="0.25">
      <c r="A190" s="351" t="s">
        <v>996</v>
      </c>
      <c r="B190" s="352">
        <v>5193</v>
      </c>
      <c r="C190" s="352">
        <v>2667</v>
      </c>
      <c r="D190" s="349">
        <v>51.357596764875794</v>
      </c>
      <c r="E190" s="352">
        <v>2526</v>
      </c>
      <c r="F190" s="349">
        <v>48.642403235124206</v>
      </c>
    </row>
    <row r="191" spans="1:6" ht="13.2" x14ac:dyDescent="0.25">
      <c r="A191" s="354" t="s">
        <v>106</v>
      </c>
      <c r="B191" s="355">
        <v>2656</v>
      </c>
      <c r="C191" s="355">
        <v>1333</v>
      </c>
      <c r="D191" s="356">
        <v>50.188253012048193</v>
      </c>
      <c r="E191" s="355">
        <v>1323</v>
      </c>
      <c r="F191" s="356">
        <v>49.811746987951807</v>
      </c>
    </row>
    <row r="192" spans="1:6" ht="13.2" x14ac:dyDescent="0.25">
      <c r="A192" s="354" t="s">
        <v>583</v>
      </c>
      <c r="B192" s="355">
        <v>498</v>
      </c>
      <c r="C192" s="355">
        <v>276</v>
      </c>
      <c r="D192" s="356">
        <v>55.421686746987952</v>
      </c>
      <c r="E192" s="355">
        <v>222</v>
      </c>
      <c r="F192" s="356">
        <v>44.578313253012048</v>
      </c>
    </row>
    <row r="193" spans="1:6" ht="13.2" x14ac:dyDescent="0.25">
      <c r="A193" s="354" t="s">
        <v>584</v>
      </c>
      <c r="B193" s="355">
        <v>945</v>
      </c>
      <c r="C193" s="355">
        <v>480</v>
      </c>
      <c r="D193" s="356">
        <v>50.793650793650791</v>
      </c>
      <c r="E193" s="355">
        <v>465</v>
      </c>
      <c r="F193" s="356">
        <v>49.206349206349202</v>
      </c>
    </row>
    <row r="194" spans="1:6" ht="13.2" x14ac:dyDescent="0.25">
      <c r="A194" s="354" t="s">
        <v>585</v>
      </c>
      <c r="B194" s="355">
        <v>1094</v>
      </c>
      <c r="C194" s="355">
        <v>578</v>
      </c>
      <c r="D194" s="356">
        <v>52.833638025594155</v>
      </c>
      <c r="E194" s="355">
        <v>516</v>
      </c>
      <c r="F194" s="356">
        <v>47.166361974405852</v>
      </c>
    </row>
    <row r="195" spans="1:6" s="299" customFormat="1" ht="19.95" customHeight="1" x14ac:dyDescent="0.25">
      <c r="A195" s="351" t="s">
        <v>997</v>
      </c>
      <c r="B195" s="352">
        <v>22598</v>
      </c>
      <c r="C195" s="352">
        <v>11326</v>
      </c>
      <c r="D195" s="349">
        <v>50.119479599964599</v>
      </c>
      <c r="E195" s="352">
        <v>11272</v>
      </c>
      <c r="F195" s="349">
        <v>49.880520400035401</v>
      </c>
    </row>
    <row r="196" spans="1:6" ht="13.2" x14ac:dyDescent="0.25">
      <c r="A196" s="354" t="s">
        <v>107</v>
      </c>
      <c r="B196" s="355">
        <v>7379</v>
      </c>
      <c r="C196" s="355">
        <v>3570</v>
      </c>
      <c r="D196" s="356">
        <v>48.380539368478118</v>
      </c>
      <c r="E196" s="355">
        <v>3809</v>
      </c>
      <c r="F196" s="356">
        <v>51.619460631521882</v>
      </c>
    </row>
    <row r="197" spans="1:6" ht="13.2" x14ac:dyDescent="0.25">
      <c r="A197" s="354" t="s">
        <v>586</v>
      </c>
      <c r="B197" s="355">
        <v>3390</v>
      </c>
      <c r="C197" s="355">
        <v>1717</v>
      </c>
      <c r="D197" s="356">
        <v>50.648967551622412</v>
      </c>
      <c r="E197" s="355">
        <v>1673</v>
      </c>
      <c r="F197" s="356">
        <v>49.35103244837758</v>
      </c>
    </row>
    <row r="198" spans="1:6" ht="13.2" x14ac:dyDescent="0.25">
      <c r="A198" s="354" t="s">
        <v>545</v>
      </c>
      <c r="B198" s="355">
        <v>2578</v>
      </c>
      <c r="C198" s="355">
        <v>1337</v>
      </c>
      <c r="D198" s="356">
        <v>51.861908456167569</v>
      </c>
      <c r="E198" s="355">
        <v>1241</v>
      </c>
      <c r="F198" s="356">
        <v>48.138091543832431</v>
      </c>
    </row>
    <row r="199" spans="1:6" ht="13.2" x14ac:dyDescent="0.25">
      <c r="A199" s="354" t="s">
        <v>126</v>
      </c>
      <c r="B199" s="355">
        <v>2360</v>
      </c>
      <c r="C199" s="355">
        <v>1223</v>
      </c>
      <c r="D199" s="356">
        <v>51.822033898305087</v>
      </c>
      <c r="E199" s="355">
        <v>1137</v>
      </c>
      <c r="F199" s="356">
        <v>48.177966101694913</v>
      </c>
    </row>
    <row r="200" spans="1:6" ht="13.2" x14ac:dyDescent="0.25">
      <c r="A200" s="354" t="s">
        <v>525</v>
      </c>
      <c r="B200" s="355">
        <v>2990</v>
      </c>
      <c r="C200" s="355">
        <v>1516</v>
      </c>
      <c r="D200" s="356">
        <v>50.702341137123739</v>
      </c>
      <c r="E200" s="355">
        <v>1474</v>
      </c>
      <c r="F200" s="356">
        <v>49.297658862876254</v>
      </c>
    </row>
    <row r="201" spans="1:6" ht="13.2" x14ac:dyDescent="0.25">
      <c r="A201" s="354" t="s">
        <v>5</v>
      </c>
      <c r="B201" s="355">
        <v>1368</v>
      </c>
      <c r="C201" s="355">
        <v>683</v>
      </c>
      <c r="D201" s="356">
        <v>49.92690058479532</v>
      </c>
      <c r="E201" s="355">
        <v>685</v>
      </c>
      <c r="F201" s="356">
        <v>50.07309941520468</v>
      </c>
    </row>
    <row r="202" spans="1:6" ht="13.2" x14ac:dyDescent="0.25">
      <c r="A202" s="354" t="s">
        <v>587</v>
      </c>
      <c r="B202" s="355">
        <v>1842</v>
      </c>
      <c r="C202" s="355">
        <v>927</v>
      </c>
      <c r="D202" s="356">
        <v>50.325732899022803</v>
      </c>
      <c r="E202" s="355">
        <v>915</v>
      </c>
      <c r="F202" s="356">
        <v>49.674267100977197</v>
      </c>
    </row>
    <row r="203" spans="1:6" ht="13.2" x14ac:dyDescent="0.25">
      <c r="A203" s="354" t="s">
        <v>588</v>
      </c>
      <c r="B203" s="355">
        <v>691</v>
      </c>
      <c r="C203" s="355">
        <v>353</v>
      </c>
      <c r="D203" s="356">
        <v>51.085383502170764</v>
      </c>
      <c r="E203" s="355">
        <v>338</v>
      </c>
      <c r="F203" s="356">
        <v>48.914616497829236</v>
      </c>
    </row>
    <row r="204" spans="1:6" s="299" customFormat="1" ht="19.95" customHeight="1" x14ac:dyDescent="0.25">
      <c r="A204" s="351" t="s">
        <v>998</v>
      </c>
      <c r="B204" s="352">
        <v>34060</v>
      </c>
      <c r="C204" s="352">
        <v>16815</v>
      </c>
      <c r="D204" s="349">
        <v>49.368761009982379</v>
      </c>
      <c r="E204" s="352">
        <v>17245</v>
      </c>
      <c r="F204" s="349">
        <v>50.631238990017614</v>
      </c>
    </row>
    <row r="205" spans="1:6" ht="13.2" x14ac:dyDescent="0.25">
      <c r="A205" s="354" t="s">
        <v>108</v>
      </c>
      <c r="B205" s="355">
        <v>13163</v>
      </c>
      <c r="C205" s="355">
        <v>6300</v>
      </c>
      <c r="D205" s="356">
        <v>47.861429765251081</v>
      </c>
      <c r="E205" s="355">
        <v>6863</v>
      </c>
      <c r="F205" s="356">
        <v>52.138570234748919</v>
      </c>
    </row>
    <row r="206" spans="1:6" ht="13.2" x14ac:dyDescent="0.25">
      <c r="A206" s="354" t="s">
        <v>482</v>
      </c>
      <c r="B206" s="355">
        <v>2875</v>
      </c>
      <c r="C206" s="355">
        <v>1462</v>
      </c>
      <c r="D206" s="356">
        <v>50.852173913043472</v>
      </c>
      <c r="E206" s="355">
        <v>1413</v>
      </c>
      <c r="F206" s="356">
        <v>49.14782608695652</v>
      </c>
    </row>
    <row r="207" spans="1:6" ht="13.2" x14ac:dyDescent="0.25">
      <c r="A207" s="354" t="s">
        <v>5</v>
      </c>
      <c r="B207" s="355">
        <v>2402</v>
      </c>
      <c r="C207" s="355">
        <v>1218</v>
      </c>
      <c r="D207" s="356">
        <v>50.707743547044124</v>
      </c>
      <c r="E207" s="355">
        <v>1184</v>
      </c>
      <c r="F207" s="356">
        <v>49.292256452955868</v>
      </c>
    </row>
    <row r="208" spans="1:6" ht="13.2" x14ac:dyDescent="0.25">
      <c r="A208" s="354" t="s">
        <v>589</v>
      </c>
      <c r="B208" s="355">
        <v>3685</v>
      </c>
      <c r="C208" s="355">
        <v>1854</v>
      </c>
      <c r="D208" s="356">
        <v>50.312075983717776</v>
      </c>
      <c r="E208" s="355">
        <v>1831</v>
      </c>
      <c r="F208" s="356">
        <v>49.687924016282224</v>
      </c>
    </row>
    <row r="209" spans="1:6" ht="13.2" x14ac:dyDescent="0.25">
      <c r="A209" s="354" t="s">
        <v>541</v>
      </c>
      <c r="B209" s="355">
        <v>2629</v>
      </c>
      <c r="C209" s="355">
        <v>1282</v>
      </c>
      <c r="D209" s="356">
        <v>48.763788512742487</v>
      </c>
      <c r="E209" s="355">
        <v>1347</v>
      </c>
      <c r="F209" s="356">
        <v>51.236211487257513</v>
      </c>
    </row>
    <row r="210" spans="1:6" ht="13.2" x14ac:dyDescent="0.25">
      <c r="A210" s="354" t="s">
        <v>535</v>
      </c>
      <c r="B210" s="355">
        <v>2591</v>
      </c>
      <c r="C210" s="355">
        <v>1301</v>
      </c>
      <c r="D210" s="356">
        <v>50.212273253570046</v>
      </c>
      <c r="E210" s="355">
        <v>1290</v>
      </c>
      <c r="F210" s="356">
        <v>49.787726746429954</v>
      </c>
    </row>
    <row r="211" spans="1:6" ht="13.2" x14ac:dyDescent="0.25">
      <c r="A211" s="354" t="s">
        <v>590</v>
      </c>
      <c r="B211" s="355">
        <v>3061</v>
      </c>
      <c r="C211" s="355">
        <v>1583</v>
      </c>
      <c r="D211" s="356">
        <v>51.715125775890236</v>
      </c>
      <c r="E211" s="355">
        <v>1478</v>
      </c>
      <c r="F211" s="356">
        <v>48.284874224109771</v>
      </c>
    </row>
    <row r="212" spans="1:6" ht="13.2" x14ac:dyDescent="0.25">
      <c r="A212" s="354" t="s">
        <v>591</v>
      </c>
      <c r="B212" s="355">
        <v>3654</v>
      </c>
      <c r="C212" s="355">
        <v>1815</v>
      </c>
      <c r="D212" s="356">
        <v>49.671592775041049</v>
      </c>
      <c r="E212" s="355">
        <v>1839</v>
      </c>
      <c r="F212" s="356">
        <v>50.328407224958951</v>
      </c>
    </row>
    <row r="213" spans="1:6" s="299" customFormat="1" ht="19.95" customHeight="1" x14ac:dyDescent="0.25">
      <c r="A213" s="351" t="s">
        <v>999</v>
      </c>
      <c r="B213" s="352">
        <v>30425</v>
      </c>
      <c r="C213" s="352">
        <v>15020</v>
      </c>
      <c r="D213" s="349">
        <v>49.367296631059979</v>
      </c>
      <c r="E213" s="352">
        <v>15405</v>
      </c>
      <c r="F213" s="349">
        <v>50.632703368940014</v>
      </c>
    </row>
    <row r="214" spans="1:6" ht="13.2" x14ac:dyDescent="0.25">
      <c r="A214" s="354" t="s">
        <v>109</v>
      </c>
      <c r="B214" s="355">
        <v>4670</v>
      </c>
      <c r="C214" s="355">
        <v>2262</v>
      </c>
      <c r="D214" s="356">
        <v>48.436830835117775</v>
      </c>
      <c r="E214" s="355">
        <v>2408</v>
      </c>
      <c r="F214" s="356">
        <v>51.563169164882225</v>
      </c>
    </row>
    <row r="215" spans="1:6" ht="13.2" x14ac:dyDescent="0.25">
      <c r="A215" s="354" t="s">
        <v>592</v>
      </c>
      <c r="B215" s="355">
        <v>8204</v>
      </c>
      <c r="C215" s="355">
        <v>4110</v>
      </c>
      <c r="D215" s="356">
        <v>50.097513408093604</v>
      </c>
      <c r="E215" s="355">
        <v>4094</v>
      </c>
      <c r="F215" s="356">
        <v>49.902486591906388</v>
      </c>
    </row>
    <row r="216" spans="1:6" ht="13.2" x14ac:dyDescent="0.25">
      <c r="A216" s="354" t="s">
        <v>143</v>
      </c>
      <c r="B216" s="355">
        <v>5693</v>
      </c>
      <c r="C216" s="355">
        <v>2779</v>
      </c>
      <c r="D216" s="356">
        <v>48.814333391884773</v>
      </c>
      <c r="E216" s="355">
        <v>2914</v>
      </c>
      <c r="F216" s="356">
        <v>51.185666608115234</v>
      </c>
    </row>
    <row r="217" spans="1:6" ht="13.2" x14ac:dyDescent="0.25">
      <c r="A217" s="354" t="s">
        <v>493</v>
      </c>
      <c r="B217" s="355">
        <v>1894</v>
      </c>
      <c r="C217" s="355">
        <v>945</v>
      </c>
      <c r="D217" s="356">
        <v>49.89440337909187</v>
      </c>
      <c r="E217" s="355">
        <v>949</v>
      </c>
      <c r="F217" s="356">
        <v>50.10559662090813</v>
      </c>
    </row>
    <row r="218" spans="1:6" ht="13.2" x14ac:dyDescent="0.25">
      <c r="A218" s="354" t="s">
        <v>593</v>
      </c>
      <c r="B218" s="355">
        <v>1642</v>
      </c>
      <c r="C218" s="355">
        <v>836</v>
      </c>
      <c r="D218" s="356">
        <v>50.913520097442145</v>
      </c>
      <c r="E218" s="355">
        <v>806</v>
      </c>
      <c r="F218" s="356">
        <v>49.086479902557855</v>
      </c>
    </row>
    <row r="219" spans="1:6" ht="13.2" x14ac:dyDescent="0.25">
      <c r="A219" s="354" t="s">
        <v>594</v>
      </c>
      <c r="B219" s="355">
        <v>5152</v>
      </c>
      <c r="C219" s="355">
        <v>2495</v>
      </c>
      <c r="D219" s="356">
        <v>48.427795031055901</v>
      </c>
      <c r="E219" s="355">
        <v>2657</v>
      </c>
      <c r="F219" s="356">
        <v>51.572204968944099</v>
      </c>
    </row>
    <row r="220" spans="1:6" ht="13.2" x14ac:dyDescent="0.25">
      <c r="A220" s="354" t="s">
        <v>595</v>
      </c>
      <c r="B220" s="355">
        <v>3170</v>
      </c>
      <c r="C220" s="355">
        <v>1593</v>
      </c>
      <c r="D220" s="356">
        <v>50.252365930599375</v>
      </c>
      <c r="E220" s="355">
        <v>1577</v>
      </c>
      <c r="F220" s="356">
        <v>49.747634069400632</v>
      </c>
    </row>
    <row r="221" spans="1:6" s="299" customFormat="1" ht="19.95" customHeight="1" x14ac:dyDescent="0.25">
      <c r="A221" s="351" t="s">
        <v>1000</v>
      </c>
      <c r="B221" s="352">
        <v>24203</v>
      </c>
      <c r="C221" s="352">
        <v>12024</v>
      </c>
      <c r="D221" s="349">
        <v>49.6797917613519</v>
      </c>
      <c r="E221" s="352">
        <v>12179</v>
      </c>
      <c r="F221" s="349">
        <v>50.3202082386481</v>
      </c>
    </row>
    <row r="222" spans="1:6" ht="13.2" x14ac:dyDescent="0.25">
      <c r="A222" s="354" t="s">
        <v>543</v>
      </c>
      <c r="B222" s="355">
        <v>8032</v>
      </c>
      <c r="C222" s="355">
        <v>3932</v>
      </c>
      <c r="D222" s="356">
        <v>48.954183266932269</v>
      </c>
      <c r="E222" s="355">
        <v>4100</v>
      </c>
      <c r="F222" s="356">
        <v>51.045816733067731</v>
      </c>
    </row>
    <row r="223" spans="1:6" ht="13.2" x14ac:dyDescent="0.25">
      <c r="A223" s="354" t="s">
        <v>535</v>
      </c>
      <c r="B223" s="355">
        <v>2753</v>
      </c>
      <c r="C223" s="355">
        <v>1376</v>
      </c>
      <c r="D223" s="356">
        <v>49.981837994914642</v>
      </c>
      <c r="E223" s="355">
        <v>1377</v>
      </c>
      <c r="F223" s="356">
        <v>50.018162005085365</v>
      </c>
    </row>
    <row r="224" spans="1:6" ht="13.2" x14ac:dyDescent="0.25">
      <c r="A224" s="354" t="s">
        <v>125</v>
      </c>
      <c r="B224" s="355">
        <v>4131</v>
      </c>
      <c r="C224" s="355">
        <v>2074</v>
      </c>
      <c r="D224" s="356">
        <v>50.205761316872433</v>
      </c>
      <c r="E224" s="355">
        <v>2057</v>
      </c>
      <c r="F224" s="356">
        <v>49.794238683127574</v>
      </c>
    </row>
    <row r="225" spans="1:6" ht="13.2" x14ac:dyDescent="0.25">
      <c r="A225" s="354" t="s">
        <v>596</v>
      </c>
      <c r="B225" s="355">
        <v>7157</v>
      </c>
      <c r="C225" s="355">
        <v>3587</v>
      </c>
      <c r="D225" s="356">
        <v>50.118764845605703</v>
      </c>
      <c r="E225" s="355">
        <v>3570</v>
      </c>
      <c r="F225" s="356">
        <v>49.881235154394297</v>
      </c>
    </row>
    <row r="226" spans="1:6" ht="13.2" x14ac:dyDescent="0.25">
      <c r="A226" s="354" t="s">
        <v>597</v>
      </c>
      <c r="B226" s="355">
        <v>2130</v>
      </c>
      <c r="C226" s="355">
        <v>1055</v>
      </c>
      <c r="D226" s="356">
        <v>49.53051643192488</v>
      </c>
      <c r="E226" s="355">
        <v>1075</v>
      </c>
      <c r="F226" s="356">
        <v>50.469483568075113</v>
      </c>
    </row>
    <row r="227" spans="1:6" s="299" customFormat="1" ht="19.95" customHeight="1" x14ac:dyDescent="0.25">
      <c r="A227" s="351" t="s">
        <v>1001</v>
      </c>
      <c r="B227" s="352">
        <v>17243</v>
      </c>
      <c r="C227" s="352">
        <v>8624</v>
      </c>
      <c r="D227" s="349">
        <v>50.014498637128114</v>
      </c>
      <c r="E227" s="352">
        <v>8619</v>
      </c>
      <c r="F227" s="349">
        <v>49.985501362871894</v>
      </c>
    </row>
    <row r="228" spans="1:6" ht="13.2" x14ac:dyDescent="0.25">
      <c r="A228" s="354" t="s">
        <v>111</v>
      </c>
      <c r="B228" s="355">
        <v>8496</v>
      </c>
      <c r="C228" s="355">
        <v>4129</v>
      </c>
      <c r="D228" s="356">
        <v>48.599340866290021</v>
      </c>
      <c r="E228" s="355">
        <v>4367</v>
      </c>
      <c r="F228" s="356">
        <v>51.400659133709979</v>
      </c>
    </row>
    <row r="229" spans="1:6" ht="13.2" x14ac:dyDescent="0.25">
      <c r="A229" s="354" t="s">
        <v>598</v>
      </c>
      <c r="B229" s="355">
        <v>1733</v>
      </c>
      <c r="C229" s="355">
        <v>862</v>
      </c>
      <c r="D229" s="356">
        <v>49.740334679746105</v>
      </c>
      <c r="E229" s="355">
        <v>871</v>
      </c>
      <c r="F229" s="356">
        <v>50.259665320253902</v>
      </c>
    </row>
    <row r="230" spans="1:6" ht="13.2" x14ac:dyDescent="0.25">
      <c r="A230" s="354" t="s">
        <v>599</v>
      </c>
      <c r="B230" s="355">
        <v>1032</v>
      </c>
      <c r="C230" s="355">
        <v>527</v>
      </c>
      <c r="D230" s="356">
        <v>51.065891472868216</v>
      </c>
      <c r="E230" s="355">
        <v>505</v>
      </c>
      <c r="F230" s="356">
        <v>48.934108527131784</v>
      </c>
    </row>
    <row r="231" spans="1:6" ht="13.2" x14ac:dyDescent="0.25">
      <c r="A231" s="354" t="s">
        <v>600</v>
      </c>
      <c r="B231" s="355">
        <v>4624</v>
      </c>
      <c r="C231" s="355">
        <v>2380</v>
      </c>
      <c r="D231" s="356">
        <v>51.470588235294116</v>
      </c>
      <c r="E231" s="355">
        <v>2244</v>
      </c>
      <c r="F231" s="356">
        <v>48.529411764705884</v>
      </c>
    </row>
    <row r="232" spans="1:6" ht="13.2" x14ac:dyDescent="0.25">
      <c r="A232" s="354" t="s">
        <v>601</v>
      </c>
      <c r="B232" s="355">
        <v>1358</v>
      </c>
      <c r="C232" s="355">
        <v>726</v>
      </c>
      <c r="D232" s="356">
        <v>53.460972017673051</v>
      </c>
      <c r="E232" s="355">
        <v>632</v>
      </c>
      <c r="F232" s="356">
        <v>46.539027982326949</v>
      </c>
    </row>
    <row r="233" spans="1:6" s="299" customFormat="1" ht="19.95" customHeight="1" x14ac:dyDescent="0.25">
      <c r="A233" s="351" t="s">
        <v>1002</v>
      </c>
      <c r="B233" s="352">
        <v>123129</v>
      </c>
      <c r="C233" s="352">
        <v>62186</v>
      </c>
      <c r="D233" s="349">
        <v>50.504755175466379</v>
      </c>
      <c r="E233" s="352">
        <v>60943</v>
      </c>
      <c r="F233" s="349">
        <v>49.495244824533621</v>
      </c>
    </row>
    <row r="234" spans="1:6" ht="13.2" x14ac:dyDescent="0.25">
      <c r="A234" s="354" t="s">
        <v>602</v>
      </c>
      <c r="B234" s="355">
        <v>35934</v>
      </c>
      <c r="C234" s="355">
        <v>17495</v>
      </c>
      <c r="D234" s="356">
        <v>48.686480770301102</v>
      </c>
      <c r="E234" s="355">
        <v>18439</v>
      </c>
      <c r="F234" s="356">
        <v>51.31351922969889</v>
      </c>
    </row>
    <row r="235" spans="1:6" ht="13.2" x14ac:dyDescent="0.25">
      <c r="A235" s="354" t="s">
        <v>603</v>
      </c>
      <c r="B235" s="355">
        <v>12274</v>
      </c>
      <c r="C235" s="355">
        <v>6178</v>
      </c>
      <c r="D235" s="356">
        <v>50.334039432947698</v>
      </c>
      <c r="E235" s="355">
        <v>6096</v>
      </c>
      <c r="F235" s="356">
        <v>49.665960567052302</v>
      </c>
    </row>
    <row r="236" spans="1:6" ht="13.2" x14ac:dyDescent="0.25">
      <c r="A236" s="354" t="s">
        <v>604</v>
      </c>
      <c r="B236" s="355">
        <v>335</v>
      </c>
      <c r="C236" s="355">
        <v>181</v>
      </c>
      <c r="D236" s="356">
        <v>54.029850746268657</v>
      </c>
      <c r="E236" s="355">
        <v>154</v>
      </c>
      <c r="F236" s="356">
        <v>45.970149253731343</v>
      </c>
    </row>
    <row r="237" spans="1:6" ht="13.2" x14ac:dyDescent="0.25">
      <c r="A237" s="354" t="s">
        <v>605</v>
      </c>
      <c r="B237" s="355">
        <v>16036</v>
      </c>
      <c r="C237" s="355">
        <v>8105</v>
      </c>
      <c r="D237" s="356">
        <v>50.542529309054629</v>
      </c>
      <c r="E237" s="355">
        <v>7931</v>
      </c>
      <c r="F237" s="356">
        <v>49.457470690945371</v>
      </c>
    </row>
    <row r="238" spans="1:6" ht="13.2" x14ac:dyDescent="0.25">
      <c r="A238" s="354" t="s">
        <v>606</v>
      </c>
      <c r="B238" s="355">
        <v>7105</v>
      </c>
      <c r="C238" s="355">
        <v>3595</v>
      </c>
      <c r="D238" s="356">
        <v>50.598170302603798</v>
      </c>
      <c r="E238" s="355">
        <v>3510</v>
      </c>
      <c r="F238" s="356">
        <v>49.401829697396202</v>
      </c>
    </row>
    <row r="239" spans="1:6" ht="13.2" x14ac:dyDescent="0.25">
      <c r="A239" s="354" t="s">
        <v>607</v>
      </c>
      <c r="B239" s="355">
        <v>10779</v>
      </c>
      <c r="C239" s="355">
        <v>5593</v>
      </c>
      <c r="D239" s="356">
        <v>51.887930234715654</v>
      </c>
      <c r="E239" s="355">
        <v>5186</v>
      </c>
      <c r="F239" s="356">
        <v>48.112069765284346</v>
      </c>
    </row>
    <row r="240" spans="1:6" ht="13.2" x14ac:dyDescent="0.25">
      <c r="A240" s="354" t="s">
        <v>608</v>
      </c>
      <c r="B240" s="355">
        <v>11905</v>
      </c>
      <c r="C240" s="355">
        <v>6097</v>
      </c>
      <c r="D240" s="356">
        <v>51.213775724485508</v>
      </c>
      <c r="E240" s="355">
        <v>5808</v>
      </c>
      <c r="F240" s="356">
        <v>48.786224275514492</v>
      </c>
    </row>
    <row r="241" spans="1:6" ht="13.2" x14ac:dyDescent="0.25">
      <c r="A241" s="354" t="s">
        <v>609</v>
      </c>
      <c r="B241" s="355">
        <v>4926</v>
      </c>
      <c r="C241" s="355">
        <v>2527</v>
      </c>
      <c r="D241" s="356">
        <v>51.299228583028821</v>
      </c>
      <c r="E241" s="355">
        <v>2399</v>
      </c>
      <c r="F241" s="356">
        <v>48.700771416971172</v>
      </c>
    </row>
    <row r="242" spans="1:6" ht="13.2" x14ac:dyDescent="0.25">
      <c r="A242" s="354" t="s">
        <v>610</v>
      </c>
      <c r="B242" s="355">
        <v>4841</v>
      </c>
      <c r="C242" s="355">
        <v>2549</v>
      </c>
      <c r="D242" s="356">
        <v>52.654410245816983</v>
      </c>
      <c r="E242" s="355">
        <v>2292</v>
      </c>
      <c r="F242" s="356">
        <v>47.345589754183024</v>
      </c>
    </row>
    <row r="243" spans="1:6" ht="13.2" x14ac:dyDescent="0.25">
      <c r="A243" s="354" t="s">
        <v>611</v>
      </c>
      <c r="B243" s="355">
        <v>1133</v>
      </c>
      <c r="C243" s="355">
        <v>583</v>
      </c>
      <c r="D243" s="356">
        <v>51.456310679611647</v>
      </c>
      <c r="E243" s="355">
        <v>550</v>
      </c>
      <c r="F243" s="356">
        <v>48.543689320388353</v>
      </c>
    </row>
    <row r="244" spans="1:6" ht="13.2" x14ac:dyDescent="0.25">
      <c r="A244" s="354" t="s">
        <v>612</v>
      </c>
      <c r="B244" s="355">
        <v>5685</v>
      </c>
      <c r="C244" s="355">
        <v>2994</v>
      </c>
      <c r="D244" s="356">
        <v>52.664907651715041</v>
      </c>
      <c r="E244" s="355">
        <v>2691</v>
      </c>
      <c r="F244" s="356">
        <v>47.335092348284959</v>
      </c>
    </row>
    <row r="245" spans="1:6" ht="13.2" x14ac:dyDescent="0.25">
      <c r="A245" s="354" t="s">
        <v>506</v>
      </c>
      <c r="B245" s="355">
        <v>2429</v>
      </c>
      <c r="C245" s="355">
        <v>1268</v>
      </c>
      <c r="D245" s="356">
        <v>52.202552490736934</v>
      </c>
      <c r="E245" s="355">
        <v>1161</v>
      </c>
      <c r="F245" s="356">
        <v>47.797447509263066</v>
      </c>
    </row>
    <row r="246" spans="1:6" ht="13.2" x14ac:dyDescent="0.25">
      <c r="A246" s="354" t="s">
        <v>613</v>
      </c>
      <c r="B246" s="355">
        <v>9747</v>
      </c>
      <c r="C246" s="355">
        <v>5021</v>
      </c>
      <c r="D246" s="356">
        <v>51.513286139324919</v>
      </c>
      <c r="E246" s="355">
        <v>4726</v>
      </c>
      <c r="F246" s="356">
        <v>48.486713860675081</v>
      </c>
    </row>
    <row r="247" spans="1:6" s="299" customFormat="1" ht="19.95" customHeight="1" x14ac:dyDescent="0.25">
      <c r="A247" s="351" t="s">
        <v>1003</v>
      </c>
      <c r="B247" s="352">
        <v>9512</v>
      </c>
      <c r="C247" s="352">
        <v>4697</v>
      </c>
      <c r="D247" s="349">
        <v>49.37973086627418</v>
      </c>
      <c r="E247" s="352">
        <v>4815</v>
      </c>
      <c r="F247" s="349">
        <v>50.620269133725813</v>
      </c>
    </row>
    <row r="248" spans="1:6" ht="13.2" x14ac:dyDescent="0.25">
      <c r="A248" s="354" t="s">
        <v>614</v>
      </c>
      <c r="B248" s="355">
        <v>3856</v>
      </c>
      <c r="C248" s="355">
        <v>1832</v>
      </c>
      <c r="D248" s="356">
        <v>47.510373443983397</v>
      </c>
      <c r="E248" s="355">
        <v>2024</v>
      </c>
      <c r="F248" s="356">
        <v>52.489626556016603</v>
      </c>
    </row>
    <row r="249" spans="1:6" ht="13.2" x14ac:dyDescent="0.25">
      <c r="A249" s="354" t="s">
        <v>615</v>
      </c>
      <c r="B249" s="355">
        <v>1249</v>
      </c>
      <c r="C249" s="355">
        <v>608</v>
      </c>
      <c r="D249" s="356">
        <v>48.678943154523616</v>
      </c>
      <c r="E249" s="355">
        <v>641</v>
      </c>
      <c r="F249" s="356">
        <v>51.321056845476377</v>
      </c>
    </row>
    <row r="250" spans="1:6" ht="13.2" x14ac:dyDescent="0.25">
      <c r="A250" s="354" t="s">
        <v>616</v>
      </c>
      <c r="B250" s="355">
        <v>983</v>
      </c>
      <c r="C250" s="355">
        <v>519</v>
      </c>
      <c r="D250" s="356">
        <v>52.797558494404882</v>
      </c>
      <c r="E250" s="355">
        <v>464</v>
      </c>
      <c r="F250" s="356">
        <v>47.202441505595118</v>
      </c>
    </row>
    <row r="251" spans="1:6" ht="13.2" x14ac:dyDescent="0.25">
      <c r="A251" s="354" t="s">
        <v>514</v>
      </c>
      <c r="B251" s="355">
        <v>570</v>
      </c>
      <c r="C251" s="355">
        <v>296</v>
      </c>
      <c r="D251" s="356">
        <v>51.929824561403507</v>
      </c>
      <c r="E251" s="355">
        <v>274</v>
      </c>
      <c r="F251" s="356">
        <v>48.070175438596493</v>
      </c>
    </row>
    <row r="252" spans="1:6" ht="13.2" x14ac:dyDescent="0.25">
      <c r="A252" s="354" t="s">
        <v>617</v>
      </c>
      <c r="B252" s="355">
        <v>1041</v>
      </c>
      <c r="C252" s="355">
        <v>512</v>
      </c>
      <c r="D252" s="356">
        <v>49.183477425552354</v>
      </c>
      <c r="E252" s="355">
        <v>529</v>
      </c>
      <c r="F252" s="356">
        <v>50.816522574447646</v>
      </c>
    </row>
    <row r="253" spans="1:6" ht="13.2" x14ac:dyDescent="0.25">
      <c r="A253" s="354" t="s">
        <v>474</v>
      </c>
      <c r="B253" s="355">
        <v>448</v>
      </c>
      <c r="C253" s="355">
        <v>236</v>
      </c>
      <c r="D253" s="356">
        <v>52.678571428571431</v>
      </c>
      <c r="E253" s="355">
        <v>212</v>
      </c>
      <c r="F253" s="356">
        <v>47.321428571428569</v>
      </c>
    </row>
    <row r="254" spans="1:6" ht="13.2" x14ac:dyDescent="0.25">
      <c r="A254" s="354" t="s">
        <v>618</v>
      </c>
      <c r="B254" s="355">
        <v>1365</v>
      </c>
      <c r="C254" s="355">
        <v>694</v>
      </c>
      <c r="D254" s="356">
        <v>50.842490842490839</v>
      </c>
      <c r="E254" s="355">
        <v>671</v>
      </c>
      <c r="F254" s="356">
        <v>49.157509157509153</v>
      </c>
    </row>
    <row r="255" spans="1:6" s="299" customFormat="1" ht="19.95" customHeight="1" x14ac:dyDescent="0.25">
      <c r="A255" s="351" t="s">
        <v>1004</v>
      </c>
      <c r="B255" s="352">
        <v>15653</v>
      </c>
      <c r="C255" s="352">
        <v>7788</v>
      </c>
      <c r="D255" s="349">
        <v>49.754040758959945</v>
      </c>
      <c r="E255" s="352">
        <v>7865</v>
      </c>
      <c r="F255" s="349">
        <v>50.245959241040062</v>
      </c>
    </row>
    <row r="256" spans="1:6" ht="13.2" x14ac:dyDescent="0.25">
      <c r="A256" s="354" t="s">
        <v>619</v>
      </c>
      <c r="B256" s="355">
        <v>6731</v>
      </c>
      <c r="C256" s="355">
        <v>3307</v>
      </c>
      <c r="D256" s="356">
        <v>49.130886941019163</v>
      </c>
      <c r="E256" s="355">
        <v>3424</v>
      </c>
      <c r="F256" s="356">
        <v>50.86911305898083</v>
      </c>
    </row>
    <row r="257" spans="1:6" ht="13.2" x14ac:dyDescent="0.25">
      <c r="A257" s="354" t="s">
        <v>620</v>
      </c>
      <c r="B257" s="355">
        <v>4612</v>
      </c>
      <c r="C257" s="355">
        <v>2304</v>
      </c>
      <c r="D257" s="356">
        <v>49.956634865568084</v>
      </c>
      <c r="E257" s="355">
        <v>2308</v>
      </c>
      <c r="F257" s="356">
        <v>50.043365134431916</v>
      </c>
    </row>
    <row r="258" spans="1:6" ht="13.2" x14ac:dyDescent="0.25">
      <c r="A258" s="354" t="s">
        <v>621</v>
      </c>
      <c r="B258" s="355">
        <v>186</v>
      </c>
      <c r="C258" s="355">
        <v>100</v>
      </c>
      <c r="D258" s="356">
        <v>53.763440860215049</v>
      </c>
      <c r="E258" s="355">
        <v>86</v>
      </c>
      <c r="F258" s="356">
        <v>46.236559139784944</v>
      </c>
    </row>
    <row r="259" spans="1:6" ht="13.2" x14ac:dyDescent="0.25">
      <c r="A259" s="354" t="s">
        <v>543</v>
      </c>
      <c r="B259" s="355">
        <v>2483</v>
      </c>
      <c r="C259" s="355">
        <v>1243</v>
      </c>
      <c r="D259" s="356">
        <v>50.060410793395086</v>
      </c>
      <c r="E259" s="355">
        <v>1240</v>
      </c>
      <c r="F259" s="356">
        <v>49.939589206604914</v>
      </c>
    </row>
    <row r="260" spans="1:6" ht="13.2" x14ac:dyDescent="0.25">
      <c r="A260" s="354" t="s">
        <v>622</v>
      </c>
      <c r="B260" s="355">
        <v>1641</v>
      </c>
      <c r="C260" s="355">
        <v>834</v>
      </c>
      <c r="D260" s="356">
        <v>50.822669104204756</v>
      </c>
      <c r="E260" s="355">
        <v>807</v>
      </c>
      <c r="F260" s="356">
        <v>49.177330895795244</v>
      </c>
    </row>
    <row r="261" spans="1:6" s="299" customFormat="1" ht="19.95" customHeight="1" x14ac:dyDescent="0.25">
      <c r="A261" s="351" t="s">
        <v>1005</v>
      </c>
      <c r="B261" s="352">
        <v>33278</v>
      </c>
      <c r="C261" s="352">
        <v>17105</v>
      </c>
      <c r="D261" s="349">
        <v>51.400324538734296</v>
      </c>
      <c r="E261" s="352">
        <v>16173</v>
      </c>
      <c r="F261" s="349">
        <v>48.599675461265704</v>
      </c>
    </row>
    <row r="262" spans="1:6" ht="13.2" x14ac:dyDescent="0.25">
      <c r="A262" s="354" t="s">
        <v>113</v>
      </c>
      <c r="B262" s="355">
        <v>9447</v>
      </c>
      <c r="C262" s="355">
        <v>4751</v>
      </c>
      <c r="D262" s="356">
        <v>50.291097702974483</v>
      </c>
      <c r="E262" s="355">
        <v>4696</v>
      </c>
      <c r="F262" s="356">
        <v>49.70890229702551</v>
      </c>
    </row>
    <row r="263" spans="1:6" ht="13.2" x14ac:dyDescent="0.25">
      <c r="A263" s="354" t="s">
        <v>623</v>
      </c>
      <c r="B263" s="355">
        <v>3978</v>
      </c>
      <c r="C263" s="355">
        <v>2068</v>
      </c>
      <c r="D263" s="356">
        <v>51.985922574157875</v>
      </c>
      <c r="E263" s="355">
        <v>1910</v>
      </c>
      <c r="F263" s="356">
        <v>48.014077425842132</v>
      </c>
    </row>
    <row r="264" spans="1:6" ht="13.2" x14ac:dyDescent="0.25">
      <c r="A264" s="354" t="s">
        <v>1006</v>
      </c>
      <c r="B264" s="355">
        <v>5410</v>
      </c>
      <c r="C264" s="355">
        <v>2769</v>
      </c>
      <c r="D264" s="356">
        <v>51.182994454713494</v>
      </c>
      <c r="E264" s="355">
        <v>2641</v>
      </c>
      <c r="F264" s="356">
        <v>48.817005545286506</v>
      </c>
    </row>
    <row r="265" spans="1:6" ht="13.2" x14ac:dyDescent="0.25">
      <c r="A265" s="354" t="s">
        <v>624</v>
      </c>
      <c r="B265" s="355">
        <v>3764</v>
      </c>
      <c r="C265" s="355">
        <v>1929</v>
      </c>
      <c r="D265" s="356">
        <v>51.248671625929866</v>
      </c>
      <c r="E265" s="355">
        <v>1835</v>
      </c>
      <c r="F265" s="356">
        <v>48.751328374070141</v>
      </c>
    </row>
    <row r="266" spans="1:6" ht="13.2" x14ac:dyDescent="0.25">
      <c r="A266" s="354" t="s">
        <v>625</v>
      </c>
      <c r="B266" s="355">
        <v>2785</v>
      </c>
      <c r="C266" s="355">
        <v>1430</v>
      </c>
      <c r="D266" s="356">
        <v>51.346499102333929</v>
      </c>
      <c r="E266" s="355">
        <v>1355</v>
      </c>
      <c r="F266" s="356">
        <v>48.653500897666071</v>
      </c>
    </row>
    <row r="267" spans="1:6" ht="13.2" x14ac:dyDescent="0.25">
      <c r="A267" s="354" t="s">
        <v>626</v>
      </c>
      <c r="B267" s="355">
        <v>2101</v>
      </c>
      <c r="C267" s="355">
        <v>1122</v>
      </c>
      <c r="D267" s="356">
        <v>53.403141361256544</v>
      </c>
      <c r="E267" s="355">
        <v>979</v>
      </c>
      <c r="F267" s="356">
        <v>46.596858638743456</v>
      </c>
    </row>
    <row r="268" spans="1:6" ht="13.2" x14ac:dyDescent="0.25">
      <c r="A268" s="354" t="s">
        <v>627</v>
      </c>
      <c r="B268" s="355">
        <v>2648</v>
      </c>
      <c r="C268" s="355">
        <v>1416</v>
      </c>
      <c r="D268" s="356">
        <v>53.474320241691842</v>
      </c>
      <c r="E268" s="355">
        <v>1232</v>
      </c>
      <c r="F268" s="356">
        <v>46.525679758308158</v>
      </c>
    </row>
    <row r="269" spans="1:6" ht="13.2" x14ac:dyDescent="0.25">
      <c r="A269" s="354" t="s">
        <v>628</v>
      </c>
      <c r="B269" s="355">
        <v>3145</v>
      </c>
      <c r="C269" s="355">
        <v>1620</v>
      </c>
      <c r="D269" s="356">
        <v>51.510333863275036</v>
      </c>
      <c r="E269" s="355">
        <v>1525</v>
      </c>
      <c r="F269" s="356">
        <v>48.489666136724964</v>
      </c>
    </row>
    <row r="270" spans="1:6" s="299" customFormat="1" ht="19.95" customHeight="1" x14ac:dyDescent="0.25">
      <c r="A270" s="351" t="s">
        <v>1007</v>
      </c>
      <c r="B270" s="352">
        <v>14648</v>
      </c>
      <c r="C270" s="352">
        <v>7786</v>
      </c>
      <c r="D270" s="349">
        <v>53.154014199890774</v>
      </c>
      <c r="E270" s="352">
        <v>6862</v>
      </c>
      <c r="F270" s="349">
        <v>46.845985800109233</v>
      </c>
    </row>
    <row r="271" spans="1:6" ht="13.2" x14ac:dyDescent="0.25">
      <c r="A271" s="354" t="s">
        <v>114</v>
      </c>
      <c r="B271" s="355">
        <v>8344</v>
      </c>
      <c r="C271" s="355">
        <v>4419</v>
      </c>
      <c r="D271" s="356">
        <v>52.960210930009588</v>
      </c>
      <c r="E271" s="355">
        <v>3925</v>
      </c>
      <c r="F271" s="356">
        <v>47.039789069990412</v>
      </c>
    </row>
    <row r="272" spans="1:6" ht="13.2" x14ac:dyDescent="0.25">
      <c r="A272" s="354" t="s">
        <v>629</v>
      </c>
      <c r="B272" s="355">
        <v>1166</v>
      </c>
      <c r="C272" s="355">
        <v>618</v>
      </c>
      <c r="D272" s="356">
        <v>53.00171526586621</v>
      </c>
      <c r="E272" s="355">
        <v>548</v>
      </c>
      <c r="F272" s="356">
        <v>46.99828473413379</v>
      </c>
    </row>
    <row r="273" spans="1:6" ht="13.2" x14ac:dyDescent="0.25">
      <c r="A273" s="354" t="s">
        <v>630</v>
      </c>
      <c r="B273" s="355">
        <v>3513</v>
      </c>
      <c r="C273" s="355">
        <v>1862</v>
      </c>
      <c r="D273" s="356">
        <v>53.003131226871623</v>
      </c>
      <c r="E273" s="355">
        <v>1651</v>
      </c>
      <c r="F273" s="356">
        <v>46.996868773128384</v>
      </c>
    </row>
    <row r="274" spans="1:6" ht="13.2" x14ac:dyDescent="0.25">
      <c r="A274" s="354" t="s">
        <v>631</v>
      </c>
      <c r="B274" s="355">
        <v>1625</v>
      </c>
      <c r="C274" s="355">
        <v>887</v>
      </c>
      <c r="D274" s="356">
        <v>54.58461538461539</v>
      </c>
      <c r="E274" s="355">
        <v>738</v>
      </c>
      <c r="F274" s="356">
        <v>45.41538461538461</v>
      </c>
    </row>
    <row r="275" spans="1:6" s="299" customFormat="1" ht="19.95" customHeight="1" x14ac:dyDescent="0.25">
      <c r="A275" s="351" t="s">
        <v>1008</v>
      </c>
      <c r="B275" s="352">
        <v>12361</v>
      </c>
      <c r="C275" s="352">
        <v>6402</v>
      </c>
      <c r="D275" s="349">
        <v>51.791926219561525</v>
      </c>
      <c r="E275" s="352">
        <v>5959</v>
      </c>
      <c r="F275" s="349">
        <v>48.208073780438475</v>
      </c>
    </row>
    <row r="276" spans="1:6" ht="13.2" x14ac:dyDescent="0.25">
      <c r="A276" s="354" t="s">
        <v>125</v>
      </c>
      <c r="B276" s="355">
        <v>6353</v>
      </c>
      <c r="C276" s="355">
        <v>3248</v>
      </c>
      <c r="D276" s="356">
        <v>51.125452542106089</v>
      </c>
      <c r="E276" s="355">
        <v>3105</v>
      </c>
      <c r="F276" s="356">
        <v>48.874547457893911</v>
      </c>
    </row>
    <row r="277" spans="1:6" ht="13.2" x14ac:dyDescent="0.25">
      <c r="A277" s="354" t="s">
        <v>604</v>
      </c>
      <c r="B277" s="355">
        <v>1128</v>
      </c>
      <c r="C277" s="355">
        <v>613</v>
      </c>
      <c r="D277" s="356">
        <v>54.343971631205676</v>
      </c>
      <c r="E277" s="355">
        <v>515</v>
      </c>
      <c r="F277" s="356">
        <v>45.656028368794324</v>
      </c>
    </row>
    <row r="278" spans="1:6" ht="13.2" x14ac:dyDescent="0.25">
      <c r="A278" s="354" t="s">
        <v>632</v>
      </c>
      <c r="B278" s="355">
        <v>555</v>
      </c>
      <c r="C278" s="355">
        <v>305</v>
      </c>
      <c r="D278" s="356">
        <v>54.954954954954957</v>
      </c>
      <c r="E278" s="355">
        <v>250</v>
      </c>
      <c r="F278" s="356">
        <v>45.045045045045043</v>
      </c>
    </row>
    <row r="279" spans="1:6" ht="13.2" x14ac:dyDescent="0.25">
      <c r="A279" s="354" t="s">
        <v>633</v>
      </c>
      <c r="B279" s="355">
        <v>4325</v>
      </c>
      <c r="C279" s="355">
        <v>2236</v>
      </c>
      <c r="D279" s="356">
        <v>51.699421965317917</v>
      </c>
      <c r="E279" s="355">
        <v>2089</v>
      </c>
      <c r="F279" s="356">
        <v>48.300578034682076</v>
      </c>
    </row>
    <row r="280" spans="1:6" s="299" customFormat="1" ht="19.95" customHeight="1" x14ac:dyDescent="0.25">
      <c r="A280" s="351" t="s">
        <v>1009</v>
      </c>
      <c r="B280" s="352">
        <v>7083</v>
      </c>
      <c r="C280" s="352">
        <v>3670</v>
      </c>
      <c r="D280" s="349">
        <v>51.814203021318647</v>
      </c>
      <c r="E280" s="352">
        <v>3413</v>
      </c>
      <c r="F280" s="349">
        <v>48.185796978681353</v>
      </c>
    </row>
    <row r="281" spans="1:6" ht="13.2" x14ac:dyDescent="0.25">
      <c r="A281" s="354" t="s">
        <v>419</v>
      </c>
      <c r="B281" s="355">
        <v>2523</v>
      </c>
      <c r="C281" s="355">
        <v>1311</v>
      </c>
      <c r="D281" s="356">
        <v>51.961950059453031</v>
      </c>
      <c r="E281" s="355">
        <v>1212</v>
      </c>
      <c r="F281" s="356">
        <v>48.038049940546969</v>
      </c>
    </row>
    <row r="282" spans="1:6" ht="13.2" x14ac:dyDescent="0.25">
      <c r="A282" s="354" t="s">
        <v>634</v>
      </c>
      <c r="B282" s="355">
        <v>2809</v>
      </c>
      <c r="C282" s="355">
        <v>1443</v>
      </c>
      <c r="D282" s="356">
        <v>51.370594517621925</v>
      </c>
      <c r="E282" s="355">
        <v>1366</v>
      </c>
      <c r="F282" s="356">
        <v>48.629405482378068</v>
      </c>
    </row>
    <row r="283" spans="1:6" ht="13.2" x14ac:dyDescent="0.25">
      <c r="A283" s="354" t="s">
        <v>635</v>
      </c>
      <c r="B283" s="355">
        <v>1751</v>
      </c>
      <c r="C283" s="355">
        <v>916</v>
      </c>
      <c r="D283" s="356">
        <v>52.312964020559683</v>
      </c>
      <c r="E283" s="355">
        <v>835</v>
      </c>
      <c r="F283" s="356">
        <v>47.687035979440317</v>
      </c>
    </row>
    <row r="284" spans="1:6" ht="24.9" customHeight="1" x14ac:dyDescent="0.25">
      <c r="A284" s="350" t="s">
        <v>1010</v>
      </c>
      <c r="B284" s="348">
        <v>418485</v>
      </c>
      <c r="C284" s="348">
        <v>207171</v>
      </c>
      <c r="D284" s="349">
        <v>49.505000179217895</v>
      </c>
      <c r="E284" s="348">
        <v>211314</v>
      </c>
      <c r="F284" s="349">
        <v>50.494999820782105</v>
      </c>
    </row>
    <row r="285" spans="1:6" s="299" customFormat="1" ht="19.95" customHeight="1" x14ac:dyDescent="0.25">
      <c r="A285" s="351" t="s">
        <v>1011</v>
      </c>
      <c r="B285" s="352">
        <v>130592</v>
      </c>
      <c r="C285" s="352">
        <v>64181</v>
      </c>
      <c r="D285" s="349">
        <v>49.146195785346727</v>
      </c>
      <c r="E285" s="352">
        <v>66411</v>
      </c>
      <c r="F285" s="349">
        <v>50.853804214653273</v>
      </c>
    </row>
    <row r="286" spans="1:6" ht="13.2" x14ac:dyDescent="0.25">
      <c r="A286" s="354" t="s">
        <v>636</v>
      </c>
      <c r="B286" s="355">
        <v>12926</v>
      </c>
      <c r="C286" s="355">
        <v>6239</v>
      </c>
      <c r="D286" s="356">
        <v>48.267058641497755</v>
      </c>
      <c r="E286" s="355">
        <v>6687</v>
      </c>
      <c r="F286" s="356">
        <v>51.732941358502252</v>
      </c>
    </row>
    <row r="287" spans="1:6" ht="13.2" x14ac:dyDescent="0.25">
      <c r="A287" s="354" t="s">
        <v>637</v>
      </c>
      <c r="B287" s="355">
        <v>9224</v>
      </c>
      <c r="C287" s="355">
        <v>4520</v>
      </c>
      <c r="D287" s="356">
        <v>49.002601908065913</v>
      </c>
      <c r="E287" s="355">
        <v>4704</v>
      </c>
      <c r="F287" s="356">
        <v>50.997398091934087</v>
      </c>
    </row>
    <row r="288" spans="1:6" ht="13.2" x14ac:dyDescent="0.25">
      <c r="A288" s="354" t="s">
        <v>470</v>
      </c>
      <c r="B288" s="355">
        <v>14126</v>
      </c>
      <c r="C288" s="355">
        <v>6912</v>
      </c>
      <c r="D288" s="356">
        <v>48.931049129265183</v>
      </c>
      <c r="E288" s="355">
        <v>7214</v>
      </c>
      <c r="F288" s="356">
        <v>51.068950870734817</v>
      </c>
    </row>
    <row r="289" spans="1:6" ht="13.2" x14ac:dyDescent="0.25">
      <c r="A289" s="354" t="s">
        <v>638</v>
      </c>
      <c r="B289" s="355">
        <v>20937</v>
      </c>
      <c r="C289" s="355">
        <v>10360</v>
      </c>
      <c r="D289" s="356">
        <v>49.481778669341359</v>
      </c>
      <c r="E289" s="355">
        <v>10577</v>
      </c>
      <c r="F289" s="356">
        <v>50.518221330658641</v>
      </c>
    </row>
    <row r="290" spans="1:6" ht="22.8" x14ac:dyDescent="0.25">
      <c r="A290" s="354" t="s">
        <v>639</v>
      </c>
      <c r="B290" s="355">
        <v>27483</v>
      </c>
      <c r="C290" s="355">
        <v>13325</v>
      </c>
      <c r="D290" s="356">
        <v>48.484517701852056</v>
      </c>
      <c r="E290" s="355">
        <v>14158</v>
      </c>
      <c r="F290" s="356">
        <v>51.515482298147944</v>
      </c>
    </row>
    <row r="291" spans="1:6" ht="13.2" x14ac:dyDescent="0.25">
      <c r="A291" s="354" t="s">
        <v>640</v>
      </c>
      <c r="B291" s="355">
        <v>12278</v>
      </c>
      <c r="C291" s="355">
        <v>6021</v>
      </c>
      <c r="D291" s="356">
        <v>49.038931422055711</v>
      </c>
      <c r="E291" s="355">
        <v>6257</v>
      </c>
      <c r="F291" s="356">
        <v>50.961068577944289</v>
      </c>
    </row>
    <row r="292" spans="1:6" ht="13.2" x14ac:dyDescent="0.25">
      <c r="A292" s="354" t="s">
        <v>641</v>
      </c>
      <c r="B292" s="355">
        <v>9021</v>
      </c>
      <c r="C292" s="355">
        <v>4564</v>
      </c>
      <c r="D292" s="356">
        <v>50.593060636293096</v>
      </c>
      <c r="E292" s="355">
        <v>4457</v>
      </c>
      <c r="F292" s="356">
        <v>49.406939363706911</v>
      </c>
    </row>
    <row r="293" spans="1:6" ht="13.2" x14ac:dyDescent="0.25">
      <c r="A293" s="354" t="s">
        <v>642</v>
      </c>
      <c r="B293" s="355">
        <v>4827</v>
      </c>
      <c r="C293" s="355">
        <v>2410</v>
      </c>
      <c r="D293" s="356">
        <v>49.927491195359437</v>
      </c>
      <c r="E293" s="355">
        <v>2417</v>
      </c>
      <c r="F293" s="356">
        <v>50.072508804640556</v>
      </c>
    </row>
    <row r="294" spans="1:6" ht="13.2" x14ac:dyDescent="0.25">
      <c r="A294" s="354" t="s">
        <v>643</v>
      </c>
      <c r="B294" s="355">
        <v>9770</v>
      </c>
      <c r="C294" s="355">
        <v>4763</v>
      </c>
      <c r="D294" s="356">
        <v>48.751279426816787</v>
      </c>
      <c r="E294" s="355">
        <v>5007</v>
      </c>
      <c r="F294" s="356">
        <v>51.248720573183213</v>
      </c>
    </row>
    <row r="295" spans="1:6" ht="13.2" x14ac:dyDescent="0.25">
      <c r="A295" s="354" t="s">
        <v>644</v>
      </c>
      <c r="B295" s="355">
        <v>3662</v>
      </c>
      <c r="C295" s="355">
        <v>1853</v>
      </c>
      <c r="D295" s="356">
        <v>50.600764609503003</v>
      </c>
      <c r="E295" s="355">
        <v>1809</v>
      </c>
      <c r="F295" s="356">
        <v>49.399235390496997</v>
      </c>
    </row>
    <row r="296" spans="1:6" ht="13.2" x14ac:dyDescent="0.25">
      <c r="A296" s="354" t="s">
        <v>645</v>
      </c>
      <c r="B296" s="355">
        <v>6338</v>
      </c>
      <c r="C296" s="355">
        <v>3214</v>
      </c>
      <c r="D296" s="356">
        <v>50.710003155569581</v>
      </c>
      <c r="E296" s="355">
        <v>3124</v>
      </c>
      <c r="F296" s="356">
        <v>49.289996844430419</v>
      </c>
    </row>
    <row r="297" spans="1:6" s="299" customFormat="1" ht="19.95" customHeight="1" x14ac:dyDescent="0.25">
      <c r="A297" s="351" t="s">
        <v>1012</v>
      </c>
      <c r="B297" s="352">
        <v>50601</v>
      </c>
      <c r="C297" s="352">
        <v>25134</v>
      </c>
      <c r="D297" s="349">
        <v>49.670955119464047</v>
      </c>
      <c r="E297" s="352">
        <v>25467</v>
      </c>
      <c r="F297" s="349">
        <v>50.329044880535953</v>
      </c>
    </row>
    <row r="298" spans="1:6" ht="13.2" x14ac:dyDescent="0.25">
      <c r="A298" s="354" t="s">
        <v>59</v>
      </c>
      <c r="B298" s="355">
        <v>17492</v>
      </c>
      <c r="C298" s="355">
        <v>8652</v>
      </c>
      <c r="D298" s="356">
        <v>49.4626114795335</v>
      </c>
      <c r="E298" s="355">
        <v>8840</v>
      </c>
      <c r="F298" s="356">
        <v>50.5373885204665</v>
      </c>
    </row>
    <row r="299" spans="1:6" ht="13.2" x14ac:dyDescent="0.25">
      <c r="A299" s="354" t="s">
        <v>493</v>
      </c>
      <c r="B299" s="355">
        <v>4727</v>
      </c>
      <c r="C299" s="355">
        <v>2400</v>
      </c>
      <c r="D299" s="356">
        <v>50.772159932303786</v>
      </c>
      <c r="E299" s="355">
        <v>2327</v>
      </c>
      <c r="F299" s="356">
        <v>49.227840067696214</v>
      </c>
    </row>
    <row r="300" spans="1:6" ht="13.2" x14ac:dyDescent="0.25">
      <c r="A300" s="354" t="s">
        <v>646</v>
      </c>
      <c r="B300" s="355">
        <v>7998</v>
      </c>
      <c r="C300" s="355">
        <v>4070</v>
      </c>
      <c r="D300" s="356">
        <v>50.88772193048262</v>
      </c>
      <c r="E300" s="355">
        <v>3928</v>
      </c>
      <c r="F300" s="356">
        <v>49.11227806951738</v>
      </c>
    </row>
    <row r="301" spans="1:6" ht="13.2" x14ac:dyDescent="0.25">
      <c r="A301" s="354" t="s">
        <v>647</v>
      </c>
      <c r="B301" s="355">
        <v>4891</v>
      </c>
      <c r="C301" s="355">
        <v>2477</v>
      </c>
      <c r="D301" s="356">
        <v>50.644040073604579</v>
      </c>
      <c r="E301" s="355">
        <v>2414</v>
      </c>
      <c r="F301" s="356">
        <v>49.355959926395421</v>
      </c>
    </row>
    <row r="302" spans="1:6" ht="13.2" x14ac:dyDescent="0.25">
      <c r="A302" s="354" t="s">
        <v>648</v>
      </c>
      <c r="B302" s="355">
        <v>12697</v>
      </c>
      <c r="C302" s="355">
        <v>6160</v>
      </c>
      <c r="D302" s="356">
        <v>48.51539733795385</v>
      </c>
      <c r="E302" s="355">
        <v>6537</v>
      </c>
      <c r="F302" s="356">
        <v>51.48460266204615</v>
      </c>
    </row>
    <row r="303" spans="1:6" ht="13.2" x14ac:dyDescent="0.25">
      <c r="A303" s="354" t="s">
        <v>1013</v>
      </c>
      <c r="B303" s="355">
        <v>2796</v>
      </c>
      <c r="C303" s="355">
        <v>1375</v>
      </c>
      <c r="D303" s="356">
        <v>49.177396280400572</v>
      </c>
      <c r="E303" s="355">
        <v>1421</v>
      </c>
      <c r="F303" s="356">
        <v>50.822603719599421</v>
      </c>
    </row>
    <row r="304" spans="1:6" s="299" customFormat="1" ht="19.95" customHeight="1" x14ac:dyDescent="0.25">
      <c r="A304" s="351" t="s">
        <v>1014</v>
      </c>
      <c r="B304" s="352">
        <v>76152</v>
      </c>
      <c r="C304" s="352">
        <v>37303</v>
      </c>
      <c r="D304" s="349">
        <v>48.984924887067969</v>
      </c>
      <c r="E304" s="352">
        <v>38849</v>
      </c>
      <c r="F304" s="349">
        <v>51.015075112932031</v>
      </c>
    </row>
    <row r="305" spans="1:6" ht="13.2" x14ac:dyDescent="0.25">
      <c r="A305" s="354" t="s">
        <v>649</v>
      </c>
      <c r="B305" s="355">
        <v>11635</v>
      </c>
      <c r="C305" s="355">
        <v>5607</v>
      </c>
      <c r="D305" s="356">
        <v>48.190803609798024</v>
      </c>
      <c r="E305" s="355">
        <v>6028</v>
      </c>
      <c r="F305" s="356">
        <v>51.809196390201976</v>
      </c>
    </row>
    <row r="306" spans="1:6" ht="13.2" x14ac:dyDescent="0.25">
      <c r="A306" s="354" t="s">
        <v>650</v>
      </c>
      <c r="B306" s="355">
        <v>15666</v>
      </c>
      <c r="C306" s="355">
        <v>7701</v>
      </c>
      <c r="D306" s="356">
        <v>49.157410953657603</v>
      </c>
      <c r="E306" s="355">
        <v>7965</v>
      </c>
      <c r="F306" s="356">
        <v>50.842589046342404</v>
      </c>
    </row>
    <row r="307" spans="1:6" ht="13.2" x14ac:dyDescent="0.25">
      <c r="A307" s="354" t="s">
        <v>535</v>
      </c>
      <c r="B307" s="355">
        <v>8432</v>
      </c>
      <c r="C307" s="355">
        <v>3984</v>
      </c>
      <c r="D307" s="356">
        <v>47.248576850094878</v>
      </c>
      <c r="E307" s="355">
        <v>4448</v>
      </c>
      <c r="F307" s="356">
        <v>52.751423149905122</v>
      </c>
    </row>
    <row r="308" spans="1:6" ht="13.2" x14ac:dyDescent="0.25">
      <c r="A308" s="354" t="s">
        <v>125</v>
      </c>
      <c r="B308" s="355">
        <v>10327</v>
      </c>
      <c r="C308" s="355">
        <v>5082</v>
      </c>
      <c r="D308" s="356">
        <v>49.210806623414349</v>
      </c>
      <c r="E308" s="355">
        <v>5245</v>
      </c>
      <c r="F308" s="356">
        <v>50.789193376585651</v>
      </c>
    </row>
    <row r="309" spans="1:6" ht="13.2" x14ac:dyDescent="0.25">
      <c r="A309" s="354" t="s">
        <v>525</v>
      </c>
      <c r="B309" s="355">
        <v>14328</v>
      </c>
      <c r="C309" s="355">
        <v>7134</v>
      </c>
      <c r="D309" s="356">
        <v>49.790619765494135</v>
      </c>
      <c r="E309" s="355">
        <v>7194</v>
      </c>
      <c r="F309" s="356">
        <v>50.209380234505865</v>
      </c>
    </row>
    <row r="310" spans="1:6" ht="13.2" x14ac:dyDescent="0.25">
      <c r="A310" s="354" t="s">
        <v>643</v>
      </c>
      <c r="B310" s="355">
        <v>6036</v>
      </c>
      <c r="C310" s="355">
        <v>2959</v>
      </c>
      <c r="D310" s="356">
        <v>49.022531477799866</v>
      </c>
      <c r="E310" s="355">
        <v>3077</v>
      </c>
      <c r="F310" s="356">
        <v>50.977468522200134</v>
      </c>
    </row>
    <row r="311" spans="1:6" ht="13.2" x14ac:dyDescent="0.25">
      <c r="A311" s="354" t="s">
        <v>104</v>
      </c>
      <c r="B311" s="355">
        <v>3593</v>
      </c>
      <c r="C311" s="355">
        <v>1760</v>
      </c>
      <c r="D311" s="356">
        <v>48.984135819649318</v>
      </c>
      <c r="E311" s="355">
        <v>1833</v>
      </c>
      <c r="F311" s="356">
        <v>51.015864180350675</v>
      </c>
    </row>
    <row r="312" spans="1:6" ht="13.2" x14ac:dyDescent="0.25">
      <c r="A312" s="354" t="s">
        <v>651</v>
      </c>
      <c r="B312" s="355">
        <v>6135</v>
      </c>
      <c r="C312" s="355">
        <v>3076</v>
      </c>
      <c r="D312" s="356">
        <v>50.138549307253463</v>
      </c>
      <c r="E312" s="355">
        <v>3059</v>
      </c>
      <c r="F312" s="356">
        <v>49.861450692746537</v>
      </c>
    </row>
    <row r="313" spans="1:6" s="299" customFormat="1" ht="19.95" customHeight="1" x14ac:dyDescent="0.25">
      <c r="A313" s="351" t="s">
        <v>1015</v>
      </c>
      <c r="B313" s="352">
        <v>13059</v>
      </c>
      <c r="C313" s="352">
        <v>6522</v>
      </c>
      <c r="D313" s="349">
        <v>49.942568343671027</v>
      </c>
      <c r="E313" s="352">
        <v>6537</v>
      </c>
      <c r="F313" s="349">
        <v>50.057431656328966</v>
      </c>
    </row>
    <row r="314" spans="1:6" ht="13.2" x14ac:dyDescent="0.25">
      <c r="A314" s="354" t="s">
        <v>652</v>
      </c>
      <c r="B314" s="355">
        <v>4391</v>
      </c>
      <c r="C314" s="355">
        <v>2188</v>
      </c>
      <c r="D314" s="356">
        <v>49.829196082896829</v>
      </c>
      <c r="E314" s="355">
        <v>2203</v>
      </c>
      <c r="F314" s="356">
        <v>50.170803917103171</v>
      </c>
    </row>
    <row r="315" spans="1:6" ht="13.2" x14ac:dyDescent="0.25">
      <c r="A315" s="354" t="s">
        <v>413</v>
      </c>
      <c r="B315" s="355">
        <v>4129</v>
      </c>
      <c r="C315" s="355">
        <v>2063</v>
      </c>
      <c r="D315" s="356">
        <v>49.963671591184308</v>
      </c>
      <c r="E315" s="355">
        <v>2066</v>
      </c>
      <c r="F315" s="356">
        <v>50.036328408815692</v>
      </c>
    </row>
    <row r="316" spans="1:6" ht="13.2" x14ac:dyDescent="0.25">
      <c r="A316" s="354" t="s">
        <v>560</v>
      </c>
      <c r="B316" s="355">
        <v>3111</v>
      </c>
      <c r="C316" s="355">
        <v>1561</v>
      </c>
      <c r="D316" s="356">
        <v>50.176792028286719</v>
      </c>
      <c r="E316" s="355">
        <v>1550</v>
      </c>
      <c r="F316" s="356">
        <v>49.823207971713273</v>
      </c>
    </row>
    <row r="317" spans="1:6" ht="13.2" x14ac:dyDescent="0.25">
      <c r="A317" s="354" t="s">
        <v>1016</v>
      </c>
      <c r="B317" s="355">
        <v>1428</v>
      </c>
      <c r="C317" s="355">
        <v>710</v>
      </c>
      <c r="D317" s="356">
        <v>49.719887955182074</v>
      </c>
      <c r="E317" s="355">
        <v>718</v>
      </c>
      <c r="F317" s="356">
        <v>50.280112044817926</v>
      </c>
    </row>
    <row r="318" spans="1:6" s="299" customFormat="1" ht="19.95" customHeight="1" x14ac:dyDescent="0.25">
      <c r="A318" s="351" t="s">
        <v>1017</v>
      </c>
      <c r="B318" s="352">
        <v>60479</v>
      </c>
      <c r="C318" s="352">
        <v>30102</v>
      </c>
      <c r="D318" s="349">
        <v>49.772648357281042</v>
      </c>
      <c r="E318" s="352">
        <v>30377</v>
      </c>
      <c r="F318" s="349">
        <v>50.227351642718965</v>
      </c>
    </row>
    <row r="319" spans="1:6" ht="13.2" x14ac:dyDescent="0.25">
      <c r="A319" s="354" t="s">
        <v>118</v>
      </c>
      <c r="B319" s="355">
        <v>22845</v>
      </c>
      <c r="C319" s="355">
        <v>11109</v>
      </c>
      <c r="D319" s="356">
        <v>48.627708470124752</v>
      </c>
      <c r="E319" s="355">
        <v>11736</v>
      </c>
      <c r="F319" s="356">
        <v>51.372291529875248</v>
      </c>
    </row>
    <row r="320" spans="1:6" ht="13.2" x14ac:dyDescent="0.25">
      <c r="A320" s="354" t="s">
        <v>653</v>
      </c>
      <c r="B320" s="355">
        <v>7192</v>
      </c>
      <c r="C320" s="355">
        <v>3628</v>
      </c>
      <c r="D320" s="356">
        <v>50.444938820912121</v>
      </c>
      <c r="E320" s="355">
        <v>3564</v>
      </c>
      <c r="F320" s="356">
        <v>49.555061179087879</v>
      </c>
    </row>
    <row r="321" spans="1:6" ht="13.2" x14ac:dyDescent="0.25">
      <c r="A321" s="354" t="s">
        <v>654</v>
      </c>
      <c r="B321" s="355">
        <v>346</v>
      </c>
      <c r="C321" s="355">
        <v>194</v>
      </c>
      <c r="D321" s="356">
        <v>56.069364161849713</v>
      </c>
      <c r="E321" s="355">
        <v>152</v>
      </c>
      <c r="F321" s="356">
        <v>43.930635838150287</v>
      </c>
    </row>
    <row r="322" spans="1:6" ht="13.2" x14ac:dyDescent="0.25">
      <c r="A322" s="354" t="s">
        <v>133</v>
      </c>
      <c r="B322" s="355">
        <v>3193</v>
      </c>
      <c r="C322" s="355">
        <v>1669</v>
      </c>
      <c r="D322" s="356">
        <v>52.270591919824618</v>
      </c>
      <c r="E322" s="355">
        <v>1524</v>
      </c>
      <c r="F322" s="356">
        <v>47.729408080175382</v>
      </c>
    </row>
    <row r="323" spans="1:6" ht="13.2" x14ac:dyDescent="0.25">
      <c r="A323" s="354" t="s">
        <v>655</v>
      </c>
      <c r="B323" s="355">
        <v>4317</v>
      </c>
      <c r="C323" s="355">
        <v>2189</v>
      </c>
      <c r="D323" s="356">
        <v>50.706509149872595</v>
      </c>
      <c r="E323" s="355">
        <v>2128</v>
      </c>
      <c r="F323" s="356">
        <v>49.293490850127405</v>
      </c>
    </row>
    <row r="324" spans="1:6" ht="13.2" x14ac:dyDescent="0.25">
      <c r="A324" s="354" t="s">
        <v>656</v>
      </c>
      <c r="B324" s="355">
        <v>3925</v>
      </c>
      <c r="C324" s="355">
        <v>1975</v>
      </c>
      <c r="D324" s="356">
        <v>50.318471337579616</v>
      </c>
      <c r="E324" s="355">
        <v>1950</v>
      </c>
      <c r="F324" s="356">
        <v>49.681528662420384</v>
      </c>
    </row>
    <row r="325" spans="1:6" ht="13.2" x14ac:dyDescent="0.25">
      <c r="A325" s="354" t="s">
        <v>657</v>
      </c>
      <c r="B325" s="355">
        <v>2019</v>
      </c>
      <c r="C325" s="355">
        <v>1031</v>
      </c>
      <c r="D325" s="356">
        <v>51.064883605745415</v>
      </c>
      <c r="E325" s="355">
        <v>988</v>
      </c>
      <c r="F325" s="356">
        <v>48.935116394254578</v>
      </c>
    </row>
    <row r="326" spans="1:6" ht="13.2" x14ac:dyDescent="0.25">
      <c r="A326" s="354" t="s">
        <v>658</v>
      </c>
      <c r="B326" s="355">
        <v>1943</v>
      </c>
      <c r="C326" s="355">
        <v>996</v>
      </c>
      <c r="D326" s="356">
        <v>51.260936695831191</v>
      </c>
      <c r="E326" s="355">
        <v>947</v>
      </c>
      <c r="F326" s="356">
        <v>48.739063304168809</v>
      </c>
    </row>
    <row r="327" spans="1:6" ht="13.2" x14ac:dyDescent="0.25">
      <c r="A327" s="354" t="s">
        <v>659</v>
      </c>
      <c r="B327" s="355">
        <v>4016</v>
      </c>
      <c r="C327" s="355">
        <v>1960</v>
      </c>
      <c r="D327" s="356">
        <v>48.804780876494021</v>
      </c>
      <c r="E327" s="355">
        <v>2056</v>
      </c>
      <c r="F327" s="356">
        <v>51.195219123505979</v>
      </c>
    </row>
    <row r="328" spans="1:6" ht="13.2" x14ac:dyDescent="0.25">
      <c r="A328" s="354" t="s">
        <v>660</v>
      </c>
      <c r="B328" s="355">
        <v>1563</v>
      </c>
      <c r="C328" s="355">
        <v>798</v>
      </c>
      <c r="D328" s="356">
        <v>51.055662188099802</v>
      </c>
      <c r="E328" s="355">
        <v>765</v>
      </c>
      <c r="F328" s="356">
        <v>48.944337811900191</v>
      </c>
    </row>
    <row r="329" spans="1:6" ht="13.2" x14ac:dyDescent="0.25">
      <c r="A329" s="354" t="s">
        <v>661</v>
      </c>
      <c r="B329" s="355">
        <v>4930</v>
      </c>
      <c r="C329" s="355">
        <v>2446</v>
      </c>
      <c r="D329" s="356">
        <v>49.614604462474645</v>
      </c>
      <c r="E329" s="355">
        <v>2484</v>
      </c>
      <c r="F329" s="356">
        <v>50.385395537525355</v>
      </c>
    </row>
    <row r="330" spans="1:6" ht="13.2" x14ac:dyDescent="0.25">
      <c r="A330" s="354" t="s">
        <v>662</v>
      </c>
      <c r="B330" s="355">
        <v>4190</v>
      </c>
      <c r="C330" s="355">
        <v>2107</v>
      </c>
      <c r="D330" s="356">
        <v>50.286396181384255</v>
      </c>
      <c r="E330" s="355">
        <v>2083</v>
      </c>
      <c r="F330" s="356">
        <v>49.713603818615752</v>
      </c>
    </row>
    <row r="331" spans="1:6" s="299" customFormat="1" ht="19.95" customHeight="1" x14ac:dyDescent="0.25">
      <c r="A331" s="351" t="s">
        <v>1018</v>
      </c>
      <c r="B331" s="352">
        <v>11779</v>
      </c>
      <c r="C331" s="352">
        <v>5922</v>
      </c>
      <c r="D331" s="349">
        <v>50.27591476356227</v>
      </c>
      <c r="E331" s="352">
        <v>5857</v>
      </c>
      <c r="F331" s="349">
        <v>49.724085236437723</v>
      </c>
    </row>
    <row r="332" spans="1:6" ht="13.2" x14ac:dyDescent="0.25">
      <c r="A332" s="354" t="s">
        <v>663</v>
      </c>
      <c r="B332" s="355">
        <v>4759</v>
      </c>
      <c r="C332" s="355">
        <v>2397</v>
      </c>
      <c r="D332" s="356">
        <v>50.367724311830223</v>
      </c>
      <c r="E332" s="355">
        <v>2362</v>
      </c>
      <c r="F332" s="356">
        <v>49.632275688169784</v>
      </c>
    </row>
    <row r="333" spans="1:6" ht="13.2" x14ac:dyDescent="0.25">
      <c r="A333" s="354" t="s">
        <v>414</v>
      </c>
      <c r="B333" s="355">
        <v>5172</v>
      </c>
      <c r="C333" s="355">
        <v>2600</v>
      </c>
      <c r="D333" s="356">
        <v>50.270688321732408</v>
      </c>
      <c r="E333" s="355">
        <v>2572</v>
      </c>
      <c r="F333" s="356">
        <v>49.729311678267592</v>
      </c>
    </row>
    <row r="334" spans="1:6" ht="13.2" x14ac:dyDescent="0.25">
      <c r="A334" s="354" t="s">
        <v>664</v>
      </c>
      <c r="B334" s="355">
        <v>1848</v>
      </c>
      <c r="C334" s="355">
        <v>925</v>
      </c>
      <c r="D334" s="356">
        <v>50.05411255411255</v>
      </c>
      <c r="E334" s="355">
        <v>923</v>
      </c>
      <c r="F334" s="356">
        <v>49.945887445887443</v>
      </c>
    </row>
    <row r="335" spans="1:6" s="299" customFormat="1" ht="19.95" customHeight="1" x14ac:dyDescent="0.25">
      <c r="A335" s="351" t="s">
        <v>1019</v>
      </c>
      <c r="B335" s="352">
        <v>38941</v>
      </c>
      <c r="C335" s="352">
        <v>19159</v>
      </c>
      <c r="D335" s="349">
        <v>49.200071903649111</v>
      </c>
      <c r="E335" s="352">
        <v>19782</v>
      </c>
      <c r="F335" s="349">
        <v>50.799928096350889</v>
      </c>
    </row>
    <row r="336" spans="1:6" ht="13.2" x14ac:dyDescent="0.25">
      <c r="A336" s="354" t="s">
        <v>125</v>
      </c>
      <c r="B336" s="355">
        <v>23670</v>
      </c>
      <c r="C336" s="355">
        <v>11502</v>
      </c>
      <c r="D336" s="356">
        <v>48.593155893536121</v>
      </c>
      <c r="E336" s="355">
        <v>12168</v>
      </c>
      <c r="F336" s="356">
        <v>51.406844106463879</v>
      </c>
    </row>
    <row r="337" spans="1:6" ht="13.2" x14ac:dyDescent="0.25">
      <c r="A337" s="354" t="s">
        <v>665</v>
      </c>
      <c r="B337" s="355">
        <v>8053</v>
      </c>
      <c r="C337" s="355">
        <v>3982</v>
      </c>
      <c r="D337" s="356">
        <v>49.447410902769157</v>
      </c>
      <c r="E337" s="355">
        <v>4071</v>
      </c>
      <c r="F337" s="356">
        <v>50.55258909723085</v>
      </c>
    </row>
    <row r="338" spans="1:6" ht="13.2" x14ac:dyDescent="0.25">
      <c r="A338" s="354" t="s">
        <v>666</v>
      </c>
      <c r="B338" s="355">
        <v>1628</v>
      </c>
      <c r="C338" s="355">
        <v>826</v>
      </c>
      <c r="D338" s="356">
        <v>50.737100737100739</v>
      </c>
      <c r="E338" s="355">
        <v>802</v>
      </c>
      <c r="F338" s="356">
        <v>49.262899262899261</v>
      </c>
    </row>
    <row r="339" spans="1:6" ht="13.2" x14ac:dyDescent="0.25">
      <c r="A339" s="354" t="s">
        <v>667</v>
      </c>
      <c r="B339" s="355">
        <v>3089</v>
      </c>
      <c r="C339" s="355">
        <v>1573</v>
      </c>
      <c r="D339" s="356">
        <v>50.922628682421504</v>
      </c>
      <c r="E339" s="355">
        <v>1516</v>
      </c>
      <c r="F339" s="356">
        <v>49.077371317578503</v>
      </c>
    </row>
    <row r="340" spans="1:6" ht="13.2" x14ac:dyDescent="0.25">
      <c r="A340" s="354" t="s">
        <v>659</v>
      </c>
      <c r="B340" s="355">
        <v>2501</v>
      </c>
      <c r="C340" s="355">
        <v>1276</v>
      </c>
      <c r="D340" s="356">
        <v>51.019592163134739</v>
      </c>
      <c r="E340" s="355">
        <v>1225</v>
      </c>
      <c r="F340" s="356">
        <v>48.980407836865254</v>
      </c>
    </row>
    <row r="341" spans="1:6" s="299" customFormat="1" ht="19.95" customHeight="1" x14ac:dyDescent="0.25">
      <c r="A341" s="351" t="s">
        <v>1020</v>
      </c>
      <c r="B341" s="352">
        <v>36882</v>
      </c>
      <c r="C341" s="352">
        <v>18848</v>
      </c>
      <c r="D341" s="349">
        <v>51.10351933192343</v>
      </c>
      <c r="E341" s="352">
        <v>18034</v>
      </c>
      <c r="F341" s="349">
        <v>48.89648066807657</v>
      </c>
    </row>
    <row r="342" spans="1:6" ht="13.2" x14ac:dyDescent="0.25">
      <c r="A342" s="354" t="s">
        <v>668</v>
      </c>
      <c r="B342" s="355">
        <v>21200</v>
      </c>
      <c r="C342" s="355">
        <v>10706</v>
      </c>
      <c r="D342" s="356">
        <v>50.5</v>
      </c>
      <c r="E342" s="355">
        <v>10494</v>
      </c>
      <c r="F342" s="356">
        <v>49.5</v>
      </c>
    </row>
    <row r="343" spans="1:6" ht="13.2" x14ac:dyDescent="0.25">
      <c r="A343" s="354" t="s">
        <v>126</v>
      </c>
      <c r="B343" s="355">
        <v>8924</v>
      </c>
      <c r="C343" s="355">
        <v>4638</v>
      </c>
      <c r="D343" s="356">
        <v>51.972209771402959</v>
      </c>
      <c r="E343" s="355">
        <v>4286</v>
      </c>
      <c r="F343" s="356">
        <v>48.027790228597041</v>
      </c>
    </row>
    <row r="344" spans="1:6" ht="13.2" x14ac:dyDescent="0.25">
      <c r="A344" s="354" t="s">
        <v>669</v>
      </c>
      <c r="B344" s="355">
        <v>6309</v>
      </c>
      <c r="C344" s="355">
        <v>3272</v>
      </c>
      <c r="D344" s="356">
        <v>51.862418766841024</v>
      </c>
      <c r="E344" s="355">
        <v>3037</v>
      </c>
      <c r="F344" s="356">
        <v>48.137581233158976</v>
      </c>
    </row>
    <row r="345" spans="1:6" ht="13.2" x14ac:dyDescent="0.25">
      <c r="A345" s="354" t="s">
        <v>670</v>
      </c>
      <c r="B345" s="355">
        <v>449</v>
      </c>
      <c r="C345" s="355">
        <v>232</v>
      </c>
      <c r="D345" s="356">
        <v>51.670378619153681</v>
      </c>
      <c r="E345" s="355">
        <v>217</v>
      </c>
      <c r="F345" s="356">
        <v>48.329621380846326</v>
      </c>
    </row>
    <row r="346" spans="1:6" ht="24.9" customHeight="1" x14ac:dyDescent="0.25">
      <c r="A346" s="350" t="s">
        <v>1021</v>
      </c>
      <c r="B346" s="348">
        <v>365583</v>
      </c>
      <c r="C346" s="348">
        <v>179076</v>
      </c>
      <c r="D346" s="349">
        <v>48.983678125076928</v>
      </c>
      <c r="E346" s="348">
        <v>186507</v>
      </c>
      <c r="F346" s="349">
        <v>51.016321874923065</v>
      </c>
    </row>
    <row r="347" spans="1:6" s="299" customFormat="1" ht="19.95" customHeight="1" x14ac:dyDescent="0.25">
      <c r="A347" s="351" t="s">
        <v>1022</v>
      </c>
      <c r="B347" s="352">
        <v>103688</v>
      </c>
      <c r="C347" s="352">
        <v>49763</v>
      </c>
      <c r="D347" s="349">
        <v>47.993017514080705</v>
      </c>
      <c r="E347" s="352">
        <v>53925</v>
      </c>
      <c r="F347" s="349">
        <v>52.006982485919295</v>
      </c>
    </row>
    <row r="348" spans="1:6" ht="13.2" x14ac:dyDescent="0.25">
      <c r="A348" s="354" t="s">
        <v>8</v>
      </c>
      <c r="B348" s="355">
        <v>16924</v>
      </c>
      <c r="C348" s="355">
        <v>8134</v>
      </c>
      <c r="D348" s="356">
        <v>48.061923895060268</v>
      </c>
      <c r="E348" s="355">
        <v>8790</v>
      </c>
      <c r="F348" s="356">
        <v>51.938076104939732</v>
      </c>
    </row>
    <row r="349" spans="1:6" ht="13.2" x14ac:dyDescent="0.25">
      <c r="A349" s="354" t="s">
        <v>545</v>
      </c>
      <c r="B349" s="355">
        <v>23670</v>
      </c>
      <c r="C349" s="355">
        <v>11235</v>
      </c>
      <c r="D349" s="356">
        <v>47.465145754119135</v>
      </c>
      <c r="E349" s="355">
        <v>12435</v>
      </c>
      <c r="F349" s="356">
        <v>52.534854245880858</v>
      </c>
    </row>
    <row r="350" spans="1:6" ht="13.2" x14ac:dyDescent="0.25">
      <c r="A350" s="354" t="s">
        <v>515</v>
      </c>
      <c r="B350" s="355">
        <v>38598</v>
      </c>
      <c r="C350" s="355">
        <v>18360</v>
      </c>
      <c r="D350" s="356">
        <v>47.567231462770096</v>
      </c>
      <c r="E350" s="355">
        <v>20238</v>
      </c>
      <c r="F350" s="356">
        <v>52.432768537229911</v>
      </c>
    </row>
    <row r="351" spans="1:6" ht="13.2" x14ac:dyDescent="0.25">
      <c r="A351" s="354" t="s">
        <v>671</v>
      </c>
      <c r="B351" s="355">
        <v>23851</v>
      </c>
      <c r="C351" s="355">
        <v>11694</v>
      </c>
      <c r="D351" s="356">
        <v>49.029390801224267</v>
      </c>
      <c r="E351" s="355">
        <v>12157</v>
      </c>
      <c r="F351" s="356">
        <v>50.970609198775726</v>
      </c>
    </row>
    <row r="352" spans="1:6" ht="13.2" x14ac:dyDescent="0.25">
      <c r="A352" s="354" t="s">
        <v>672</v>
      </c>
      <c r="B352" s="355">
        <v>645</v>
      </c>
      <c r="C352" s="355">
        <v>340</v>
      </c>
      <c r="D352" s="356">
        <v>52.713178294573652</v>
      </c>
      <c r="E352" s="355">
        <v>305</v>
      </c>
      <c r="F352" s="356">
        <v>47.286821705426355</v>
      </c>
    </row>
    <row r="353" spans="1:6" s="299" customFormat="1" ht="19.95" customHeight="1" x14ac:dyDescent="0.25">
      <c r="A353" s="351" t="s">
        <v>1023</v>
      </c>
      <c r="B353" s="352">
        <v>36009</v>
      </c>
      <c r="C353" s="352">
        <v>17555</v>
      </c>
      <c r="D353" s="349">
        <v>48.751700963647977</v>
      </c>
      <c r="E353" s="352">
        <v>18454</v>
      </c>
      <c r="F353" s="349">
        <v>51.248299036352016</v>
      </c>
    </row>
    <row r="354" spans="1:6" ht="13.2" x14ac:dyDescent="0.25">
      <c r="A354" s="354" t="s">
        <v>122</v>
      </c>
      <c r="B354" s="355">
        <v>5989</v>
      </c>
      <c r="C354" s="355">
        <v>2890</v>
      </c>
      <c r="D354" s="356">
        <v>48.255134413090666</v>
      </c>
      <c r="E354" s="355">
        <v>3099</v>
      </c>
      <c r="F354" s="356">
        <v>51.744865586909341</v>
      </c>
    </row>
    <row r="355" spans="1:6" ht="13.2" x14ac:dyDescent="0.25">
      <c r="A355" s="354" t="s">
        <v>543</v>
      </c>
      <c r="B355" s="355">
        <v>6161</v>
      </c>
      <c r="C355" s="355">
        <v>2971</v>
      </c>
      <c r="D355" s="356">
        <v>48.222691121571174</v>
      </c>
      <c r="E355" s="355">
        <v>3190</v>
      </c>
      <c r="F355" s="356">
        <v>51.777308878428826</v>
      </c>
    </row>
    <row r="356" spans="1:6" ht="13.2" x14ac:dyDescent="0.25">
      <c r="A356" s="354" t="s">
        <v>129</v>
      </c>
      <c r="B356" s="355">
        <v>6248</v>
      </c>
      <c r="C356" s="355">
        <v>3081</v>
      </c>
      <c r="D356" s="356">
        <v>49.311779769526247</v>
      </c>
      <c r="E356" s="355">
        <v>3167</v>
      </c>
      <c r="F356" s="356">
        <v>50.688220230473746</v>
      </c>
    </row>
    <row r="357" spans="1:6" ht="13.2" x14ac:dyDescent="0.25">
      <c r="A357" s="354" t="s">
        <v>579</v>
      </c>
      <c r="B357" s="355">
        <v>3342</v>
      </c>
      <c r="C357" s="355">
        <v>1633</v>
      </c>
      <c r="D357" s="356">
        <v>48.862956313584682</v>
      </c>
      <c r="E357" s="355">
        <v>1709</v>
      </c>
      <c r="F357" s="356">
        <v>51.137043686415318</v>
      </c>
    </row>
    <row r="358" spans="1:6" ht="13.2" x14ac:dyDescent="0.25">
      <c r="A358" s="354" t="s">
        <v>673</v>
      </c>
      <c r="B358" s="355">
        <v>6130</v>
      </c>
      <c r="C358" s="355">
        <v>2909</v>
      </c>
      <c r="D358" s="356">
        <v>47.455138662316479</v>
      </c>
      <c r="E358" s="355">
        <v>3221</v>
      </c>
      <c r="F358" s="356">
        <v>52.544861337683521</v>
      </c>
    </row>
    <row r="359" spans="1:6" ht="13.2" x14ac:dyDescent="0.25">
      <c r="A359" s="354" t="s">
        <v>674</v>
      </c>
      <c r="B359" s="355">
        <v>4708</v>
      </c>
      <c r="C359" s="355">
        <v>2334</v>
      </c>
      <c r="D359" s="356">
        <v>49.575191163976214</v>
      </c>
      <c r="E359" s="355">
        <v>2374</v>
      </c>
      <c r="F359" s="356">
        <v>50.424808836023793</v>
      </c>
    </row>
    <row r="360" spans="1:6" ht="13.2" x14ac:dyDescent="0.25">
      <c r="A360" s="354" t="s">
        <v>1024</v>
      </c>
      <c r="B360" s="355">
        <v>3431</v>
      </c>
      <c r="C360" s="355">
        <v>1737</v>
      </c>
      <c r="D360" s="356">
        <v>50.626639463713211</v>
      </c>
      <c r="E360" s="355">
        <v>1694</v>
      </c>
      <c r="F360" s="356">
        <v>49.373360536286796</v>
      </c>
    </row>
    <row r="361" spans="1:6" s="299" customFormat="1" ht="19.95" customHeight="1" x14ac:dyDescent="0.25">
      <c r="A361" s="351" t="s">
        <v>1025</v>
      </c>
      <c r="B361" s="352">
        <v>37070</v>
      </c>
      <c r="C361" s="352">
        <v>18108</v>
      </c>
      <c r="D361" s="349">
        <v>48.84812516859995</v>
      </c>
      <c r="E361" s="352">
        <v>18962</v>
      </c>
      <c r="F361" s="349">
        <v>51.151874831400058</v>
      </c>
    </row>
    <row r="362" spans="1:6" ht="13.2" x14ac:dyDescent="0.25">
      <c r="A362" s="354" t="s">
        <v>123</v>
      </c>
      <c r="B362" s="355">
        <v>7475</v>
      </c>
      <c r="C362" s="355">
        <v>3612</v>
      </c>
      <c r="D362" s="356">
        <v>48.321070234113712</v>
      </c>
      <c r="E362" s="355">
        <v>3863</v>
      </c>
      <c r="F362" s="356">
        <v>51.678929765886281</v>
      </c>
    </row>
    <row r="363" spans="1:6" ht="13.2" x14ac:dyDescent="0.25">
      <c r="A363" s="354" t="s">
        <v>540</v>
      </c>
      <c r="B363" s="355">
        <v>5128</v>
      </c>
      <c r="C363" s="355">
        <v>2384</v>
      </c>
      <c r="D363" s="356">
        <v>46.489859594383773</v>
      </c>
      <c r="E363" s="355">
        <v>2744</v>
      </c>
      <c r="F363" s="356">
        <v>53.510140405616227</v>
      </c>
    </row>
    <row r="364" spans="1:6" ht="13.2" x14ac:dyDescent="0.25">
      <c r="A364" s="354" t="s">
        <v>482</v>
      </c>
      <c r="B364" s="355">
        <v>5748</v>
      </c>
      <c r="C364" s="355">
        <v>2861</v>
      </c>
      <c r="D364" s="356">
        <v>49.773834377174673</v>
      </c>
      <c r="E364" s="355">
        <v>2887</v>
      </c>
      <c r="F364" s="356">
        <v>50.226165622825327</v>
      </c>
    </row>
    <row r="365" spans="1:6" ht="13.2" x14ac:dyDescent="0.25">
      <c r="A365" s="354" t="s">
        <v>675</v>
      </c>
      <c r="B365" s="355">
        <v>2266</v>
      </c>
      <c r="C365" s="355">
        <v>1116</v>
      </c>
      <c r="D365" s="356">
        <v>49.249779346866724</v>
      </c>
      <c r="E365" s="355">
        <v>1150</v>
      </c>
      <c r="F365" s="356">
        <v>50.750220653133269</v>
      </c>
    </row>
    <row r="366" spans="1:6" ht="13.2" x14ac:dyDescent="0.25">
      <c r="A366" s="354" t="s">
        <v>676</v>
      </c>
      <c r="B366" s="355">
        <v>4650</v>
      </c>
      <c r="C366" s="355">
        <v>2275</v>
      </c>
      <c r="D366" s="356">
        <v>48.924731182795696</v>
      </c>
      <c r="E366" s="355">
        <v>2375</v>
      </c>
      <c r="F366" s="356">
        <v>51.075268817204304</v>
      </c>
    </row>
    <row r="367" spans="1:6" ht="13.2" x14ac:dyDescent="0.25">
      <c r="A367" s="354" t="s">
        <v>659</v>
      </c>
      <c r="B367" s="355">
        <v>5672</v>
      </c>
      <c r="C367" s="355">
        <v>2856</v>
      </c>
      <c r="D367" s="356">
        <v>50.352609308885754</v>
      </c>
      <c r="E367" s="355">
        <v>2816</v>
      </c>
      <c r="F367" s="356">
        <v>49.647390691114246</v>
      </c>
    </row>
    <row r="368" spans="1:6" ht="13.2" x14ac:dyDescent="0.25">
      <c r="A368" s="354" t="s">
        <v>677</v>
      </c>
      <c r="B368" s="355">
        <v>3259</v>
      </c>
      <c r="C368" s="355">
        <v>1604</v>
      </c>
      <c r="D368" s="356">
        <v>49.217551396133786</v>
      </c>
      <c r="E368" s="355">
        <v>1655</v>
      </c>
      <c r="F368" s="356">
        <v>50.782448603866214</v>
      </c>
    </row>
    <row r="369" spans="1:6" ht="13.2" x14ac:dyDescent="0.25">
      <c r="A369" s="354" t="s">
        <v>678</v>
      </c>
      <c r="B369" s="355">
        <v>2872</v>
      </c>
      <c r="C369" s="355">
        <v>1400</v>
      </c>
      <c r="D369" s="356">
        <v>48.746518105849582</v>
      </c>
      <c r="E369" s="355">
        <v>1472</v>
      </c>
      <c r="F369" s="356">
        <v>51.253481894150418</v>
      </c>
    </row>
    <row r="370" spans="1:6" s="299" customFormat="1" ht="19.95" customHeight="1" x14ac:dyDescent="0.25">
      <c r="A370" s="351" t="s">
        <v>1026</v>
      </c>
      <c r="B370" s="352">
        <v>29373</v>
      </c>
      <c r="C370" s="352">
        <v>14497</v>
      </c>
      <c r="D370" s="349">
        <v>49.354849691893918</v>
      </c>
      <c r="E370" s="352">
        <v>14876</v>
      </c>
      <c r="F370" s="349">
        <v>50.645150308106082</v>
      </c>
    </row>
    <row r="371" spans="1:6" ht="13.2" x14ac:dyDescent="0.25">
      <c r="A371" s="354" t="s">
        <v>124</v>
      </c>
      <c r="B371" s="355">
        <v>7075</v>
      </c>
      <c r="C371" s="355">
        <v>3492</v>
      </c>
      <c r="D371" s="356">
        <v>49.356890459363953</v>
      </c>
      <c r="E371" s="355">
        <v>3583</v>
      </c>
      <c r="F371" s="356">
        <v>50.643109540636047</v>
      </c>
    </row>
    <row r="372" spans="1:6" ht="13.2" x14ac:dyDescent="0.25">
      <c r="A372" s="354" t="s">
        <v>543</v>
      </c>
      <c r="B372" s="355">
        <v>3483</v>
      </c>
      <c r="C372" s="355">
        <v>1727</v>
      </c>
      <c r="D372" s="356">
        <v>49.583692219351136</v>
      </c>
      <c r="E372" s="355">
        <v>1756</v>
      </c>
      <c r="F372" s="356">
        <v>50.416307780648864</v>
      </c>
    </row>
    <row r="373" spans="1:6" ht="13.2" x14ac:dyDescent="0.25">
      <c r="A373" s="354" t="s">
        <v>535</v>
      </c>
      <c r="B373" s="355">
        <v>5845</v>
      </c>
      <c r="C373" s="355">
        <v>2850</v>
      </c>
      <c r="D373" s="356">
        <v>48.759623609923011</v>
      </c>
      <c r="E373" s="355">
        <v>2995</v>
      </c>
      <c r="F373" s="356">
        <v>51.240376390076989</v>
      </c>
    </row>
    <row r="374" spans="1:6" ht="13.2" x14ac:dyDescent="0.25">
      <c r="A374" s="354" t="s">
        <v>586</v>
      </c>
      <c r="B374" s="355">
        <v>6785</v>
      </c>
      <c r="C374" s="355">
        <v>3370</v>
      </c>
      <c r="D374" s="356">
        <v>49.668386145910098</v>
      </c>
      <c r="E374" s="355">
        <v>3415</v>
      </c>
      <c r="F374" s="356">
        <v>50.331613854089909</v>
      </c>
    </row>
    <row r="375" spans="1:6" ht="13.2" x14ac:dyDescent="0.25">
      <c r="A375" s="354" t="s">
        <v>123</v>
      </c>
      <c r="B375" s="355">
        <v>2481</v>
      </c>
      <c r="C375" s="355">
        <v>1229</v>
      </c>
      <c r="D375" s="356">
        <v>49.536477226924625</v>
      </c>
      <c r="E375" s="355">
        <v>1252</v>
      </c>
      <c r="F375" s="356">
        <v>50.463522773075375</v>
      </c>
    </row>
    <row r="376" spans="1:6" ht="13.2" x14ac:dyDescent="0.25">
      <c r="A376" s="354" t="s">
        <v>679</v>
      </c>
      <c r="B376" s="355">
        <v>3704</v>
      </c>
      <c r="C376" s="355">
        <v>1829</v>
      </c>
      <c r="D376" s="356">
        <v>49.379049676025915</v>
      </c>
      <c r="E376" s="355">
        <v>1875</v>
      </c>
      <c r="F376" s="356">
        <v>50.620950323974078</v>
      </c>
    </row>
    <row r="377" spans="1:6" s="299" customFormat="1" ht="19.95" customHeight="1" x14ac:dyDescent="0.25">
      <c r="A377" s="351" t="s">
        <v>1027</v>
      </c>
      <c r="B377" s="352">
        <v>39684</v>
      </c>
      <c r="C377" s="352">
        <v>19682</v>
      </c>
      <c r="D377" s="349">
        <v>49.596814837213991</v>
      </c>
      <c r="E377" s="352">
        <v>20002</v>
      </c>
      <c r="F377" s="349">
        <v>50.403185162786016</v>
      </c>
    </row>
    <row r="378" spans="1:6" ht="13.2" x14ac:dyDescent="0.25">
      <c r="A378" s="354" t="s">
        <v>125</v>
      </c>
      <c r="B378" s="355">
        <v>9859</v>
      </c>
      <c r="C378" s="355">
        <v>4795</v>
      </c>
      <c r="D378" s="356">
        <v>48.635764276295767</v>
      </c>
      <c r="E378" s="355">
        <v>5064</v>
      </c>
      <c r="F378" s="356">
        <v>51.364235723704233</v>
      </c>
    </row>
    <row r="379" spans="1:6" ht="13.2" x14ac:dyDescent="0.25">
      <c r="A379" s="354" t="s">
        <v>680</v>
      </c>
      <c r="B379" s="355">
        <v>8428</v>
      </c>
      <c r="C379" s="355">
        <v>4288</v>
      </c>
      <c r="D379" s="356">
        <v>50.878025628856193</v>
      </c>
      <c r="E379" s="355">
        <v>4140</v>
      </c>
      <c r="F379" s="356">
        <v>49.121974371143807</v>
      </c>
    </row>
    <row r="380" spans="1:6" ht="13.2" x14ac:dyDescent="0.25">
      <c r="A380" s="354" t="s">
        <v>493</v>
      </c>
      <c r="B380" s="355">
        <v>6685</v>
      </c>
      <c r="C380" s="355">
        <v>3261</v>
      </c>
      <c r="D380" s="356">
        <v>48.780852655198203</v>
      </c>
      <c r="E380" s="355">
        <v>3424</v>
      </c>
      <c r="F380" s="356">
        <v>51.219147344801797</v>
      </c>
    </row>
    <row r="381" spans="1:6" ht="13.2" x14ac:dyDescent="0.25">
      <c r="A381" s="354" t="s">
        <v>681</v>
      </c>
      <c r="B381" s="355">
        <v>10538</v>
      </c>
      <c r="C381" s="355">
        <v>5283</v>
      </c>
      <c r="D381" s="356">
        <v>50.132852533687611</v>
      </c>
      <c r="E381" s="355">
        <v>5255</v>
      </c>
      <c r="F381" s="356">
        <v>49.867147466312396</v>
      </c>
    </row>
    <row r="382" spans="1:6" ht="13.2" x14ac:dyDescent="0.25">
      <c r="A382" s="354" t="s">
        <v>525</v>
      </c>
      <c r="B382" s="355">
        <v>4174</v>
      </c>
      <c r="C382" s="355">
        <v>2055</v>
      </c>
      <c r="D382" s="356">
        <v>49.233349305222809</v>
      </c>
      <c r="E382" s="355">
        <v>2119</v>
      </c>
      <c r="F382" s="356">
        <v>50.766650694777191</v>
      </c>
    </row>
    <row r="383" spans="1:6" s="299" customFormat="1" ht="19.95" customHeight="1" x14ac:dyDescent="0.25">
      <c r="A383" s="351" t="s">
        <v>1028</v>
      </c>
      <c r="B383" s="352">
        <v>17768</v>
      </c>
      <c r="C383" s="352">
        <v>8803</v>
      </c>
      <c r="D383" s="349">
        <v>49.544124268347588</v>
      </c>
      <c r="E383" s="352">
        <v>8965</v>
      </c>
      <c r="F383" s="349">
        <v>50.455875731652412</v>
      </c>
    </row>
    <row r="384" spans="1:6" ht="13.2" x14ac:dyDescent="0.25">
      <c r="A384" s="354" t="s">
        <v>126</v>
      </c>
      <c r="B384" s="355">
        <v>8441</v>
      </c>
      <c r="C384" s="355">
        <v>4213</v>
      </c>
      <c r="D384" s="356">
        <v>49.911147968250205</v>
      </c>
      <c r="E384" s="355">
        <v>4228</v>
      </c>
      <c r="F384" s="356">
        <v>50.088852031749795</v>
      </c>
    </row>
    <row r="385" spans="1:6" ht="13.2" x14ac:dyDescent="0.25">
      <c r="A385" s="354" t="s">
        <v>5</v>
      </c>
      <c r="B385" s="355">
        <v>4696</v>
      </c>
      <c r="C385" s="355">
        <v>2303</v>
      </c>
      <c r="D385" s="356">
        <v>49.04173764906303</v>
      </c>
      <c r="E385" s="355">
        <v>2393</v>
      </c>
      <c r="F385" s="356">
        <v>50.95826235093697</v>
      </c>
    </row>
    <row r="386" spans="1:6" ht="13.2" x14ac:dyDescent="0.25">
      <c r="A386" s="354" t="s">
        <v>525</v>
      </c>
      <c r="B386" s="355">
        <v>2420</v>
      </c>
      <c r="C386" s="355">
        <v>1196</v>
      </c>
      <c r="D386" s="356">
        <v>49.421487603305785</v>
      </c>
      <c r="E386" s="355">
        <v>1224</v>
      </c>
      <c r="F386" s="356">
        <v>50.578512396694222</v>
      </c>
    </row>
    <row r="387" spans="1:6" ht="13.2" x14ac:dyDescent="0.25">
      <c r="A387" s="354" t="s">
        <v>515</v>
      </c>
      <c r="B387" s="355">
        <v>2211</v>
      </c>
      <c r="C387" s="355">
        <v>1091</v>
      </c>
      <c r="D387" s="356">
        <v>49.344188150158296</v>
      </c>
      <c r="E387" s="355">
        <v>1120</v>
      </c>
      <c r="F387" s="356">
        <v>50.655811849841704</v>
      </c>
    </row>
    <row r="388" spans="1:6" s="299" customFormat="1" ht="19.95" customHeight="1" x14ac:dyDescent="0.25">
      <c r="A388" s="351" t="s">
        <v>1029</v>
      </c>
      <c r="B388" s="352">
        <v>20254</v>
      </c>
      <c r="C388" s="352">
        <v>9969</v>
      </c>
      <c r="D388" s="349">
        <v>49.219907178828876</v>
      </c>
      <c r="E388" s="352">
        <v>10285</v>
      </c>
      <c r="F388" s="349">
        <v>50.780092821171131</v>
      </c>
    </row>
    <row r="389" spans="1:6" ht="13.2" x14ac:dyDescent="0.25">
      <c r="A389" s="354" t="s">
        <v>481</v>
      </c>
      <c r="B389" s="355">
        <v>8989</v>
      </c>
      <c r="C389" s="355">
        <v>4489</v>
      </c>
      <c r="D389" s="356">
        <v>49.938814106129712</v>
      </c>
      <c r="E389" s="355">
        <v>4500</v>
      </c>
      <c r="F389" s="356">
        <v>50.061185893870288</v>
      </c>
    </row>
    <row r="390" spans="1:6" ht="13.2" x14ac:dyDescent="0.25">
      <c r="A390" s="354" t="s">
        <v>682</v>
      </c>
      <c r="B390" s="355">
        <v>6969</v>
      </c>
      <c r="C390" s="355">
        <v>3435</v>
      </c>
      <c r="D390" s="356">
        <v>49.289711579853638</v>
      </c>
      <c r="E390" s="355">
        <v>3534</v>
      </c>
      <c r="F390" s="356">
        <v>50.710288420146362</v>
      </c>
    </row>
    <row r="391" spans="1:6" ht="13.2" x14ac:dyDescent="0.25">
      <c r="A391" s="354" t="s">
        <v>683</v>
      </c>
      <c r="B391" s="355">
        <v>4296</v>
      </c>
      <c r="C391" s="355">
        <v>2045</v>
      </c>
      <c r="D391" s="356">
        <v>47.602420856610799</v>
      </c>
      <c r="E391" s="355">
        <v>2251</v>
      </c>
      <c r="F391" s="356">
        <v>52.397579143389194</v>
      </c>
    </row>
    <row r="392" spans="1:6" s="299" customFormat="1" ht="19.95" customHeight="1" x14ac:dyDescent="0.25">
      <c r="A392" s="351" t="s">
        <v>1030</v>
      </c>
      <c r="B392" s="352">
        <v>18558</v>
      </c>
      <c r="C392" s="352">
        <v>8925</v>
      </c>
      <c r="D392" s="353">
        <v>48.09246686065309</v>
      </c>
      <c r="E392" s="352">
        <v>9633</v>
      </c>
      <c r="F392" s="349">
        <v>51.907533139346917</v>
      </c>
    </row>
    <row r="393" spans="1:6" ht="13.2" x14ac:dyDescent="0.25">
      <c r="A393" s="354" t="s">
        <v>684</v>
      </c>
      <c r="B393" s="355">
        <v>9270</v>
      </c>
      <c r="C393" s="355">
        <v>4400</v>
      </c>
      <c r="D393" s="356">
        <v>47.464940668824163</v>
      </c>
      <c r="E393" s="355">
        <v>4870</v>
      </c>
      <c r="F393" s="356">
        <v>52.535059331175837</v>
      </c>
    </row>
    <row r="394" spans="1:6" ht="13.2" x14ac:dyDescent="0.25">
      <c r="A394" s="354" t="s">
        <v>685</v>
      </c>
      <c r="B394" s="355">
        <v>3315</v>
      </c>
      <c r="C394" s="355">
        <v>1633</v>
      </c>
      <c r="D394" s="356">
        <v>49.260935143288087</v>
      </c>
      <c r="E394" s="355">
        <v>1682</v>
      </c>
      <c r="F394" s="356">
        <v>50.739064856711913</v>
      </c>
    </row>
    <row r="395" spans="1:6" ht="13.2" x14ac:dyDescent="0.25">
      <c r="A395" s="354" t="s">
        <v>686</v>
      </c>
      <c r="B395" s="355">
        <v>5973</v>
      </c>
      <c r="C395" s="355">
        <v>2892</v>
      </c>
      <c r="D395" s="356">
        <v>48.417880462079353</v>
      </c>
      <c r="E395" s="355">
        <v>3081</v>
      </c>
      <c r="F395" s="356">
        <v>51.582119537920647</v>
      </c>
    </row>
    <row r="396" spans="1:6" s="299" customFormat="1" ht="19.95" customHeight="1" x14ac:dyDescent="0.25">
      <c r="A396" s="351" t="s">
        <v>1031</v>
      </c>
      <c r="B396" s="352">
        <v>24225</v>
      </c>
      <c r="C396" s="352">
        <v>11633</v>
      </c>
      <c r="D396" s="349">
        <v>48.020639834881322</v>
      </c>
      <c r="E396" s="352">
        <v>12592</v>
      </c>
      <c r="F396" s="349">
        <v>51.979360165118685</v>
      </c>
    </row>
    <row r="397" spans="1:6" ht="13.2" x14ac:dyDescent="0.25">
      <c r="A397" s="354" t="s">
        <v>129</v>
      </c>
      <c r="B397" s="355">
        <v>17824</v>
      </c>
      <c r="C397" s="355">
        <v>8551</v>
      </c>
      <c r="D397" s="356">
        <v>47.974640933572708</v>
      </c>
      <c r="E397" s="355">
        <v>9273</v>
      </c>
      <c r="F397" s="356">
        <v>52.025359066427292</v>
      </c>
    </row>
    <row r="398" spans="1:6" ht="13.2" x14ac:dyDescent="0.25">
      <c r="A398" s="354" t="s">
        <v>687</v>
      </c>
      <c r="B398" s="355">
        <v>6401</v>
      </c>
      <c r="C398" s="355">
        <v>3082</v>
      </c>
      <c r="D398" s="356">
        <v>48.14872676144352</v>
      </c>
      <c r="E398" s="355">
        <v>3319</v>
      </c>
      <c r="F398" s="356">
        <v>51.851273238556473</v>
      </c>
    </row>
    <row r="399" spans="1:6" s="299" customFormat="1" ht="19.95" customHeight="1" x14ac:dyDescent="0.25">
      <c r="A399" s="351" t="s">
        <v>1032</v>
      </c>
      <c r="B399" s="352">
        <v>38954</v>
      </c>
      <c r="C399" s="352">
        <v>20141</v>
      </c>
      <c r="D399" s="349">
        <v>51.704574626482511</v>
      </c>
      <c r="E399" s="352">
        <v>18813</v>
      </c>
      <c r="F399" s="349">
        <v>48.295425373517482</v>
      </c>
    </row>
    <row r="400" spans="1:6" ht="13.2" x14ac:dyDescent="0.25">
      <c r="A400" s="354" t="s">
        <v>72</v>
      </c>
      <c r="B400" s="355">
        <v>12093</v>
      </c>
      <c r="C400" s="355">
        <v>6396</v>
      </c>
      <c r="D400" s="356">
        <v>52.890101711734061</v>
      </c>
      <c r="E400" s="355">
        <v>5697</v>
      </c>
      <c r="F400" s="356">
        <v>47.109898288265939</v>
      </c>
    </row>
    <row r="401" spans="1:6" ht="13.2" x14ac:dyDescent="0.25">
      <c r="A401" s="354" t="s">
        <v>688</v>
      </c>
      <c r="B401" s="355">
        <v>7177</v>
      </c>
      <c r="C401" s="355">
        <v>3720</v>
      </c>
      <c r="D401" s="356">
        <v>51.832241883795461</v>
      </c>
      <c r="E401" s="355">
        <v>3457</v>
      </c>
      <c r="F401" s="356">
        <v>48.167758116204539</v>
      </c>
    </row>
    <row r="402" spans="1:6" ht="13.2" x14ac:dyDescent="0.25">
      <c r="A402" s="354" t="s">
        <v>689</v>
      </c>
      <c r="B402" s="355">
        <v>18819</v>
      </c>
      <c r="C402" s="355">
        <v>9525</v>
      </c>
      <c r="D402" s="356">
        <v>50.613741431531963</v>
      </c>
      <c r="E402" s="355">
        <v>9294</v>
      </c>
      <c r="F402" s="356">
        <v>49.386258568468037</v>
      </c>
    </row>
    <row r="403" spans="1:6" ht="13.2" x14ac:dyDescent="0.25">
      <c r="A403" s="354" t="s">
        <v>690</v>
      </c>
      <c r="B403" s="355">
        <v>450</v>
      </c>
      <c r="C403" s="355">
        <v>257</v>
      </c>
      <c r="D403" s="356">
        <v>57.111111111111114</v>
      </c>
      <c r="E403" s="355">
        <v>193</v>
      </c>
      <c r="F403" s="356">
        <v>42.888888888888886</v>
      </c>
    </row>
    <row r="404" spans="1:6" ht="13.2" x14ac:dyDescent="0.25">
      <c r="A404" s="354" t="s">
        <v>691</v>
      </c>
      <c r="B404" s="355">
        <v>415</v>
      </c>
      <c r="C404" s="355">
        <v>243</v>
      </c>
      <c r="D404" s="356">
        <v>58.554216867469876</v>
      </c>
      <c r="E404" s="355">
        <v>172</v>
      </c>
      <c r="F404" s="356">
        <v>41.445783132530124</v>
      </c>
    </row>
    <row r="405" spans="1:6" ht="24.9" customHeight="1" x14ac:dyDescent="0.25">
      <c r="A405" s="350" t="s">
        <v>1033</v>
      </c>
      <c r="B405" s="348">
        <v>268431</v>
      </c>
      <c r="C405" s="348">
        <v>134987</v>
      </c>
      <c r="D405" s="349">
        <v>50.287410917516986</v>
      </c>
      <c r="E405" s="348">
        <v>133444</v>
      </c>
      <c r="F405" s="349">
        <v>49.712589082483021</v>
      </c>
    </row>
    <row r="406" spans="1:6" s="299" customFormat="1" ht="19.95" customHeight="1" x14ac:dyDescent="0.25">
      <c r="A406" s="351" t="s">
        <v>1034</v>
      </c>
      <c r="B406" s="352">
        <v>51298</v>
      </c>
      <c r="C406" s="352">
        <v>25619</v>
      </c>
      <c r="D406" s="349">
        <v>49.941518187843585</v>
      </c>
      <c r="E406" s="352">
        <v>25679</v>
      </c>
      <c r="F406" s="349">
        <v>50.058481812156415</v>
      </c>
    </row>
    <row r="407" spans="1:6" ht="13.2" x14ac:dyDescent="0.25">
      <c r="A407" s="354" t="s">
        <v>131</v>
      </c>
      <c r="B407" s="355">
        <v>43651</v>
      </c>
      <c r="C407" s="355">
        <v>21792</v>
      </c>
      <c r="D407" s="356">
        <v>49.923254908249525</v>
      </c>
      <c r="E407" s="355">
        <v>21859</v>
      </c>
      <c r="F407" s="356">
        <v>50.076745091750475</v>
      </c>
    </row>
    <row r="408" spans="1:6" ht="13.2" x14ac:dyDescent="0.25">
      <c r="A408" s="354" t="s">
        <v>692</v>
      </c>
      <c r="B408" s="355">
        <v>2492</v>
      </c>
      <c r="C408" s="355">
        <v>1237</v>
      </c>
      <c r="D408" s="356">
        <v>49.638844301765651</v>
      </c>
      <c r="E408" s="355">
        <v>1255</v>
      </c>
      <c r="F408" s="356">
        <v>50.361155698234349</v>
      </c>
    </row>
    <row r="409" spans="1:6" ht="13.2" x14ac:dyDescent="0.25">
      <c r="A409" s="354" t="s">
        <v>693</v>
      </c>
      <c r="B409" s="355">
        <v>1161</v>
      </c>
      <c r="C409" s="355">
        <v>601</v>
      </c>
      <c r="D409" s="356">
        <v>51.765719207579671</v>
      </c>
      <c r="E409" s="355">
        <v>560</v>
      </c>
      <c r="F409" s="356">
        <v>48.234280792420329</v>
      </c>
    </row>
    <row r="410" spans="1:6" ht="13.2" x14ac:dyDescent="0.25">
      <c r="A410" s="354" t="s">
        <v>694</v>
      </c>
      <c r="B410" s="355">
        <v>1900</v>
      </c>
      <c r="C410" s="355">
        <v>935</v>
      </c>
      <c r="D410" s="356">
        <v>49.210526315789473</v>
      </c>
      <c r="E410" s="355">
        <v>965</v>
      </c>
      <c r="F410" s="356">
        <v>50.789473684210527</v>
      </c>
    </row>
    <row r="411" spans="1:6" ht="13.2" x14ac:dyDescent="0.25">
      <c r="A411" s="354" t="s">
        <v>695</v>
      </c>
      <c r="B411" s="355">
        <v>2094</v>
      </c>
      <c r="C411" s="355">
        <v>1054</v>
      </c>
      <c r="D411" s="356">
        <v>50.334288443170962</v>
      </c>
      <c r="E411" s="355">
        <v>1040</v>
      </c>
      <c r="F411" s="356">
        <v>49.665711556829031</v>
      </c>
    </row>
    <row r="412" spans="1:6" s="299" customFormat="1" ht="19.95" customHeight="1" x14ac:dyDescent="0.25">
      <c r="A412" s="351" t="s">
        <v>1035</v>
      </c>
      <c r="B412" s="352">
        <v>45124</v>
      </c>
      <c r="C412" s="352">
        <v>22686</v>
      </c>
      <c r="D412" s="349">
        <v>50.274798333481073</v>
      </c>
      <c r="E412" s="352">
        <v>22438</v>
      </c>
      <c r="F412" s="349">
        <v>49.725201666518927</v>
      </c>
    </row>
    <row r="413" spans="1:6" ht="13.2" x14ac:dyDescent="0.25">
      <c r="A413" s="354" t="s">
        <v>132</v>
      </c>
      <c r="B413" s="355">
        <v>22804</v>
      </c>
      <c r="C413" s="355">
        <v>11220</v>
      </c>
      <c r="D413" s="356">
        <v>49.201894404490446</v>
      </c>
      <c r="E413" s="355">
        <v>11584</v>
      </c>
      <c r="F413" s="356">
        <v>50.798105595509554</v>
      </c>
    </row>
    <row r="414" spans="1:6" ht="13.2" x14ac:dyDescent="0.25">
      <c r="A414" s="354" t="s">
        <v>696</v>
      </c>
      <c r="B414" s="355">
        <v>4486</v>
      </c>
      <c r="C414" s="355">
        <v>2270</v>
      </c>
      <c r="D414" s="356">
        <v>50.601872492197955</v>
      </c>
      <c r="E414" s="355">
        <v>2216</v>
      </c>
      <c r="F414" s="356">
        <v>49.398127507802052</v>
      </c>
    </row>
    <row r="415" spans="1:6" ht="13.2" x14ac:dyDescent="0.25">
      <c r="A415" s="354" t="s">
        <v>481</v>
      </c>
      <c r="B415" s="355">
        <v>5824</v>
      </c>
      <c r="C415" s="355">
        <v>2922</v>
      </c>
      <c r="D415" s="356">
        <v>50.171703296703299</v>
      </c>
      <c r="E415" s="355">
        <v>2902</v>
      </c>
      <c r="F415" s="356">
        <v>49.828296703296701</v>
      </c>
    </row>
    <row r="416" spans="1:6" ht="13.2" x14ac:dyDescent="0.25">
      <c r="A416" s="354" t="s">
        <v>697</v>
      </c>
      <c r="B416" s="355">
        <v>2290</v>
      </c>
      <c r="C416" s="355">
        <v>1151</v>
      </c>
      <c r="D416" s="356">
        <v>50.262008733624455</v>
      </c>
      <c r="E416" s="355">
        <v>1139</v>
      </c>
      <c r="F416" s="356">
        <v>49.737991266375545</v>
      </c>
    </row>
    <row r="417" spans="1:6" ht="13.2" x14ac:dyDescent="0.25">
      <c r="A417" s="354" t="s">
        <v>698</v>
      </c>
      <c r="B417" s="355">
        <v>2955</v>
      </c>
      <c r="C417" s="355">
        <v>1588</v>
      </c>
      <c r="D417" s="356">
        <v>53.739424703891714</v>
      </c>
      <c r="E417" s="355">
        <v>1367</v>
      </c>
      <c r="F417" s="356">
        <v>46.260575296108293</v>
      </c>
    </row>
    <row r="418" spans="1:6" ht="13.2" x14ac:dyDescent="0.25">
      <c r="A418" s="354" t="s">
        <v>699</v>
      </c>
      <c r="B418" s="355">
        <v>4525</v>
      </c>
      <c r="C418" s="355">
        <v>2380</v>
      </c>
      <c r="D418" s="356">
        <v>52.596685082872931</v>
      </c>
      <c r="E418" s="355">
        <v>2145</v>
      </c>
      <c r="F418" s="356">
        <v>47.403314917127069</v>
      </c>
    </row>
    <row r="419" spans="1:6" ht="13.2" x14ac:dyDescent="0.25">
      <c r="A419" s="354" t="s">
        <v>700</v>
      </c>
      <c r="B419" s="355">
        <v>2240</v>
      </c>
      <c r="C419" s="355">
        <v>1155</v>
      </c>
      <c r="D419" s="356">
        <v>51.5625</v>
      </c>
      <c r="E419" s="355">
        <v>1085</v>
      </c>
      <c r="F419" s="356">
        <v>48.4375</v>
      </c>
    </row>
    <row r="420" spans="1:6" s="299" customFormat="1" ht="19.95" customHeight="1" x14ac:dyDescent="0.25">
      <c r="A420" s="351" t="s">
        <v>1036</v>
      </c>
      <c r="B420" s="352">
        <v>46480</v>
      </c>
      <c r="C420" s="352">
        <v>23525</v>
      </c>
      <c r="D420" s="349">
        <v>50.613166953528399</v>
      </c>
      <c r="E420" s="352">
        <v>22955</v>
      </c>
      <c r="F420" s="349">
        <v>49.386833046471601</v>
      </c>
    </row>
    <row r="421" spans="1:6" ht="13.2" x14ac:dyDescent="0.25">
      <c r="A421" s="354" t="s">
        <v>133</v>
      </c>
      <c r="B421" s="355">
        <v>19483</v>
      </c>
      <c r="C421" s="355">
        <v>9521</v>
      </c>
      <c r="D421" s="356">
        <v>48.868244110249961</v>
      </c>
      <c r="E421" s="355">
        <v>9962</v>
      </c>
      <c r="F421" s="356">
        <v>51.131755889750039</v>
      </c>
    </row>
    <row r="422" spans="1:6" ht="13.2" x14ac:dyDescent="0.25">
      <c r="A422" s="354" t="s">
        <v>701</v>
      </c>
      <c r="B422" s="355">
        <v>1397</v>
      </c>
      <c r="C422" s="355">
        <v>753</v>
      </c>
      <c r="D422" s="356">
        <v>53.901216893342877</v>
      </c>
      <c r="E422" s="355">
        <v>644</v>
      </c>
      <c r="F422" s="356">
        <v>46.098783106657123</v>
      </c>
    </row>
    <row r="423" spans="1:6" ht="13.2" x14ac:dyDescent="0.25">
      <c r="A423" s="354" t="s">
        <v>702</v>
      </c>
      <c r="B423" s="355">
        <v>5795</v>
      </c>
      <c r="C423" s="355">
        <v>3024</v>
      </c>
      <c r="D423" s="356">
        <v>52.182916307161342</v>
      </c>
      <c r="E423" s="355">
        <v>2771</v>
      </c>
      <c r="F423" s="356">
        <v>47.817083692838651</v>
      </c>
    </row>
    <row r="424" spans="1:6" ht="13.2" x14ac:dyDescent="0.25">
      <c r="A424" s="354" t="s">
        <v>703</v>
      </c>
      <c r="B424" s="355">
        <v>4091</v>
      </c>
      <c r="C424" s="355">
        <v>2130</v>
      </c>
      <c r="D424" s="356">
        <v>52.065509655340989</v>
      </c>
      <c r="E424" s="355">
        <v>1961</v>
      </c>
      <c r="F424" s="356">
        <v>47.934490344659011</v>
      </c>
    </row>
    <row r="425" spans="1:6" ht="13.2" x14ac:dyDescent="0.25">
      <c r="A425" s="354" t="s">
        <v>704</v>
      </c>
      <c r="B425" s="355">
        <v>3255</v>
      </c>
      <c r="C425" s="355">
        <v>1666</v>
      </c>
      <c r="D425" s="356">
        <v>51.182795698924735</v>
      </c>
      <c r="E425" s="355">
        <v>1589</v>
      </c>
      <c r="F425" s="356">
        <v>48.817204301075265</v>
      </c>
    </row>
    <row r="426" spans="1:6" ht="13.2" x14ac:dyDescent="0.25">
      <c r="A426" s="354" t="s">
        <v>705</v>
      </c>
      <c r="B426" s="355">
        <v>1410</v>
      </c>
      <c r="C426" s="355">
        <v>776</v>
      </c>
      <c r="D426" s="356">
        <v>55.035460992907801</v>
      </c>
      <c r="E426" s="355">
        <v>634</v>
      </c>
      <c r="F426" s="356">
        <v>44.964539007092199</v>
      </c>
    </row>
    <row r="427" spans="1:6" ht="13.2" x14ac:dyDescent="0.25">
      <c r="A427" s="354" t="s">
        <v>706</v>
      </c>
      <c r="B427" s="355">
        <v>3458</v>
      </c>
      <c r="C427" s="355">
        <v>1693</v>
      </c>
      <c r="D427" s="356">
        <v>48.958935801041065</v>
      </c>
      <c r="E427" s="355">
        <v>1765</v>
      </c>
      <c r="F427" s="356">
        <v>51.041064198958942</v>
      </c>
    </row>
    <row r="428" spans="1:6" ht="13.2" x14ac:dyDescent="0.25">
      <c r="A428" s="354" t="s">
        <v>707</v>
      </c>
      <c r="B428" s="355">
        <v>2539</v>
      </c>
      <c r="C428" s="355">
        <v>1281</v>
      </c>
      <c r="D428" s="356">
        <v>50.452934226073253</v>
      </c>
      <c r="E428" s="355">
        <v>1258</v>
      </c>
      <c r="F428" s="356">
        <v>49.547065773926739</v>
      </c>
    </row>
    <row r="429" spans="1:6" ht="13.2" x14ac:dyDescent="0.25">
      <c r="A429" s="354" t="s">
        <v>708</v>
      </c>
      <c r="B429" s="355">
        <v>5052</v>
      </c>
      <c r="C429" s="355">
        <v>2681</v>
      </c>
      <c r="D429" s="356">
        <v>53.068091844813935</v>
      </c>
      <c r="E429" s="355">
        <v>2371</v>
      </c>
      <c r="F429" s="356">
        <v>46.931908155186065</v>
      </c>
    </row>
    <row r="430" spans="1:6" s="299" customFormat="1" ht="19.95" customHeight="1" x14ac:dyDescent="0.25">
      <c r="A430" s="351" t="s">
        <v>1037</v>
      </c>
      <c r="B430" s="352">
        <v>15382</v>
      </c>
      <c r="C430" s="352">
        <v>7694</v>
      </c>
      <c r="D430" s="349">
        <v>50.019503315563639</v>
      </c>
      <c r="E430" s="352">
        <v>7688</v>
      </c>
      <c r="F430" s="349">
        <v>49.980496684436353</v>
      </c>
    </row>
    <row r="431" spans="1:6" ht="13.2" x14ac:dyDescent="0.25">
      <c r="A431" s="354" t="s">
        <v>134</v>
      </c>
      <c r="B431" s="355">
        <v>9111</v>
      </c>
      <c r="C431" s="355">
        <v>4549</v>
      </c>
      <c r="D431" s="356">
        <v>49.928657666556909</v>
      </c>
      <c r="E431" s="355">
        <v>4562</v>
      </c>
      <c r="F431" s="356">
        <v>50.071342333443091</v>
      </c>
    </row>
    <row r="432" spans="1:6" ht="13.2" x14ac:dyDescent="0.25">
      <c r="A432" s="354" t="s">
        <v>608</v>
      </c>
      <c r="B432" s="355">
        <v>2381</v>
      </c>
      <c r="C432" s="355">
        <v>1168</v>
      </c>
      <c r="D432" s="356">
        <v>49.055018899622006</v>
      </c>
      <c r="E432" s="355">
        <v>1213</v>
      </c>
      <c r="F432" s="356">
        <v>50.944981100377994</v>
      </c>
    </row>
    <row r="433" spans="1:6" ht="13.2" x14ac:dyDescent="0.25">
      <c r="A433" s="354" t="s">
        <v>709</v>
      </c>
      <c r="B433" s="355">
        <v>3050</v>
      </c>
      <c r="C433" s="355">
        <v>1559</v>
      </c>
      <c r="D433" s="356">
        <v>51.114754098360663</v>
      </c>
      <c r="E433" s="355">
        <v>1491</v>
      </c>
      <c r="F433" s="356">
        <v>48.885245901639344</v>
      </c>
    </row>
    <row r="434" spans="1:6" ht="13.2" x14ac:dyDescent="0.25">
      <c r="A434" s="354" t="s">
        <v>710</v>
      </c>
      <c r="B434" s="355">
        <v>840</v>
      </c>
      <c r="C434" s="355">
        <v>418</v>
      </c>
      <c r="D434" s="356">
        <v>49.761904761904759</v>
      </c>
      <c r="E434" s="355">
        <v>422</v>
      </c>
      <c r="F434" s="356">
        <v>50.238095238095241</v>
      </c>
    </row>
    <row r="435" spans="1:6" s="299" customFormat="1" ht="19.95" customHeight="1" x14ac:dyDescent="0.25">
      <c r="A435" s="351" t="s">
        <v>1038</v>
      </c>
      <c r="B435" s="352">
        <v>27826</v>
      </c>
      <c r="C435" s="352">
        <v>14023</v>
      </c>
      <c r="D435" s="349">
        <v>50.395313735355415</v>
      </c>
      <c r="E435" s="352">
        <v>13803</v>
      </c>
      <c r="F435" s="349">
        <v>49.604686264644577</v>
      </c>
    </row>
    <row r="436" spans="1:6" ht="13.2" x14ac:dyDescent="0.25">
      <c r="A436" s="354" t="s">
        <v>711</v>
      </c>
      <c r="B436" s="355">
        <v>6122</v>
      </c>
      <c r="C436" s="355">
        <v>3050</v>
      </c>
      <c r="D436" s="356">
        <v>49.820320156811498</v>
      </c>
      <c r="E436" s="355">
        <v>3072</v>
      </c>
      <c r="F436" s="356">
        <v>50.179679843188495</v>
      </c>
    </row>
    <row r="437" spans="1:6" ht="13.2" x14ac:dyDescent="0.25">
      <c r="A437" s="354" t="s">
        <v>617</v>
      </c>
      <c r="B437" s="355">
        <v>3771</v>
      </c>
      <c r="C437" s="355">
        <v>1854</v>
      </c>
      <c r="D437" s="356">
        <v>49.164677804295941</v>
      </c>
      <c r="E437" s="355">
        <v>1917</v>
      </c>
      <c r="F437" s="356">
        <v>50.835322195704059</v>
      </c>
    </row>
    <row r="438" spans="1:6" ht="13.2" x14ac:dyDescent="0.25">
      <c r="A438" s="354" t="s">
        <v>712</v>
      </c>
      <c r="B438" s="355">
        <v>11132</v>
      </c>
      <c r="C438" s="355">
        <v>5705</v>
      </c>
      <c r="D438" s="356">
        <v>51.248652533237518</v>
      </c>
      <c r="E438" s="355">
        <v>5427</v>
      </c>
      <c r="F438" s="356">
        <v>48.751347466762482</v>
      </c>
    </row>
    <row r="439" spans="1:6" ht="13.2" x14ac:dyDescent="0.25">
      <c r="A439" s="354" t="s">
        <v>127</v>
      </c>
      <c r="B439" s="355">
        <v>6801</v>
      </c>
      <c r="C439" s="355">
        <v>3414</v>
      </c>
      <c r="D439" s="356">
        <v>50.1985002205558</v>
      </c>
      <c r="E439" s="355">
        <v>3387</v>
      </c>
      <c r="F439" s="356">
        <v>49.8014997794442</v>
      </c>
    </row>
    <row r="440" spans="1:6" s="299" customFormat="1" ht="19.95" customHeight="1" x14ac:dyDescent="0.25">
      <c r="A440" s="351" t="s">
        <v>1039</v>
      </c>
      <c r="B440" s="352">
        <v>20604</v>
      </c>
      <c r="C440" s="352">
        <v>10227</v>
      </c>
      <c r="D440" s="349">
        <v>49.635993011065807</v>
      </c>
      <c r="E440" s="352">
        <v>10377</v>
      </c>
      <c r="F440" s="349">
        <v>50.364006988934186</v>
      </c>
    </row>
    <row r="441" spans="1:6" ht="13.2" x14ac:dyDescent="0.25">
      <c r="A441" s="354" t="s">
        <v>136</v>
      </c>
      <c r="B441" s="355">
        <v>16562</v>
      </c>
      <c r="C441" s="355">
        <v>8119</v>
      </c>
      <c r="D441" s="356">
        <v>49.021857263615502</v>
      </c>
      <c r="E441" s="355">
        <v>8443</v>
      </c>
      <c r="F441" s="356">
        <v>50.978142736384491</v>
      </c>
    </row>
    <row r="442" spans="1:6" ht="13.2" x14ac:dyDescent="0.25">
      <c r="A442" s="354" t="s">
        <v>617</v>
      </c>
      <c r="B442" s="355">
        <v>778</v>
      </c>
      <c r="C442" s="355">
        <v>402</v>
      </c>
      <c r="D442" s="356">
        <v>51.670951156812336</v>
      </c>
      <c r="E442" s="355">
        <v>376</v>
      </c>
      <c r="F442" s="356">
        <v>48.329048843187664</v>
      </c>
    </row>
    <row r="443" spans="1:6" ht="13.2" x14ac:dyDescent="0.25">
      <c r="A443" s="354" t="s">
        <v>482</v>
      </c>
      <c r="B443" s="355">
        <v>1432</v>
      </c>
      <c r="C443" s="355">
        <v>745</v>
      </c>
      <c r="D443" s="356">
        <v>52.025139664804463</v>
      </c>
      <c r="E443" s="355">
        <v>687</v>
      </c>
      <c r="F443" s="356">
        <v>47.97486033519553</v>
      </c>
    </row>
    <row r="444" spans="1:6" ht="13.2" x14ac:dyDescent="0.25">
      <c r="A444" s="354" t="s">
        <v>713</v>
      </c>
      <c r="B444" s="355">
        <v>1307</v>
      </c>
      <c r="C444" s="355">
        <v>681</v>
      </c>
      <c r="D444" s="356">
        <v>52.104055087987753</v>
      </c>
      <c r="E444" s="355">
        <v>626</v>
      </c>
      <c r="F444" s="356">
        <v>47.89594491201224</v>
      </c>
    </row>
    <row r="445" spans="1:6" ht="13.2" x14ac:dyDescent="0.25">
      <c r="A445" s="354" t="s">
        <v>714</v>
      </c>
      <c r="B445" s="355">
        <v>525</v>
      </c>
      <c r="C445" s="355">
        <v>280</v>
      </c>
      <c r="D445" s="356">
        <v>53.333333333333336</v>
      </c>
      <c r="E445" s="355">
        <v>245</v>
      </c>
      <c r="F445" s="356">
        <v>46.666666666666664</v>
      </c>
    </row>
    <row r="446" spans="1:6" s="299" customFormat="1" ht="19.95" customHeight="1" x14ac:dyDescent="0.25">
      <c r="A446" s="351" t="s">
        <v>1040</v>
      </c>
      <c r="B446" s="352">
        <v>14567</v>
      </c>
      <c r="C446" s="352">
        <v>7443</v>
      </c>
      <c r="D446" s="349">
        <v>51.094940619207797</v>
      </c>
      <c r="E446" s="352">
        <v>7124</v>
      </c>
      <c r="F446" s="349">
        <v>48.905059380792203</v>
      </c>
    </row>
    <row r="447" spans="1:6" ht="13.2" x14ac:dyDescent="0.25">
      <c r="A447" s="354" t="s">
        <v>715</v>
      </c>
      <c r="B447" s="355">
        <v>7715</v>
      </c>
      <c r="C447" s="355">
        <v>3897</v>
      </c>
      <c r="D447" s="356">
        <v>50.51198963058976</v>
      </c>
      <c r="E447" s="355">
        <v>3818</v>
      </c>
      <c r="F447" s="356">
        <v>49.48801036941024</v>
      </c>
    </row>
    <row r="448" spans="1:6" ht="13.2" x14ac:dyDescent="0.25">
      <c r="A448" s="354" t="s">
        <v>716</v>
      </c>
      <c r="B448" s="355">
        <v>1750</v>
      </c>
      <c r="C448" s="355">
        <v>913</v>
      </c>
      <c r="D448" s="356">
        <v>52.171428571428571</v>
      </c>
      <c r="E448" s="355">
        <v>837</v>
      </c>
      <c r="F448" s="356">
        <v>47.828571428571429</v>
      </c>
    </row>
    <row r="449" spans="1:6" ht="13.2" x14ac:dyDescent="0.25">
      <c r="A449" s="354" t="s">
        <v>535</v>
      </c>
      <c r="B449" s="355">
        <v>1514</v>
      </c>
      <c r="C449" s="355">
        <v>788</v>
      </c>
      <c r="D449" s="356">
        <v>52.047556142668427</v>
      </c>
      <c r="E449" s="355">
        <v>726</v>
      </c>
      <c r="F449" s="356">
        <v>47.952443857331573</v>
      </c>
    </row>
    <row r="450" spans="1:6" ht="13.2" x14ac:dyDescent="0.25">
      <c r="A450" s="354" t="s">
        <v>325</v>
      </c>
      <c r="B450" s="355">
        <v>3588</v>
      </c>
      <c r="C450" s="355">
        <v>1845</v>
      </c>
      <c r="D450" s="356">
        <v>51.42140468227425</v>
      </c>
      <c r="E450" s="355">
        <v>1743</v>
      </c>
      <c r="F450" s="356">
        <v>48.578595317725757</v>
      </c>
    </row>
    <row r="451" spans="1:6" s="299" customFormat="1" ht="19.95" customHeight="1" x14ac:dyDescent="0.25">
      <c r="A451" s="351" t="s">
        <v>1041</v>
      </c>
      <c r="B451" s="352">
        <v>16296</v>
      </c>
      <c r="C451" s="352">
        <v>8113</v>
      </c>
      <c r="D451" s="349">
        <v>49.785223367697597</v>
      </c>
      <c r="E451" s="352">
        <v>8183</v>
      </c>
      <c r="F451" s="349">
        <v>50.214776632302403</v>
      </c>
    </row>
    <row r="452" spans="1:6" ht="13.2" x14ac:dyDescent="0.25">
      <c r="A452" s="354" t="s">
        <v>138</v>
      </c>
      <c r="B452" s="355">
        <v>7854</v>
      </c>
      <c r="C452" s="355">
        <v>3726</v>
      </c>
      <c r="D452" s="356">
        <v>47.440794499618029</v>
      </c>
      <c r="E452" s="355">
        <v>4128</v>
      </c>
      <c r="F452" s="356">
        <v>52.559205500381964</v>
      </c>
    </row>
    <row r="453" spans="1:6" ht="13.2" x14ac:dyDescent="0.25">
      <c r="A453" s="354" t="s">
        <v>717</v>
      </c>
      <c r="B453" s="355">
        <v>1039</v>
      </c>
      <c r="C453" s="355">
        <v>539</v>
      </c>
      <c r="D453" s="356">
        <v>51.876804619826757</v>
      </c>
      <c r="E453" s="355">
        <v>500</v>
      </c>
      <c r="F453" s="356">
        <v>48.123195380173243</v>
      </c>
    </row>
    <row r="454" spans="1:6" ht="13.2" x14ac:dyDescent="0.25">
      <c r="A454" s="354" t="s">
        <v>718</v>
      </c>
      <c r="B454" s="355">
        <v>1436</v>
      </c>
      <c r="C454" s="355">
        <v>727</v>
      </c>
      <c r="D454" s="356">
        <v>50.626740947075213</v>
      </c>
      <c r="E454" s="355">
        <v>709</v>
      </c>
      <c r="F454" s="356">
        <v>49.373259052924787</v>
      </c>
    </row>
    <row r="455" spans="1:6" ht="13.2" x14ac:dyDescent="0.25">
      <c r="A455" s="354" t="s">
        <v>659</v>
      </c>
      <c r="B455" s="355">
        <v>1480</v>
      </c>
      <c r="C455" s="355">
        <v>775</v>
      </c>
      <c r="D455" s="356">
        <v>52.36486486486487</v>
      </c>
      <c r="E455" s="355">
        <v>705</v>
      </c>
      <c r="F455" s="356">
        <v>47.635135135135137</v>
      </c>
    </row>
    <row r="456" spans="1:6" ht="13.2" x14ac:dyDescent="0.25">
      <c r="A456" s="354" t="s">
        <v>719</v>
      </c>
      <c r="B456" s="355">
        <v>664</v>
      </c>
      <c r="C456" s="355">
        <v>365</v>
      </c>
      <c r="D456" s="356">
        <v>54.969879518072283</v>
      </c>
      <c r="E456" s="355">
        <v>299</v>
      </c>
      <c r="F456" s="356">
        <v>45.03012048192771</v>
      </c>
    </row>
    <row r="457" spans="1:6" ht="13.2" x14ac:dyDescent="0.25">
      <c r="A457" s="354" t="s">
        <v>720</v>
      </c>
      <c r="B457" s="355">
        <v>1066</v>
      </c>
      <c r="C457" s="355">
        <v>556</v>
      </c>
      <c r="D457" s="356">
        <v>52.157598499061919</v>
      </c>
      <c r="E457" s="355">
        <v>510</v>
      </c>
      <c r="F457" s="356">
        <v>47.842401500938088</v>
      </c>
    </row>
    <row r="458" spans="1:6" ht="13.2" x14ac:dyDescent="0.25">
      <c r="A458" s="354" t="s">
        <v>721</v>
      </c>
      <c r="B458" s="355">
        <v>1728</v>
      </c>
      <c r="C458" s="355">
        <v>886</v>
      </c>
      <c r="D458" s="356">
        <v>51.273148148148152</v>
      </c>
      <c r="E458" s="355">
        <v>842</v>
      </c>
      <c r="F458" s="356">
        <v>48.726851851851855</v>
      </c>
    </row>
    <row r="459" spans="1:6" ht="13.2" x14ac:dyDescent="0.25">
      <c r="A459" s="354" t="s">
        <v>1042</v>
      </c>
      <c r="B459" s="355">
        <v>1029</v>
      </c>
      <c r="C459" s="355">
        <v>539</v>
      </c>
      <c r="D459" s="356">
        <v>52.380952380952387</v>
      </c>
      <c r="E459" s="355">
        <v>490</v>
      </c>
      <c r="F459" s="356">
        <v>47.619047619047613</v>
      </c>
    </row>
    <row r="460" spans="1:6" s="299" customFormat="1" ht="19.95" customHeight="1" x14ac:dyDescent="0.25">
      <c r="A460" s="351" t="s">
        <v>1043</v>
      </c>
      <c r="B460" s="352">
        <v>9041</v>
      </c>
      <c r="C460" s="352">
        <v>4625</v>
      </c>
      <c r="D460" s="349">
        <v>51.155845592301738</v>
      </c>
      <c r="E460" s="352">
        <v>4416</v>
      </c>
      <c r="F460" s="349">
        <v>48.844154407698262</v>
      </c>
    </row>
    <row r="461" spans="1:6" ht="13.2" x14ac:dyDescent="0.25">
      <c r="A461" s="354" t="s">
        <v>722</v>
      </c>
      <c r="B461" s="355">
        <v>2059</v>
      </c>
      <c r="C461" s="355">
        <v>1017</v>
      </c>
      <c r="D461" s="356">
        <v>49.392909179213213</v>
      </c>
      <c r="E461" s="355">
        <v>1042</v>
      </c>
      <c r="F461" s="356">
        <v>50.607090820786794</v>
      </c>
    </row>
    <row r="462" spans="1:6" ht="13.2" x14ac:dyDescent="0.25">
      <c r="A462" s="354" t="s">
        <v>634</v>
      </c>
      <c r="B462" s="355">
        <v>1532</v>
      </c>
      <c r="C462" s="355">
        <v>762</v>
      </c>
      <c r="D462" s="356">
        <v>49.738903394255871</v>
      </c>
      <c r="E462" s="355">
        <v>770</v>
      </c>
      <c r="F462" s="356">
        <v>50.261096605744129</v>
      </c>
    </row>
    <row r="463" spans="1:6" ht="13.2" x14ac:dyDescent="0.25">
      <c r="A463" s="354" t="s">
        <v>578</v>
      </c>
      <c r="B463" s="355">
        <v>895</v>
      </c>
      <c r="C463" s="355">
        <v>458</v>
      </c>
      <c r="D463" s="356">
        <v>51.173184357541899</v>
      </c>
      <c r="E463" s="355">
        <v>437</v>
      </c>
      <c r="F463" s="356">
        <v>48.826815642458101</v>
      </c>
    </row>
    <row r="464" spans="1:6" ht="13.2" x14ac:dyDescent="0.25">
      <c r="A464" s="354" t="s">
        <v>129</v>
      </c>
      <c r="B464" s="355">
        <v>1634</v>
      </c>
      <c r="C464" s="355">
        <v>819</v>
      </c>
      <c r="D464" s="356">
        <v>50.122399020807826</v>
      </c>
      <c r="E464" s="355">
        <v>815</v>
      </c>
      <c r="F464" s="356">
        <v>49.877600979192167</v>
      </c>
    </row>
    <row r="465" spans="1:6" ht="13.2" x14ac:dyDescent="0.25">
      <c r="A465" s="354" t="s">
        <v>723</v>
      </c>
      <c r="B465" s="355">
        <v>740</v>
      </c>
      <c r="C465" s="355">
        <v>391</v>
      </c>
      <c r="D465" s="356">
        <v>52.837837837837839</v>
      </c>
      <c r="E465" s="355">
        <v>349</v>
      </c>
      <c r="F465" s="356">
        <v>47.162162162162161</v>
      </c>
    </row>
    <row r="466" spans="1:6" ht="13.2" x14ac:dyDescent="0.25">
      <c r="A466" s="354" t="s">
        <v>724</v>
      </c>
      <c r="B466" s="355">
        <v>2181</v>
      </c>
      <c r="C466" s="355">
        <v>1178</v>
      </c>
      <c r="D466" s="356">
        <v>54.011921137093076</v>
      </c>
      <c r="E466" s="355">
        <v>1003</v>
      </c>
      <c r="F466" s="356">
        <v>45.988078862906924</v>
      </c>
    </row>
    <row r="467" spans="1:6" s="299" customFormat="1" ht="19.95" customHeight="1" x14ac:dyDescent="0.25">
      <c r="A467" s="351" t="s">
        <v>1044</v>
      </c>
      <c r="B467" s="352">
        <v>15303</v>
      </c>
      <c r="C467" s="352">
        <v>7720</v>
      </c>
      <c r="D467" s="349">
        <v>50.447624648761682</v>
      </c>
      <c r="E467" s="352">
        <v>7583</v>
      </c>
      <c r="F467" s="349">
        <v>49.552375351238318</v>
      </c>
    </row>
    <row r="468" spans="1:6" ht="13.2" x14ac:dyDescent="0.25">
      <c r="A468" s="354" t="s">
        <v>140</v>
      </c>
      <c r="B468" s="355">
        <v>8549</v>
      </c>
      <c r="C468" s="355">
        <v>4270</v>
      </c>
      <c r="D468" s="356">
        <v>49.94736226459235</v>
      </c>
      <c r="E468" s="355">
        <v>4279</v>
      </c>
      <c r="F468" s="356">
        <v>50.052637735407643</v>
      </c>
    </row>
    <row r="469" spans="1:6" ht="13.2" x14ac:dyDescent="0.25">
      <c r="A469" s="354" t="s">
        <v>725</v>
      </c>
      <c r="B469" s="355">
        <v>4260</v>
      </c>
      <c r="C469" s="355">
        <v>2150</v>
      </c>
      <c r="D469" s="356">
        <v>50.469483568075113</v>
      </c>
      <c r="E469" s="355">
        <v>2110</v>
      </c>
      <c r="F469" s="356">
        <v>49.53051643192488</v>
      </c>
    </row>
    <row r="470" spans="1:6" ht="13.2" x14ac:dyDescent="0.25">
      <c r="A470" s="354" t="s">
        <v>726</v>
      </c>
      <c r="B470" s="355">
        <v>941</v>
      </c>
      <c r="C470" s="355">
        <v>493</v>
      </c>
      <c r="D470" s="356">
        <v>52.391073326248673</v>
      </c>
      <c r="E470" s="355">
        <v>448</v>
      </c>
      <c r="F470" s="356">
        <v>47.608926673751327</v>
      </c>
    </row>
    <row r="471" spans="1:6" ht="13.2" x14ac:dyDescent="0.25">
      <c r="A471" s="354" t="s">
        <v>727</v>
      </c>
      <c r="B471" s="355">
        <v>1553</v>
      </c>
      <c r="C471" s="355">
        <v>807</v>
      </c>
      <c r="D471" s="356">
        <v>51.963940759819707</v>
      </c>
      <c r="E471" s="355">
        <v>746</v>
      </c>
      <c r="F471" s="356">
        <v>48.036059240180293</v>
      </c>
    </row>
    <row r="472" spans="1:6" s="299" customFormat="1" ht="19.95" customHeight="1" x14ac:dyDescent="0.25">
      <c r="A472" s="351" t="s">
        <v>1045</v>
      </c>
      <c r="B472" s="352">
        <v>6510</v>
      </c>
      <c r="C472" s="352">
        <v>3312</v>
      </c>
      <c r="D472" s="349">
        <v>50.875576036866356</v>
      </c>
      <c r="E472" s="352">
        <v>3198</v>
      </c>
      <c r="F472" s="349">
        <v>49.124423963133637</v>
      </c>
    </row>
    <row r="473" spans="1:6" ht="13.2" x14ac:dyDescent="0.25">
      <c r="A473" s="354" t="s">
        <v>141</v>
      </c>
      <c r="B473" s="355">
        <v>3303</v>
      </c>
      <c r="C473" s="355">
        <v>1640</v>
      </c>
      <c r="D473" s="356">
        <v>49.651831668180442</v>
      </c>
      <c r="E473" s="355">
        <v>1663</v>
      </c>
      <c r="F473" s="356">
        <v>50.348168331819551</v>
      </c>
    </row>
    <row r="474" spans="1:6" ht="13.2" x14ac:dyDescent="0.25">
      <c r="A474" s="354" t="s">
        <v>728</v>
      </c>
      <c r="B474" s="355">
        <v>594</v>
      </c>
      <c r="C474" s="355">
        <v>322</v>
      </c>
      <c r="D474" s="356">
        <v>54.208754208754208</v>
      </c>
      <c r="E474" s="355">
        <v>272</v>
      </c>
      <c r="F474" s="356">
        <v>45.791245791245792</v>
      </c>
    </row>
    <row r="475" spans="1:6" ht="13.2" x14ac:dyDescent="0.25">
      <c r="A475" s="354" t="s">
        <v>729</v>
      </c>
      <c r="B475" s="355">
        <v>1314</v>
      </c>
      <c r="C475" s="355">
        <v>681</v>
      </c>
      <c r="D475" s="356">
        <v>51.826484018264843</v>
      </c>
      <c r="E475" s="355">
        <v>633</v>
      </c>
      <c r="F475" s="356">
        <v>48.173515981735157</v>
      </c>
    </row>
    <row r="476" spans="1:6" ht="13.2" x14ac:dyDescent="0.25">
      <c r="A476" s="354" t="s">
        <v>730</v>
      </c>
      <c r="B476" s="355">
        <v>560</v>
      </c>
      <c r="C476" s="355">
        <v>288</v>
      </c>
      <c r="D476" s="356">
        <v>51.428571428571423</v>
      </c>
      <c r="E476" s="355">
        <v>272</v>
      </c>
      <c r="F476" s="356">
        <v>48.571428571428569</v>
      </c>
    </row>
    <row r="477" spans="1:6" ht="13.2" x14ac:dyDescent="0.25">
      <c r="A477" s="354" t="s">
        <v>463</v>
      </c>
      <c r="B477" s="355">
        <v>739</v>
      </c>
      <c r="C477" s="355">
        <v>381</v>
      </c>
      <c r="D477" s="356">
        <v>51.556156968876863</v>
      </c>
      <c r="E477" s="355">
        <v>358</v>
      </c>
      <c r="F477" s="356">
        <v>48.443843031123137</v>
      </c>
    </row>
    <row r="478" spans="1:6" ht="24.9" customHeight="1" x14ac:dyDescent="0.25">
      <c r="A478" s="350" t="s">
        <v>1046</v>
      </c>
      <c r="B478" s="348">
        <v>342368</v>
      </c>
      <c r="C478" s="348">
        <v>174257</v>
      </c>
      <c r="D478" s="349">
        <v>50.897572203009624</v>
      </c>
      <c r="E478" s="348">
        <v>168111</v>
      </c>
      <c r="F478" s="349">
        <v>49.102427796990369</v>
      </c>
    </row>
    <row r="479" spans="1:6" s="299" customFormat="1" ht="19.95" customHeight="1" x14ac:dyDescent="0.25">
      <c r="A479" s="351" t="s">
        <v>1047</v>
      </c>
      <c r="B479" s="352">
        <v>89069</v>
      </c>
      <c r="C479" s="352">
        <v>45310</v>
      </c>
      <c r="D479" s="349">
        <v>50.870673298229462</v>
      </c>
      <c r="E479" s="352">
        <v>43759</v>
      </c>
      <c r="F479" s="349">
        <v>49.129326701770538</v>
      </c>
    </row>
    <row r="480" spans="1:6" ht="13.2" x14ac:dyDescent="0.25">
      <c r="A480" s="354" t="s">
        <v>10</v>
      </c>
      <c r="B480" s="355">
        <v>7674</v>
      </c>
      <c r="C480" s="355">
        <v>3855</v>
      </c>
      <c r="D480" s="356">
        <v>50.234558248631743</v>
      </c>
      <c r="E480" s="355">
        <v>3819</v>
      </c>
      <c r="F480" s="356">
        <v>49.765441751368257</v>
      </c>
    </row>
    <row r="481" spans="1:6" ht="13.2" x14ac:dyDescent="0.25">
      <c r="A481" s="354" t="s">
        <v>731</v>
      </c>
      <c r="B481" s="355">
        <v>1552</v>
      </c>
      <c r="C481" s="355">
        <v>777</v>
      </c>
      <c r="D481" s="356">
        <v>50.064432989690722</v>
      </c>
      <c r="E481" s="355">
        <v>775</v>
      </c>
      <c r="F481" s="356">
        <v>49.935567010309278</v>
      </c>
    </row>
    <row r="482" spans="1:6" ht="13.2" x14ac:dyDescent="0.25">
      <c r="A482" s="354" t="s">
        <v>732</v>
      </c>
      <c r="B482" s="355">
        <v>4210</v>
      </c>
      <c r="C482" s="355">
        <v>2197</v>
      </c>
      <c r="D482" s="356">
        <v>52.185273159144899</v>
      </c>
      <c r="E482" s="355">
        <v>2013</v>
      </c>
      <c r="F482" s="356">
        <v>47.814726840855108</v>
      </c>
    </row>
    <row r="483" spans="1:6" ht="13.2" x14ac:dyDescent="0.25">
      <c r="A483" s="354" t="s">
        <v>415</v>
      </c>
      <c r="B483" s="355">
        <v>8658</v>
      </c>
      <c r="C483" s="355">
        <v>4416</v>
      </c>
      <c r="D483" s="356">
        <v>51.004851004851005</v>
      </c>
      <c r="E483" s="355">
        <v>4242</v>
      </c>
      <c r="F483" s="356">
        <v>48.995148995148995</v>
      </c>
    </row>
    <row r="484" spans="1:6" ht="13.2" x14ac:dyDescent="0.25">
      <c r="A484" s="354" t="s">
        <v>416</v>
      </c>
      <c r="B484" s="355">
        <v>5437</v>
      </c>
      <c r="C484" s="355">
        <v>2861</v>
      </c>
      <c r="D484" s="356">
        <v>52.620930660290597</v>
      </c>
      <c r="E484" s="355">
        <v>2576</v>
      </c>
      <c r="F484" s="356">
        <v>47.379069339709403</v>
      </c>
    </row>
    <row r="485" spans="1:6" ht="13.2" x14ac:dyDescent="0.25">
      <c r="A485" s="354" t="s">
        <v>733</v>
      </c>
      <c r="B485" s="355">
        <v>2604</v>
      </c>
      <c r="C485" s="355">
        <v>1420</v>
      </c>
      <c r="D485" s="356">
        <v>54.531490015360987</v>
      </c>
      <c r="E485" s="355">
        <v>1184</v>
      </c>
      <c r="F485" s="356">
        <v>45.468509984639013</v>
      </c>
    </row>
    <row r="486" spans="1:6" ht="13.2" x14ac:dyDescent="0.25">
      <c r="A486" s="354" t="s">
        <v>734</v>
      </c>
      <c r="B486" s="355">
        <v>716</v>
      </c>
      <c r="C486" s="355">
        <v>375</v>
      </c>
      <c r="D486" s="356">
        <v>52.374301675977655</v>
      </c>
      <c r="E486" s="355">
        <v>341</v>
      </c>
      <c r="F486" s="356">
        <v>47.625698324022345</v>
      </c>
    </row>
    <row r="487" spans="1:6" ht="13.2" x14ac:dyDescent="0.25">
      <c r="A487" s="354" t="s">
        <v>735</v>
      </c>
      <c r="B487" s="355">
        <v>23429</v>
      </c>
      <c r="C487" s="355">
        <v>11462</v>
      </c>
      <c r="D487" s="356">
        <v>48.922275812027827</v>
      </c>
      <c r="E487" s="355">
        <v>11967</v>
      </c>
      <c r="F487" s="356">
        <v>51.077724187972173</v>
      </c>
    </row>
    <row r="488" spans="1:6" ht="13.2" x14ac:dyDescent="0.25">
      <c r="A488" s="354" t="s">
        <v>736</v>
      </c>
      <c r="B488" s="355">
        <v>18</v>
      </c>
      <c r="C488" s="355">
        <v>17</v>
      </c>
      <c r="D488" s="356">
        <v>94.444444444444443</v>
      </c>
      <c r="E488" s="355">
        <v>1</v>
      </c>
      <c r="F488" s="356">
        <v>5.5555555555555554</v>
      </c>
    </row>
    <row r="489" spans="1:6" ht="13.2" x14ac:dyDescent="0.25">
      <c r="A489" s="354" t="s">
        <v>417</v>
      </c>
      <c r="B489" s="355">
        <v>6407</v>
      </c>
      <c r="C489" s="355">
        <v>3502</v>
      </c>
      <c r="D489" s="356">
        <v>54.658966755111592</v>
      </c>
      <c r="E489" s="355">
        <v>2905</v>
      </c>
      <c r="F489" s="356">
        <v>45.341033244888401</v>
      </c>
    </row>
    <row r="490" spans="1:6" ht="13.2" x14ac:dyDescent="0.25">
      <c r="A490" s="354" t="s">
        <v>737</v>
      </c>
      <c r="B490" s="355">
        <v>13137</v>
      </c>
      <c r="C490" s="355">
        <v>6663</v>
      </c>
      <c r="D490" s="356">
        <v>50.719342315597174</v>
      </c>
      <c r="E490" s="355">
        <v>6474</v>
      </c>
      <c r="F490" s="356">
        <v>49.280657684402833</v>
      </c>
    </row>
    <row r="491" spans="1:6" ht="13.2" x14ac:dyDescent="0.25">
      <c r="A491" s="354" t="s">
        <v>738</v>
      </c>
      <c r="B491" s="355">
        <v>1322</v>
      </c>
      <c r="C491" s="355">
        <v>683</v>
      </c>
      <c r="D491" s="356">
        <v>51.664145234493198</v>
      </c>
      <c r="E491" s="355">
        <v>639</v>
      </c>
      <c r="F491" s="356">
        <v>48.335854765506809</v>
      </c>
    </row>
    <row r="492" spans="1:6" ht="13.2" x14ac:dyDescent="0.25">
      <c r="A492" s="354" t="s">
        <v>739</v>
      </c>
      <c r="B492" s="355">
        <v>1027</v>
      </c>
      <c r="C492" s="355">
        <v>522</v>
      </c>
      <c r="D492" s="356">
        <v>50.827653359298928</v>
      </c>
      <c r="E492" s="355">
        <v>505</v>
      </c>
      <c r="F492" s="356">
        <v>49.172346640701072</v>
      </c>
    </row>
    <row r="493" spans="1:6" ht="13.2" x14ac:dyDescent="0.25">
      <c r="A493" s="354" t="s">
        <v>740</v>
      </c>
      <c r="B493" s="355">
        <v>12396</v>
      </c>
      <c r="C493" s="355">
        <v>6279</v>
      </c>
      <c r="D493" s="356">
        <v>50.653436592449175</v>
      </c>
      <c r="E493" s="355">
        <v>6117</v>
      </c>
      <c r="F493" s="356">
        <v>49.346563407550825</v>
      </c>
    </row>
    <row r="494" spans="1:6" ht="13.2" x14ac:dyDescent="0.25">
      <c r="A494" s="354" t="s">
        <v>741</v>
      </c>
      <c r="B494" s="355">
        <v>482</v>
      </c>
      <c r="C494" s="355">
        <v>281</v>
      </c>
      <c r="D494" s="356">
        <v>58.298755186721998</v>
      </c>
      <c r="E494" s="355">
        <v>201</v>
      </c>
      <c r="F494" s="356">
        <v>41.701244813278009</v>
      </c>
    </row>
    <row r="495" spans="1:6" s="299" customFormat="1" ht="19.95" customHeight="1" x14ac:dyDescent="0.25">
      <c r="A495" s="351" t="s">
        <v>1048</v>
      </c>
      <c r="B495" s="352">
        <v>25050</v>
      </c>
      <c r="C495" s="352">
        <v>12390</v>
      </c>
      <c r="D495" s="349">
        <v>49.461077844311383</v>
      </c>
      <c r="E495" s="352">
        <v>12660</v>
      </c>
      <c r="F495" s="349">
        <v>50.538922155688624</v>
      </c>
    </row>
    <row r="496" spans="1:6" ht="13.2" x14ac:dyDescent="0.25">
      <c r="A496" s="354" t="s">
        <v>742</v>
      </c>
      <c r="B496" s="355">
        <v>13858</v>
      </c>
      <c r="C496" s="355">
        <v>6801</v>
      </c>
      <c r="D496" s="356">
        <v>49.076345793043728</v>
      </c>
      <c r="E496" s="355">
        <v>7057</v>
      </c>
      <c r="F496" s="356">
        <v>50.923654206956272</v>
      </c>
    </row>
    <row r="497" spans="1:6" ht="13.2" x14ac:dyDescent="0.25">
      <c r="A497" s="354" t="s">
        <v>743</v>
      </c>
      <c r="B497" s="355">
        <v>3112</v>
      </c>
      <c r="C497" s="355">
        <v>1566</v>
      </c>
      <c r="D497" s="356">
        <v>50.321336760925448</v>
      </c>
      <c r="E497" s="355">
        <v>1546</v>
      </c>
      <c r="F497" s="356">
        <v>49.678663239074552</v>
      </c>
    </row>
    <row r="498" spans="1:6" ht="13.2" x14ac:dyDescent="0.25">
      <c r="A498" s="354" t="s">
        <v>744</v>
      </c>
      <c r="B498" s="355">
        <v>4007</v>
      </c>
      <c r="C498" s="355">
        <v>1930</v>
      </c>
      <c r="D498" s="356">
        <v>48.165710007486901</v>
      </c>
      <c r="E498" s="355">
        <v>2077</v>
      </c>
      <c r="F498" s="356">
        <v>51.834289992513106</v>
      </c>
    </row>
    <row r="499" spans="1:6" ht="13.2" x14ac:dyDescent="0.25">
      <c r="A499" s="354" t="s">
        <v>125</v>
      </c>
      <c r="B499" s="355">
        <v>1306</v>
      </c>
      <c r="C499" s="355">
        <v>650</v>
      </c>
      <c r="D499" s="356">
        <v>49.770290964777949</v>
      </c>
      <c r="E499" s="355">
        <v>656</v>
      </c>
      <c r="F499" s="356">
        <v>50.229709035222051</v>
      </c>
    </row>
    <row r="500" spans="1:6" ht="13.2" x14ac:dyDescent="0.25">
      <c r="A500" s="354" t="s">
        <v>541</v>
      </c>
      <c r="B500" s="355">
        <v>761</v>
      </c>
      <c r="C500" s="355">
        <v>408</v>
      </c>
      <c r="D500" s="356">
        <v>53.613666228646515</v>
      </c>
      <c r="E500" s="355">
        <v>353</v>
      </c>
      <c r="F500" s="356">
        <v>46.386333771353485</v>
      </c>
    </row>
    <row r="501" spans="1:6" ht="13.2" x14ac:dyDescent="0.25">
      <c r="A501" s="354" t="s">
        <v>745</v>
      </c>
      <c r="B501" s="355">
        <v>2006</v>
      </c>
      <c r="C501" s="355">
        <v>1035</v>
      </c>
      <c r="D501" s="356">
        <v>51.595214356929212</v>
      </c>
      <c r="E501" s="355">
        <v>971</v>
      </c>
      <c r="F501" s="356">
        <v>48.404785643070788</v>
      </c>
    </row>
    <row r="502" spans="1:6" s="299" customFormat="1" ht="19.95" customHeight="1" x14ac:dyDescent="0.25">
      <c r="A502" s="351" t="s">
        <v>1049</v>
      </c>
      <c r="B502" s="352">
        <v>34751</v>
      </c>
      <c r="C502" s="352">
        <v>17955</v>
      </c>
      <c r="D502" s="349">
        <v>51.66757791142701</v>
      </c>
      <c r="E502" s="352">
        <v>16796</v>
      </c>
      <c r="F502" s="349">
        <v>48.33242208857299</v>
      </c>
    </row>
    <row r="503" spans="1:6" ht="13.2" x14ac:dyDescent="0.25">
      <c r="A503" s="354" t="s">
        <v>143</v>
      </c>
      <c r="B503" s="355">
        <v>16759</v>
      </c>
      <c r="C503" s="355">
        <v>8435</v>
      </c>
      <c r="D503" s="356">
        <v>50.331165343994265</v>
      </c>
      <c r="E503" s="355">
        <v>8324</v>
      </c>
      <c r="F503" s="356">
        <v>49.668834656005728</v>
      </c>
    </row>
    <row r="504" spans="1:6" ht="13.2" x14ac:dyDescent="0.25">
      <c r="A504" s="354" t="s">
        <v>746</v>
      </c>
      <c r="B504" s="355">
        <v>3062</v>
      </c>
      <c r="C504" s="355">
        <v>1599</v>
      </c>
      <c r="D504" s="356">
        <v>52.220770738079693</v>
      </c>
      <c r="E504" s="355">
        <v>1463</v>
      </c>
      <c r="F504" s="356">
        <v>47.779229261920314</v>
      </c>
    </row>
    <row r="505" spans="1:6" ht="13.2" x14ac:dyDescent="0.25">
      <c r="A505" s="354" t="s">
        <v>747</v>
      </c>
      <c r="B505" s="355">
        <v>4693</v>
      </c>
      <c r="C505" s="355">
        <v>2458</v>
      </c>
      <c r="D505" s="356">
        <v>52.375878968676744</v>
      </c>
      <c r="E505" s="355">
        <v>2235</v>
      </c>
      <c r="F505" s="356">
        <v>47.624121031323249</v>
      </c>
    </row>
    <row r="506" spans="1:6" ht="13.2" x14ac:dyDescent="0.25">
      <c r="A506" s="354" t="s">
        <v>50</v>
      </c>
      <c r="B506" s="355">
        <v>2126</v>
      </c>
      <c r="C506" s="355">
        <v>1128</v>
      </c>
      <c r="D506" s="356">
        <v>53.057384760112889</v>
      </c>
      <c r="E506" s="355">
        <v>998</v>
      </c>
      <c r="F506" s="356">
        <v>46.942615239887111</v>
      </c>
    </row>
    <row r="507" spans="1:6" ht="13.2" x14ac:dyDescent="0.25">
      <c r="A507" s="354" t="s">
        <v>748</v>
      </c>
      <c r="B507" s="355">
        <v>1202</v>
      </c>
      <c r="C507" s="355">
        <v>646</v>
      </c>
      <c r="D507" s="356">
        <v>53.743760399334441</v>
      </c>
      <c r="E507" s="355">
        <v>556</v>
      </c>
      <c r="F507" s="356">
        <v>46.256239600665552</v>
      </c>
    </row>
    <row r="508" spans="1:6" ht="13.2" x14ac:dyDescent="0.25">
      <c r="A508" s="354" t="s">
        <v>749</v>
      </c>
      <c r="B508" s="355">
        <v>933</v>
      </c>
      <c r="C508" s="355">
        <v>520</v>
      </c>
      <c r="D508" s="356">
        <v>55.734190782422289</v>
      </c>
      <c r="E508" s="355">
        <v>413</v>
      </c>
      <c r="F508" s="356">
        <v>44.265809217577704</v>
      </c>
    </row>
    <row r="509" spans="1:6" ht="13.2" x14ac:dyDescent="0.25">
      <c r="A509" s="354" t="s">
        <v>750</v>
      </c>
      <c r="B509" s="355">
        <v>1653</v>
      </c>
      <c r="C509" s="355">
        <v>913</v>
      </c>
      <c r="D509" s="356">
        <v>55.232909860859046</v>
      </c>
      <c r="E509" s="355">
        <v>740</v>
      </c>
      <c r="F509" s="356">
        <v>44.767090139140961</v>
      </c>
    </row>
    <row r="510" spans="1:6" ht="13.2" x14ac:dyDescent="0.25">
      <c r="A510" s="354" t="s">
        <v>751</v>
      </c>
      <c r="B510" s="355">
        <v>1723</v>
      </c>
      <c r="C510" s="355">
        <v>922</v>
      </c>
      <c r="D510" s="356">
        <v>53.511317469529885</v>
      </c>
      <c r="E510" s="355">
        <v>801</v>
      </c>
      <c r="F510" s="356">
        <v>46.488682530470108</v>
      </c>
    </row>
    <row r="511" spans="1:6" ht="13.2" x14ac:dyDescent="0.25">
      <c r="A511" s="354" t="s">
        <v>752</v>
      </c>
      <c r="B511" s="355">
        <v>2600</v>
      </c>
      <c r="C511" s="355">
        <v>1334</v>
      </c>
      <c r="D511" s="356">
        <v>51.307692307692307</v>
      </c>
      <c r="E511" s="355">
        <v>1266</v>
      </c>
      <c r="F511" s="356">
        <v>48.692307692307693</v>
      </c>
    </row>
    <row r="512" spans="1:6" s="299" customFormat="1" ht="19.95" customHeight="1" x14ac:dyDescent="0.25">
      <c r="A512" s="351" t="s">
        <v>1050</v>
      </c>
      <c r="B512" s="352">
        <v>11078</v>
      </c>
      <c r="C512" s="352">
        <v>5479</v>
      </c>
      <c r="D512" s="349">
        <v>49.458385990250946</v>
      </c>
      <c r="E512" s="352">
        <v>5599</v>
      </c>
      <c r="F512" s="349">
        <v>50.541614009749047</v>
      </c>
    </row>
    <row r="513" spans="1:6" ht="13.2" x14ac:dyDescent="0.25">
      <c r="A513" s="354" t="s">
        <v>753</v>
      </c>
      <c r="B513" s="355">
        <v>7204</v>
      </c>
      <c r="C513" s="355">
        <v>3517</v>
      </c>
      <c r="D513" s="356">
        <v>48.820099944475295</v>
      </c>
      <c r="E513" s="355">
        <v>3687</v>
      </c>
      <c r="F513" s="356">
        <v>51.179900055524705</v>
      </c>
    </row>
    <row r="514" spans="1:6" ht="13.2" x14ac:dyDescent="0.25">
      <c r="A514" s="354" t="s">
        <v>116</v>
      </c>
      <c r="B514" s="355">
        <v>1029</v>
      </c>
      <c r="C514" s="355">
        <v>547</v>
      </c>
      <c r="D514" s="356">
        <v>53.158406219630706</v>
      </c>
      <c r="E514" s="355">
        <v>482</v>
      </c>
      <c r="F514" s="356">
        <v>46.841593780369287</v>
      </c>
    </row>
    <row r="515" spans="1:6" ht="13.2" x14ac:dyDescent="0.25">
      <c r="A515" s="354" t="s">
        <v>126</v>
      </c>
      <c r="B515" s="355">
        <v>2845</v>
      </c>
      <c r="C515" s="355">
        <v>1415</v>
      </c>
      <c r="D515" s="356">
        <v>49.736379613356767</v>
      </c>
      <c r="E515" s="355">
        <v>1430</v>
      </c>
      <c r="F515" s="356">
        <v>50.26362038664324</v>
      </c>
    </row>
    <row r="516" spans="1:6" s="299" customFormat="1" ht="19.95" customHeight="1" x14ac:dyDescent="0.25">
      <c r="A516" s="351" t="s">
        <v>1051</v>
      </c>
      <c r="B516" s="352">
        <v>25621</v>
      </c>
      <c r="C516" s="352">
        <v>13422</v>
      </c>
      <c r="D516" s="349">
        <v>52.386714023652473</v>
      </c>
      <c r="E516" s="352">
        <v>12199</v>
      </c>
      <c r="F516" s="349">
        <v>47.613285976347527</v>
      </c>
    </row>
    <row r="517" spans="1:6" ht="13.2" x14ac:dyDescent="0.25">
      <c r="A517" s="354" t="s">
        <v>754</v>
      </c>
      <c r="B517" s="355">
        <v>6975</v>
      </c>
      <c r="C517" s="355">
        <v>3574</v>
      </c>
      <c r="D517" s="356">
        <v>51.240143369175627</v>
      </c>
      <c r="E517" s="355">
        <v>3401</v>
      </c>
      <c r="F517" s="356">
        <v>48.759856630824373</v>
      </c>
    </row>
    <row r="518" spans="1:6" ht="13.2" x14ac:dyDescent="0.25">
      <c r="A518" s="354" t="s">
        <v>755</v>
      </c>
      <c r="B518" s="355">
        <v>8149</v>
      </c>
      <c r="C518" s="355">
        <v>4184</v>
      </c>
      <c r="D518" s="356">
        <v>51.343723156215482</v>
      </c>
      <c r="E518" s="355">
        <v>3965</v>
      </c>
      <c r="F518" s="356">
        <v>48.656276843784511</v>
      </c>
    </row>
    <row r="519" spans="1:6" ht="13.2" x14ac:dyDescent="0.25">
      <c r="A519" s="354" t="s">
        <v>756</v>
      </c>
      <c r="B519" s="355">
        <v>1864</v>
      </c>
      <c r="C519" s="355">
        <v>973</v>
      </c>
      <c r="D519" s="356">
        <v>52.199570815450649</v>
      </c>
      <c r="E519" s="355">
        <v>891</v>
      </c>
      <c r="F519" s="356">
        <v>47.800429184549358</v>
      </c>
    </row>
    <row r="520" spans="1:6" ht="13.2" x14ac:dyDescent="0.25">
      <c r="A520" s="354" t="s">
        <v>757</v>
      </c>
      <c r="B520" s="355">
        <v>3929</v>
      </c>
      <c r="C520" s="355">
        <v>2134</v>
      </c>
      <c r="D520" s="356">
        <v>54.314074828200567</v>
      </c>
      <c r="E520" s="355">
        <v>1795</v>
      </c>
      <c r="F520" s="356">
        <v>45.68592517179944</v>
      </c>
    </row>
    <row r="521" spans="1:6" ht="13.2" x14ac:dyDescent="0.25">
      <c r="A521" s="354" t="s">
        <v>758</v>
      </c>
      <c r="B521" s="355">
        <v>3319</v>
      </c>
      <c r="C521" s="355">
        <v>1759</v>
      </c>
      <c r="D521" s="356">
        <v>52.997890931003312</v>
      </c>
      <c r="E521" s="355">
        <v>1560</v>
      </c>
      <c r="F521" s="356">
        <v>47.002109068996681</v>
      </c>
    </row>
    <row r="522" spans="1:6" ht="13.2" x14ac:dyDescent="0.25">
      <c r="A522" s="354" t="s">
        <v>759</v>
      </c>
      <c r="B522" s="355">
        <v>1385</v>
      </c>
      <c r="C522" s="355">
        <v>798</v>
      </c>
      <c r="D522" s="356">
        <v>57.61732851985559</v>
      </c>
      <c r="E522" s="355">
        <v>587</v>
      </c>
      <c r="F522" s="356">
        <v>42.38267148014441</v>
      </c>
    </row>
    <row r="523" spans="1:6" s="299" customFormat="1" ht="19.95" customHeight="1" x14ac:dyDescent="0.25">
      <c r="A523" s="351" t="s">
        <v>1052</v>
      </c>
      <c r="B523" s="352">
        <v>22034</v>
      </c>
      <c r="C523" s="352">
        <v>11543</v>
      </c>
      <c r="D523" s="349">
        <v>52.387219751293458</v>
      </c>
      <c r="E523" s="352">
        <v>10491</v>
      </c>
      <c r="F523" s="349">
        <v>47.612780248706542</v>
      </c>
    </row>
    <row r="524" spans="1:6" ht="13.2" x14ac:dyDescent="0.25">
      <c r="A524" s="354" t="s">
        <v>760</v>
      </c>
      <c r="B524" s="355">
        <v>16189</v>
      </c>
      <c r="C524" s="355">
        <v>8455</v>
      </c>
      <c r="D524" s="356">
        <v>52.226820680709118</v>
      </c>
      <c r="E524" s="355">
        <v>7734</v>
      </c>
      <c r="F524" s="356">
        <v>47.773179319290875</v>
      </c>
    </row>
    <row r="525" spans="1:6" ht="13.2" x14ac:dyDescent="0.25">
      <c r="A525" s="354" t="s">
        <v>761</v>
      </c>
      <c r="B525" s="355">
        <v>2735</v>
      </c>
      <c r="C525" s="355">
        <v>1445</v>
      </c>
      <c r="D525" s="356">
        <v>52.833638025594155</v>
      </c>
      <c r="E525" s="355">
        <v>1290</v>
      </c>
      <c r="F525" s="356">
        <v>47.166361974405852</v>
      </c>
    </row>
    <row r="526" spans="1:6" ht="13.2" x14ac:dyDescent="0.25">
      <c r="A526" s="354" t="s">
        <v>762</v>
      </c>
      <c r="B526" s="355">
        <v>3110</v>
      </c>
      <c r="C526" s="355">
        <v>1643</v>
      </c>
      <c r="D526" s="356">
        <v>52.829581993569128</v>
      </c>
      <c r="E526" s="355">
        <v>1467</v>
      </c>
      <c r="F526" s="356">
        <v>47.170418006430872</v>
      </c>
    </row>
    <row r="527" spans="1:6" s="299" customFormat="1" ht="19.95" customHeight="1" x14ac:dyDescent="0.25">
      <c r="A527" s="351" t="s">
        <v>1053</v>
      </c>
      <c r="B527" s="352">
        <v>25315</v>
      </c>
      <c r="C527" s="352">
        <v>12949</v>
      </c>
      <c r="D527" s="349">
        <v>51.151491210744616</v>
      </c>
      <c r="E527" s="352">
        <v>12366</v>
      </c>
      <c r="F527" s="349">
        <v>48.848508789255384</v>
      </c>
    </row>
    <row r="528" spans="1:6" ht="13.2" x14ac:dyDescent="0.25">
      <c r="A528" s="354" t="s">
        <v>146</v>
      </c>
      <c r="B528" s="355">
        <v>9143</v>
      </c>
      <c r="C528" s="355">
        <v>4624</v>
      </c>
      <c r="D528" s="356">
        <v>50.574209777972222</v>
      </c>
      <c r="E528" s="355">
        <v>4519</v>
      </c>
      <c r="F528" s="356">
        <v>49.425790222027786</v>
      </c>
    </row>
    <row r="529" spans="1:6" ht="13.2" x14ac:dyDescent="0.25">
      <c r="A529" s="354" t="s">
        <v>764</v>
      </c>
      <c r="B529" s="355">
        <v>11182</v>
      </c>
      <c r="C529" s="355">
        <v>5667</v>
      </c>
      <c r="D529" s="356">
        <v>50.679663745304957</v>
      </c>
      <c r="E529" s="355">
        <v>5515</v>
      </c>
      <c r="F529" s="356">
        <v>49.320336254695043</v>
      </c>
    </row>
    <row r="530" spans="1:6" ht="13.2" x14ac:dyDescent="0.25">
      <c r="A530" s="354" t="s">
        <v>765</v>
      </c>
      <c r="B530" s="355">
        <v>4990</v>
      </c>
      <c r="C530" s="355">
        <v>2658</v>
      </c>
      <c r="D530" s="356">
        <v>53.266533066132261</v>
      </c>
      <c r="E530" s="355">
        <v>2332</v>
      </c>
      <c r="F530" s="356">
        <v>46.733466933867732</v>
      </c>
    </row>
    <row r="531" spans="1:6" s="299" customFormat="1" ht="19.95" customHeight="1" x14ac:dyDescent="0.25">
      <c r="A531" s="351" t="s">
        <v>1054</v>
      </c>
      <c r="B531" s="352">
        <v>33317</v>
      </c>
      <c r="C531" s="352">
        <v>16768</v>
      </c>
      <c r="D531" s="349">
        <v>50.328661043911517</v>
      </c>
      <c r="E531" s="352">
        <v>16549</v>
      </c>
      <c r="F531" s="349">
        <v>49.671338956088483</v>
      </c>
    </row>
    <row r="532" spans="1:6" ht="13.2" x14ac:dyDescent="0.25">
      <c r="A532" s="354" t="s">
        <v>766</v>
      </c>
      <c r="B532" s="355">
        <v>10005</v>
      </c>
      <c r="C532" s="355">
        <v>4994</v>
      </c>
      <c r="D532" s="356">
        <v>49.915042478760618</v>
      </c>
      <c r="E532" s="355">
        <v>5011</v>
      </c>
      <c r="F532" s="356">
        <v>50.084957521239382</v>
      </c>
    </row>
    <row r="533" spans="1:6" ht="13.2" x14ac:dyDescent="0.25">
      <c r="A533" s="354" t="s">
        <v>767</v>
      </c>
      <c r="B533" s="355">
        <v>8896</v>
      </c>
      <c r="C533" s="355">
        <v>4462</v>
      </c>
      <c r="D533" s="356">
        <v>50.157374100719423</v>
      </c>
      <c r="E533" s="355">
        <v>4434</v>
      </c>
      <c r="F533" s="356">
        <v>49.842625899280577</v>
      </c>
    </row>
    <row r="534" spans="1:6" ht="13.2" x14ac:dyDescent="0.25">
      <c r="A534" s="354" t="s">
        <v>768</v>
      </c>
      <c r="B534" s="355">
        <v>5593</v>
      </c>
      <c r="C534" s="355">
        <v>2795</v>
      </c>
      <c r="D534" s="356">
        <v>49.97318076166637</v>
      </c>
      <c r="E534" s="355">
        <v>2798</v>
      </c>
      <c r="F534" s="356">
        <v>50.02681923833363</v>
      </c>
    </row>
    <row r="535" spans="1:6" ht="13.2" x14ac:dyDescent="0.25">
      <c r="A535" s="354" t="s">
        <v>769</v>
      </c>
      <c r="B535" s="355">
        <v>3513</v>
      </c>
      <c r="C535" s="355">
        <v>1746</v>
      </c>
      <c r="D535" s="356">
        <v>49.701110162254487</v>
      </c>
      <c r="E535" s="355">
        <v>1767</v>
      </c>
      <c r="F535" s="356">
        <v>50.29888983774552</v>
      </c>
    </row>
    <row r="536" spans="1:6" ht="13.2" x14ac:dyDescent="0.25">
      <c r="A536" s="354" t="s">
        <v>770</v>
      </c>
      <c r="B536" s="355">
        <v>1866</v>
      </c>
      <c r="C536" s="355">
        <v>1010</v>
      </c>
      <c r="D536" s="356">
        <v>54.126473740621648</v>
      </c>
      <c r="E536" s="355">
        <v>856</v>
      </c>
      <c r="F536" s="356">
        <v>45.873526259378352</v>
      </c>
    </row>
    <row r="537" spans="1:6" ht="13.2" x14ac:dyDescent="0.25">
      <c r="A537" s="354" t="s">
        <v>771</v>
      </c>
      <c r="B537" s="355">
        <v>3444</v>
      </c>
      <c r="C537" s="355">
        <v>1761</v>
      </c>
      <c r="D537" s="356">
        <v>51.132404181184668</v>
      </c>
      <c r="E537" s="355">
        <v>1683</v>
      </c>
      <c r="F537" s="356">
        <v>48.867595818815332</v>
      </c>
    </row>
    <row r="538" spans="1:6" s="299" customFormat="1" ht="19.95" customHeight="1" x14ac:dyDescent="0.25">
      <c r="A538" s="351" t="s">
        <v>1055</v>
      </c>
      <c r="B538" s="352">
        <v>13689</v>
      </c>
      <c r="C538" s="352">
        <v>6991</v>
      </c>
      <c r="D538" s="349">
        <v>51.070202352253638</v>
      </c>
      <c r="E538" s="352">
        <v>6698</v>
      </c>
      <c r="F538" s="349">
        <v>48.929797647746362</v>
      </c>
    </row>
    <row r="539" spans="1:6" ht="13.2" x14ac:dyDescent="0.25">
      <c r="A539" s="354" t="s">
        <v>148</v>
      </c>
      <c r="B539" s="355">
        <v>13689</v>
      </c>
      <c r="C539" s="355">
        <v>6991</v>
      </c>
      <c r="D539" s="356">
        <v>51.070202352253638</v>
      </c>
      <c r="E539" s="355">
        <v>6698</v>
      </c>
      <c r="F539" s="356">
        <v>48.929797647746362</v>
      </c>
    </row>
    <row r="540" spans="1:6" s="299" customFormat="1" ht="19.95" customHeight="1" x14ac:dyDescent="0.25">
      <c r="A540" s="351" t="s">
        <v>1056</v>
      </c>
      <c r="B540" s="352">
        <v>36888</v>
      </c>
      <c r="C540" s="352">
        <v>18323</v>
      </c>
      <c r="D540" s="349">
        <v>49.671980047711997</v>
      </c>
      <c r="E540" s="352">
        <v>18565</v>
      </c>
      <c r="F540" s="349">
        <v>50.328019952288003</v>
      </c>
    </row>
    <row r="541" spans="1:6" ht="13.2" x14ac:dyDescent="0.25">
      <c r="A541" s="354" t="s">
        <v>772</v>
      </c>
      <c r="B541" s="355">
        <v>15322</v>
      </c>
      <c r="C541" s="355">
        <v>7689</v>
      </c>
      <c r="D541" s="356">
        <v>50.18274376713223</v>
      </c>
      <c r="E541" s="355">
        <v>7633</v>
      </c>
      <c r="F541" s="356">
        <v>49.817256232867777</v>
      </c>
    </row>
    <row r="542" spans="1:6" ht="13.2" x14ac:dyDescent="0.25">
      <c r="A542" s="354" t="s">
        <v>773</v>
      </c>
      <c r="B542" s="355">
        <v>3743</v>
      </c>
      <c r="C542" s="355">
        <v>1799</v>
      </c>
      <c r="D542" s="356">
        <v>48.063051028586692</v>
      </c>
      <c r="E542" s="355">
        <v>1944</v>
      </c>
      <c r="F542" s="356">
        <v>51.936948971413308</v>
      </c>
    </row>
    <row r="543" spans="1:6" ht="13.2" x14ac:dyDescent="0.25">
      <c r="A543" s="354" t="s">
        <v>774</v>
      </c>
      <c r="B543" s="355">
        <v>10211</v>
      </c>
      <c r="C543" s="355">
        <v>4969</v>
      </c>
      <c r="D543" s="356">
        <v>48.663206346097347</v>
      </c>
      <c r="E543" s="355">
        <v>5242</v>
      </c>
      <c r="F543" s="356">
        <v>51.33679365390266</v>
      </c>
    </row>
    <row r="544" spans="1:6" ht="13.2" x14ac:dyDescent="0.25">
      <c r="A544" s="354" t="s">
        <v>775</v>
      </c>
      <c r="B544" s="355">
        <v>7612</v>
      </c>
      <c r="C544" s="355">
        <v>3866</v>
      </c>
      <c r="D544" s="356">
        <v>50.78822911192853</v>
      </c>
      <c r="E544" s="355">
        <v>3746</v>
      </c>
      <c r="F544" s="356">
        <v>49.211770888071463</v>
      </c>
    </row>
    <row r="545" spans="1:6" s="299" customFormat="1" ht="19.95" customHeight="1" x14ac:dyDescent="0.25">
      <c r="A545" s="351" t="s">
        <v>1057</v>
      </c>
      <c r="B545" s="352">
        <v>14387</v>
      </c>
      <c r="C545" s="352">
        <v>7360</v>
      </c>
      <c r="D545" s="349">
        <v>51.157294780009735</v>
      </c>
      <c r="E545" s="352">
        <v>7027</v>
      </c>
      <c r="F545" s="349">
        <v>48.842705219990265</v>
      </c>
    </row>
    <row r="546" spans="1:6" ht="13.2" x14ac:dyDescent="0.25">
      <c r="A546" s="354" t="s">
        <v>776</v>
      </c>
      <c r="B546" s="355">
        <v>9539</v>
      </c>
      <c r="C546" s="355">
        <v>4847</v>
      </c>
      <c r="D546" s="356">
        <v>50.812454135653631</v>
      </c>
      <c r="E546" s="355">
        <v>4692</v>
      </c>
      <c r="F546" s="356">
        <v>49.187545864346369</v>
      </c>
    </row>
    <row r="547" spans="1:6" ht="13.2" x14ac:dyDescent="0.25">
      <c r="A547" s="354" t="s">
        <v>777</v>
      </c>
      <c r="B547" s="355">
        <v>4848</v>
      </c>
      <c r="C547" s="355">
        <v>2513</v>
      </c>
      <c r="D547" s="356">
        <v>51.835808580858092</v>
      </c>
      <c r="E547" s="355">
        <v>2335</v>
      </c>
      <c r="F547" s="356">
        <v>48.164191419141915</v>
      </c>
    </row>
    <row r="548" spans="1:6" s="299" customFormat="1" ht="19.95" customHeight="1" x14ac:dyDescent="0.25">
      <c r="A548" s="351" t="s">
        <v>1058</v>
      </c>
      <c r="B548" s="352">
        <v>3847</v>
      </c>
      <c r="C548" s="352">
        <v>1914</v>
      </c>
      <c r="D548" s="353">
        <v>49.753054328047831</v>
      </c>
      <c r="E548" s="352">
        <v>1933</v>
      </c>
      <c r="F548" s="353">
        <v>50.246945671952169</v>
      </c>
    </row>
    <row r="549" spans="1:6" ht="13.2" x14ac:dyDescent="0.25">
      <c r="A549" s="354" t="s">
        <v>967</v>
      </c>
      <c r="B549" s="355">
        <v>3847</v>
      </c>
      <c r="C549" s="355">
        <v>1914</v>
      </c>
      <c r="D549" s="356">
        <v>49.753054328047831</v>
      </c>
      <c r="E549" s="355">
        <v>1933</v>
      </c>
      <c r="F549" s="356">
        <v>50.246945671952169</v>
      </c>
    </row>
    <row r="550" spans="1:6" s="299" customFormat="1" ht="19.95" customHeight="1" x14ac:dyDescent="0.25">
      <c r="A550" s="351" t="s">
        <v>1059</v>
      </c>
      <c r="B550" s="352">
        <v>7322</v>
      </c>
      <c r="C550" s="352">
        <v>3853</v>
      </c>
      <c r="D550" s="353">
        <v>52.622234362196117</v>
      </c>
      <c r="E550" s="352">
        <v>3469</v>
      </c>
      <c r="F550" s="353">
        <v>47.377765637803883</v>
      </c>
    </row>
    <row r="551" spans="1:6" ht="13.2" x14ac:dyDescent="0.25">
      <c r="A551" s="354" t="s">
        <v>763</v>
      </c>
      <c r="B551" s="355">
        <v>7322</v>
      </c>
      <c r="C551" s="355">
        <v>3853</v>
      </c>
      <c r="D551" s="356">
        <v>52.622234362196117</v>
      </c>
      <c r="E551" s="355">
        <v>3469</v>
      </c>
      <c r="F551" s="356">
        <v>47.377765637803883</v>
      </c>
    </row>
    <row r="552" spans="1:6" ht="24.9" customHeight="1" x14ac:dyDescent="0.25">
      <c r="A552" s="350" t="s">
        <v>1060</v>
      </c>
      <c r="B552" s="348">
        <v>304591</v>
      </c>
      <c r="C552" s="348">
        <v>155488</v>
      </c>
      <c r="D552" s="349">
        <v>51.048126832375218</v>
      </c>
      <c r="E552" s="348">
        <v>149103</v>
      </c>
      <c r="F552" s="349">
        <v>48.951873167624782</v>
      </c>
    </row>
    <row r="553" spans="1:6" s="299" customFormat="1" ht="19.95" customHeight="1" x14ac:dyDescent="0.25">
      <c r="A553" s="351" t="s">
        <v>1061</v>
      </c>
      <c r="B553" s="352">
        <v>74963</v>
      </c>
      <c r="C553" s="352">
        <v>37148</v>
      </c>
      <c r="D553" s="353">
        <v>49.555113856169044</v>
      </c>
      <c r="E553" s="352">
        <v>37815</v>
      </c>
      <c r="F553" s="353">
        <v>50.444886143830956</v>
      </c>
    </row>
    <row r="554" spans="1:6" ht="13.2" x14ac:dyDescent="0.25">
      <c r="A554" s="354" t="s">
        <v>27</v>
      </c>
      <c r="B554" s="355">
        <v>49885</v>
      </c>
      <c r="C554" s="355">
        <v>24007</v>
      </c>
      <c r="D554" s="356">
        <v>48.124686779593063</v>
      </c>
      <c r="E554" s="355">
        <v>25878</v>
      </c>
      <c r="F554" s="356">
        <v>51.875313220406937</v>
      </c>
    </row>
    <row r="555" spans="1:6" ht="13.2" x14ac:dyDescent="0.25">
      <c r="A555" s="354" t="s">
        <v>778</v>
      </c>
      <c r="B555" s="355">
        <v>12590</v>
      </c>
      <c r="C555" s="355">
        <v>6596</v>
      </c>
      <c r="D555" s="356">
        <v>52.390786338363782</v>
      </c>
      <c r="E555" s="355">
        <v>5994</v>
      </c>
      <c r="F555" s="356">
        <v>47.609213661636218</v>
      </c>
    </row>
    <row r="556" spans="1:6" ht="13.2" x14ac:dyDescent="0.25">
      <c r="A556" s="354" t="s">
        <v>779</v>
      </c>
      <c r="B556" s="355">
        <v>6194</v>
      </c>
      <c r="C556" s="355">
        <v>3322</v>
      </c>
      <c r="D556" s="356">
        <v>53.632547626735551</v>
      </c>
      <c r="E556" s="355">
        <v>2872</v>
      </c>
      <c r="F556" s="356">
        <v>46.367452373264449</v>
      </c>
    </row>
    <row r="557" spans="1:6" ht="13.2" x14ac:dyDescent="0.25">
      <c r="A557" s="354" t="s">
        <v>780</v>
      </c>
      <c r="B557" s="355">
        <v>6294</v>
      </c>
      <c r="C557" s="355">
        <v>3223</v>
      </c>
      <c r="D557" s="356">
        <v>51.207499205592633</v>
      </c>
      <c r="E557" s="355">
        <v>3071</v>
      </c>
      <c r="F557" s="356">
        <v>48.792500794407374</v>
      </c>
    </row>
    <row r="558" spans="1:6" s="299" customFormat="1" ht="19.95" customHeight="1" x14ac:dyDescent="0.25">
      <c r="A558" s="351" t="s">
        <v>1062</v>
      </c>
      <c r="B558" s="352">
        <v>101205</v>
      </c>
      <c r="C558" s="352">
        <v>52086</v>
      </c>
      <c r="D558" s="349">
        <v>51.46583666814881</v>
      </c>
      <c r="E558" s="352">
        <v>49119</v>
      </c>
      <c r="F558" s="349">
        <v>48.534163331851197</v>
      </c>
    </row>
    <row r="559" spans="1:6" ht="13.2" x14ac:dyDescent="0.25">
      <c r="A559" s="354" t="s">
        <v>781</v>
      </c>
      <c r="B559" s="355">
        <v>25170</v>
      </c>
      <c r="C559" s="355">
        <v>12375</v>
      </c>
      <c r="D559" s="356">
        <v>49.165673420738976</v>
      </c>
      <c r="E559" s="355">
        <v>12795</v>
      </c>
      <c r="F559" s="356">
        <v>50.834326579261024</v>
      </c>
    </row>
    <row r="560" spans="1:6" ht="13.2" x14ac:dyDescent="0.25">
      <c r="A560" s="354" t="s">
        <v>117</v>
      </c>
      <c r="B560" s="355">
        <v>9372</v>
      </c>
      <c r="C560" s="355">
        <v>4675</v>
      </c>
      <c r="D560" s="356">
        <v>49.882629107981217</v>
      </c>
      <c r="E560" s="355">
        <v>4697</v>
      </c>
      <c r="F560" s="356">
        <v>50.117370892018776</v>
      </c>
    </row>
    <row r="561" spans="1:6" ht="13.2" x14ac:dyDescent="0.25">
      <c r="A561" s="354" t="s">
        <v>782</v>
      </c>
      <c r="B561" s="355">
        <v>18799</v>
      </c>
      <c r="C561" s="355">
        <v>9940</v>
      </c>
      <c r="D561" s="356">
        <v>52.875152933666683</v>
      </c>
      <c r="E561" s="355">
        <v>8859</v>
      </c>
      <c r="F561" s="356">
        <v>47.124847066333317</v>
      </c>
    </row>
    <row r="562" spans="1:6" ht="13.2" x14ac:dyDescent="0.25">
      <c r="A562" s="354" t="s">
        <v>783</v>
      </c>
      <c r="B562" s="355">
        <v>11728</v>
      </c>
      <c r="C562" s="355">
        <v>6652</v>
      </c>
      <c r="D562" s="356">
        <v>56.718963165075031</v>
      </c>
      <c r="E562" s="355">
        <v>5076</v>
      </c>
      <c r="F562" s="356">
        <v>43.281036834924969</v>
      </c>
    </row>
    <row r="563" spans="1:6" ht="13.2" x14ac:dyDescent="0.25">
      <c r="A563" s="354" t="s">
        <v>784</v>
      </c>
      <c r="B563" s="355">
        <v>27215</v>
      </c>
      <c r="C563" s="355">
        <v>13923</v>
      </c>
      <c r="D563" s="356">
        <v>51.159287157817381</v>
      </c>
      <c r="E563" s="355">
        <v>13292</v>
      </c>
      <c r="F563" s="356">
        <v>48.840712842182619</v>
      </c>
    </row>
    <row r="564" spans="1:6" ht="13.2" x14ac:dyDescent="0.25">
      <c r="A564" s="354" t="s">
        <v>325</v>
      </c>
      <c r="B564" s="355">
        <v>1362</v>
      </c>
      <c r="C564" s="355">
        <v>781</v>
      </c>
      <c r="D564" s="356">
        <v>57.34214390602056</v>
      </c>
      <c r="E564" s="355">
        <v>581</v>
      </c>
      <c r="F564" s="356">
        <v>42.65785609397944</v>
      </c>
    </row>
    <row r="565" spans="1:6" ht="13.2" x14ac:dyDescent="0.25">
      <c r="A565" s="354" t="s">
        <v>785</v>
      </c>
      <c r="B565" s="355">
        <v>7559</v>
      </c>
      <c r="C565" s="355">
        <v>3740</v>
      </c>
      <c r="D565" s="356">
        <v>49.477444106363279</v>
      </c>
      <c r="E565" s="355">
        <v>3819</v>
      </c>
      <c r="F565" s="356">
        <v>50.522555893636721</v>
      </c>
    </row>
    <row r="566" spans="1:6" s="299" customFormat="1" ht="19.95" customHeight="1" x14ac:dyDescent="0.25">
      <c r="A566" s="351" t="s">
        <v>1063</v>
      </c>
      <c r="B566" s="352">
        <v>43574</v>
      </c>
      <c r="C566" s="352">
        <v>22437</v>
      </c>
      <c r="D566" s="349">
        <v>51.491715243034839</v>
      </c>
      <c r="E566" s="352">
        <v>21137</v>
      </c>
      <c r="F566" s="349">
        <v>48.508284756965168</v>
      </c>
    </row>
    <row r="567" spans="1:6" ht="13.2" x14ac:dyDescent="0.25">
      <c r="A567" s="354" t="s">
        <v>152</v>
      </c>
      <c r="B567" s="355">
        <v>21266</v>
      </c>
      <c r="C567" s="355">
        <v>10842</v>
      </c>
      <c r="D567" s="356">
        <v>50.982789429135714</v>
      </c>
      <c r="E567" s="355">
        <v>10424</v>
      </c>
      <c r="F567" s="356">
        <v>49.017210570864286</v>
      </c>
    </row>
    <row r="568" spans="1:6" ht="13.2" x14ac:dyDescent="0.25">
      <c r="A568" s="354" t="s">
        <v>71</v>
      </c>
      <c r="B568" s="355">
        <v>5351</v>
      </c>
      <c r="C568" s="355">
        <v>2828</v>
      </c>
      <c r="D568" s="356">
        <v>52.849934591665104</v>
      </c>
      <c r="E568" s="355">
        <v>2523</v>
      </c>
      <c r="F568" s="356">
        <v>47.150065408334889</v>
      </c>
    </row>
    <row r="569" spans="1:6" ht="13.2" x14ac:dyDescent="0.25">
      <c r="A569" s="354" t="s">
        <v>786</v>
      </c>
      <c r="B569" s="355">
        <v>1599</v>
      </c>
      <c r="C569" s="355">
        <v>807</v>
      </c>
      <c r="D569" s="356">
        <v>50.469043151969984</v>
      </c>
      <c r="E569" s="355">
        <v>792</v>
      </c>
      <c r="F569" s="356">
        <v>49.530956848030016</v>
      </c>
    </row>
    <row r="570" spans="1:6" ht="13.2" x14ac:dyDescent="0.25">
      <c r="A570" s="354" t="s">
        <v>787</v>
      </c>
      <c r="B570" s="355">
        <v>2257</v>
      </c>
      <c r="C570" s="355">
        <v>1154</v>
      </c>
      <c r="D570" s="356">
        <v>51.129818342933099</v>
      </c>
      <c r="E570" s="355">
        <v>1103</v>
      </c>
      <c r="F570" s="356">
        <v>48.870181657066901</v>
      </c>
    </row>
    <row r="571" spans="1:6" ht="13.2" x14ac:dyDescent="0.25">
      <c r="A571" s="354" t="s">
        <v>788</v>
      </c>
      <c r="B571" s="355">
        <v>5055</v>
      </c>
      <c r="C571" s="355">
        <v>2566</v>
      </c>
      <c r="D571" s="356">
        <v>50.761622156280907</v>
      </c>
      <c r="E571" s="355">
        <v>2489</v>
      </c>
      <c r="F571" s="356">
        <v>49.238377843719086</v>
      </c>
    </row>
    <row r="572" spans="1:6" ht="13.2" x14ac:dyDescent="0.25">
      <c r="A572" s="354" t="s">
        <v>789</v>
      </c>
      <c r="B572" s="355">
        <v>4454</v>
      </c>
      <c r="C572" s="355">
        <v>2279</v>
      </c>
      <c r="D572" s="356">
        <v>51.167489896722053</v>
      </c>
      <c r="E572" s="355">
        <v>2175</v>
      </c>
      <c r="F572" s="356">
        <v>48.832510103277954</v>
      </c>
    </row>
    <row r="573" spans="1:6" ht="13.2" x14ac:dyDescent="0.25">
      <c r="A573" s="354" t="s">
        <v>790</v>
      </c>
      <c r="B573" s="355">
        <v>3592</v>
      </c>
      <c r="C573" s="355">
        <v>1961</v>
      </c>
      <c r="D573" s="356">
        <v>54.593541202672604</v>
      </c>
      <c r="E573" s="355">
        <v>1631</v>
      </c>
      <c r="F573" s="356">
        <v>45.406458797327396</v>
      </c>
    </row>
    <row r="574" spans="1:6" s="299" customFormat="1" ht="19.95" customHeight="1" x14ac:dyDescent="0.25">
      <c r="A574" s="351" t="s">
        <v>1064</v>
      </c>
      <c r="B574" s="352">
        <v>26550</v>
      </c>
      <c r="C574" s="352">
        <v>13994</v>
      </c>
      <c r="D574" s="349">
        <v>52.708097928436914</v>
      </c>
      <c r="E574" s="352">
        <v>12556</v>
      </c>
      <c r="F574" s="349">
        <v>47.291902071563094</v>
      </c>
    </row>
    <row r="575" spans="1:6" ht="13.2" x14ac:dyDescent="0.25">
      <c r="A575" s="354" t="s">
        <v>791</v>
      </c>
      <c r="B575" s="355">
        <v>7140</v>
      </c>
      <c r="C575" s="355">
        <v>3679</v>
      </c>
      <c r="D575" s="356">
        <v>51.526610644257701</v>
      </c>
      <c r="E575" s="355">
        <v>3461</v>
      </c>
      <c r="F575" s="356">
        <v>48.473389355742299</v>
      </c>
    </row>
    <row r="576" spans="1:6" ht="13.2" x14ac:dyDescent="0.25">
      <c r="A576" s="354" t="s">
        <v>792</v>
      </c>
      <c r="B576" s="355">
        <v>6235</v>
      </c>
      <c r="C576" s="355">
        <v>3374</v>
      </c>
      <c r="D576" s="356">
        <v>54.113873295910189</v>
      </c>
      <c r="E576" s="355">
        <v>2861</v>
      </c>
      <c r="F576" s="356">
        <v>45.886126704089811</v>
      </c>
    </row>
    <row r="577" spans="1:6" ht="13.2" x14ac:dyDescent="0.25">
      <c r="A577" s="354" t="s">
        <v>793</v>
      </c>
      <c r="B577" s="355">
        <v>7706</v>
      </c>
      <c r="C577" s="355">
        <v>4093</v>
      </c>
      <c r="D577" s="356">
        <v>53.114456267843238</v>
      </c>
      <c r="E577" s="355">
        <v>3613</v>
      </c>
      <c r="F577" s="356">
        <v>46.885543732156762</v>
      </c>
    </row>
    <row r="578" spans="1:6" ht="13.2" x14ac:dyDescent="0.25">
      <c r="A578" s="354" t="s">
        <v>794</v>
      </c>
      <c r="B578" s="355">
        <v>5469</v>
      </c>
      <c r="C578" s="355">
        <v>2848</v>
      </c>
      <c r="D578" s="356">
        <v>52.075333699030899</v>
      </c>
      <c r="E578" s="355">
        <v>2621</v>
      </c>
      <c r="F578" s="356">
        <v>47.924666300969101</v>
      </c>
    </row>
    <row r="579" spans="1:6" s="299" customFormat="1" ht="19.95" customHeight="1" x14ac:dyDescent="0.25">
      <c r="A579" s="351" t="s">
        <v>1065</v>
      </c>
      <c r="B579" s="352">
        <v>24889</v>
      </c>
      <c r="C579" s="352">
        <v>12929</v>
      </c>
      <c r="D579" s="349">
        <v>51.946643095343326</v>
      </c>
      <c r="E579" s="352">
        <v>11960</v>
      </c>
      <c r="F579" s="349">
        <v>48.053356904656674</v>
      </c>
    </row>
    <row r="580" spans="1:6" ht="13.2" x14ac:dyDescent="0.25">
      <c r="A580" s="354" t="s">
        <v>154</v>
      </c>
      <c r="B580" s="355">
        <v>5821</v>
      </c>
      <c r="C580" s="355">
        <v>3051</v>
      </c>
      <c r="D580" s="356">
        <v>52.413674626352858</v>
      </c>
      <c r="E580" s="355">
        <v>2770</v>
      </c>
      <c r="F580" s="356">
        <v>47.586325373647135</v>
      </c>
    </row>
    <row r="581" spans="1:6" ht="13.2" x14ac:dyDescent="0.25">
      <c r="A581" s="354" t="s">
        <v>795</v>
      </c>
      <c r="B581" s="355">
        <v>12583</v>
      </c>
      <c r="C581" s="355">
        <v>6498</v>
      </c>
      <c r="D581" s="356">
        <v>51.641103075578165</v>
      </c>
      <c r="E581" s="355">
        <v>6085</v>
      </c>
      <c r="F581" s="356">
        <v>48.358896924421842</v>
      </c>
    </row>
    <row r="582" spans="1:6" ht="13.2" x14ac:dyDescent="0.25">
      <c r="A582" s="354" t="s">
        <v>1066</v>
      </c>
      <c r="B582" s="355">
        <v>6485</v>
      </c>
      <c r="C582" s="355">
        <v>3380</v>
      </c>
      <c r="D582" s="356">
        <v>52.120277563608333</v>
      </c>
      <c r="E582" s="355">
        <v>3105</v>
      </c>
      <c r="F582" s="356">
        <v>47.879722436391674</v>
      </c>
    </row>
    <row r="583" spans="1:6" s="299" customFormat="1" ht="19.95" customHeight="1" x14ac:dyDescent="0.25">
      <c r="A583" s="351" t="s">
        <v>1067</v>
      </c>
      <c r="B583" s="352">
        <v>33410</v>
      </c>
      <c r="C583" s="352">
        <v>16894</v>
      </c>
      <c r="D583" s="349">
        <v>50.56569889254714</v>
      </c>
      <c r="E583" s="352">
        <v>16516</v>
      </c>
      <c r="F583" s="349">
        <v>49.43430110745286</v>
      </c>
    </row>
    <row r="584" spans="1:6" ht="13.2" x14ac:dyDescent="0.25">
      <c r="A584" s="354" t="s">
        <v>155</v>
      </c>
      <c r="B584" s="355">
        <v>14712</v>
      </c>
      <c r="C584" s="355">
        <v>7252</v>
      </c>
      <c r="D584" s="356">
        <v>49.293094072865692</v>
      </c>
      <c r="E584" s="355">
        <v>7460</v>
      </c>
      <c r="F584" s="356">
        <v>50.706905927134315</v>
      </c>
    </row>
    <row r="585" spans="1:6" ht="13.2" x14ac:dyDescent="0.25">
      <c r="A585" s="354" t="s">
        <v>545</v>
      </c>
      <c r="B585" s="355">
        <v>948</v>
      </c>
      <c r="C585" s="355">
        <v>488</v>
      </c>
      <c r="D585" s="356">
        <v>51.47679324894515</v>
      </c>
      <c r="E585" s="355">
        <v>460</v>
      </c>
      <c r="F585" s="356">
        <v>48.52320675105485</v>
      </c>
    </row>
    <row r="586" spans="1:6" ht="12.75" customHeight="1" x14ac:dyDescent="0.25">
      <c r="A586" s="354" t="s">
        <v>796</v>
      </c>
      <c r="B586" s="355">
        <v>5277</v>
      </c>
      <c r="C586" s="355">
        <v>2676</v>
      </c>
      <c r="D586" s="356">
        <v>50.710631040363843</v>
      </c>
      <c r="E586" s="355">
        <v>2601</v>
      </c>
      <c r="F586" s="356">
        <v>49.289368959636157</v>
      </c>
    </row>
    <row r="587" spans="1:6" ht="12.75" customHeight="1" x14ac:dyDescent="0.25">
      <c r="A587" s="354" t="s">
        <v>797</v>
      </c>
      <c r="B587" s="355">
        <v>7838</v>
      </c>
      <c r="C587" s="355">
        <v>4045</v>
      </c>
      <c r="D587" s="356">
        <v>51.607552947180402</v>
      </c>
      <c r="E587" s="355">
        <v>3793</v>
      </c>
      <c r="F587" s="356">
        <v>48.392447052819598</v>
      </c>
    </row>
    <row r="588" spans="1:6" ht="12.75" customHeight="1" x14ac:dyDescent="0.25">
      <c r="A588" s="357" t="s">
        <v>798</v>
      </c>
      <c r="B588" s="358">
        <v>4635</v>
      </c>
      <c r="C588" s="358">
        <v>2433</v>
      </c>
      <c r="D588" s="359">
        <v>52.491909385113267</v>
      </c>
      <c r="E588" s="358">
        <v>2202</v>
      </c>
      <c r="F588" s="359">
        <v>47.508090614886733</v>
      </c>
    </row>
    <row r="590" spans="1:6" ht="12.75" customHeight="1" x14ac:dyDescent="0.25">
      <c r="A590" s="64" t="str">
        <f>+'C1'!A35</f>
        <v>Fuente: Padrón Electoral, Tribunal Supremo de Elecciones.</v>
      </c>
      <c r="B590" s="301"/>
    </row>
    <row r="592" spans="1:6" ht="12.75" customHeight="1" x14ac:dyDescent="0.25">
      <c r="B592" s="301"/>
    </row>
  </sheetData>
  <mergeCells count="3">
    <mergeCell ref="A1:F1"/>
    <mergeCell ref="A2:F2"/>
    <mergeCell ref="A3:F3"/>
  </mergeCells>
  <printOptions horizontalCentered="1"/>
  <pageMargins left="0.39370078740157483" right="0.39370078740157483" top="0.9187007874015749" bottom="0.78740157480314965" header="0" footer="0"/>
  <pageSetup paperSize="9" scale="96" firstPageNumber="19" fitToHeight="20" orientation="portrait" r:id="rId1"/>
  <headerFooter scaleWithDoc="0"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FFFF00"/>
    <pageSetUpPr autoPageBreaks="0"/>
  </sheetPr>
  <dimension ref="A1:F106"/>
  <sheetViews>
    <sheetView zoomScaleNormal="100" zoomScaleSheetLayoutView="115" workbookViewId="0"/>
  </sheetViews>
  <sheetFormatPr baseColWidth="10" defaultColWidth="11" defaultRowHeight="12" customHeight="1" x14ac:dyDescent="0.25"/>
  <cols>
    <col min="1" max="1" width="19.44140625" style="202" customWidth="1"/>
    <col min="2" max="3" width="17.6640625" style="202" customWidth="1"/>
    <col min="4" max="4" width="10.6640625" style="202" customWidth="1"/>
    <col min="5" max="5" width="17.6640625" style="202" customWidth="1"/>
    <col min="6" max="6" width="10.6640625" style="202" customWidth="1"/>
    <col min="7" max="16384" width="11" style="202"/>
  </cols>
  <sheetData>
    <row r="1" spans="1:6" ht="13.2" x14ac:dyDescent="0.25">
      <c r="A1" s="64"/>
      <c r="B1" s="64"/>
      <c r="C1" s="64"/>
      <c r="D1" s="64"/>
      <c r="E1" s="64"/>
      <c r="F1" s="64"/>
    </row>
    <row r="2" spans="1:6" ht="12" customHeight="1" x14ac:dyDescent="0.25">
      <c r="A2" s="388" t="s">
        <v>1069</v>
      </c>
      <c r="B2" s="388"/>
      <c r="C2" s="388"/>
      <c r="D2" s="388"/>
      <c r="E2" s="388"/>
      <c r="F2" s="388"/>
    </row>
    <row r="3" spans="1:6" ht="12.9" customHeight="1" x14ac:dyDescent="0.25">
      <c r="A3" s="388" t="s">
        <v>859</v>
      </c>
      <c r="B3" s="388"/>
      <c r="C3" s="388"/>
      <c r="D3" s="388"/>
      <c r="E3" s="388"/>
      <c r="F3" s="388"/>
    </row>
    <row r="4" spans="1:6" ht="12.9" customHeight="1" x14ac:dyDescent="0.25">
      <c r="A4" s="388" t="s">
        <v>969</v>
      </c>
      <c r="B4" s="388"/>
      <c r="C4" s="388"/>
      <c r="D4" s="388"/>
      <c r="E4" s="388"/>
      <c r="F4" s="388"/>
    </row>
    <row r="5" spans="1:6" ht="12" customHeight="1" x14ac:dyDescent="0.25">
      <c r="A5" s="80"/>
      <c r="B5" s="81"/>
      <c r="C5" s="81"/>
      <c r="D5" s="81"/>
      <c r="E5" s="81"/>
      <c r="F5" s="64"/>
    </row>
    <row r="6" spans="1:6" ht="12" customHeight="1" x14ac:dyDescent="0.25">
      <c r="A6" s="397" t="s">
        <v>968</v>
      </c>
      <c r="B6" s="399" t="s">
        <v>0</v>
      </c>
      <c r="C6" s="400" t="s">
        <v>1266</v>
      </c>
      <c r="D6" s="400"/>
      <c r="E6" s="400"/>
      <c r="F6" s="400"/>
    </row>
    <row r="7" spans="1:6" ht="18.75" customHeight="1" x14ac:dyDescent="0.25">
      <c r="A7" s="398"/>
      <c r="B7" s="399" t="s">
        <v>4</v>
      </c>
      <c r="C7" s="106" t="s">
        <v>23</v>
      </c>
      <c r="D7" s="107" t="s">
        <v>2</v>
      </c>
      <c r="E7" s="102" t="s">
        <v>24</v>
      </c>
      <c r="F7" s="108" t="s">
        <v>2</v>
      </c>
    </row>
    <row r="8" spans="1:6" s="298" customFormat="1" ht="25.05" customHeight="1" x14ac:dyDescent="0.25">
      <c r="A8" s="118" t="s">
        <v>0</v>
      </c>
      <c r="B8" s="303">
        <v>3570807</v>
      </c>
      <c r="C8" s="303">
        <v>1772647</v>
      </c>
      <c r="D8" s="110">
        <v>49.642755825223823</v>
      </c>
      <c r="E8" s="303">
        <v>1798160</v>
      </c>
      <c r="F8" s="111">
        <v>50.357244174776184</v>
      </c>
    </row>
    <row r="9" spans="1:6" ht="15.9" customHeight="1" x14ac:dyDescent="0.25">
      <c r="A9" s="112" t="s">
        <v>182</v>
      </c>
      <c r="B9" s="113">
        <v>46511</v>
      </c>
      <c r="C9" s="113">
        <v>23716</v>
      </c>
      <c r="D9" s="114">
        <v>50.990088366192943</v>
      </c>
      <c r="E9" s="113">
        <v>22795</v>
      </c>
      <c r="F9" s="114">
        <v>49.009911633807057</v>
      </c>
    </row>
    <row r="10" spans="1:6" ht="15.9" customHeight="1" x14ac:dyDescent="0.25">
      <c r="A10" s="112" t="s">
        <v>183</v>
      </c>
      <c r="B10" s="113">
        <v>68565</v>
      </c>
      <c r="C10" s="113">
        <v>34798</v>
      </c>
      <c r="D10" s="114">
        <v>50.75184131845694</v>
      </c>
      <c r="E10" s="113">
        <v>33767</v>
      </c>
      <c r="F10" s="114">
        <v>49.24815868154306</v>
      </c>
    </row>
    <row r="11" spans="1:6" ht="15.9" customHeight="1" x14ac:dyDescent="0.25">
      <c r="A11" s="112" t="s">
        <v>184</v>
      </c>
      <c r="B11" s="113">
        <v>69371</v>
      </c>
      <c r="C11" s="113">
        <v>35369</v>
      </c>
      <c r="D11" s="114">
        <v>50.985282034279457</v>
      </c>
      <c r="E11" s="113">
        <v>34002</v>
      </c>
      <c r="F11" s="114">
        <v>49.014717965720543</v>
      </c>
    </row>
    <row r="12" spans="1:6" ht="15.9" customHeight="1" x14ac:dyDescent="0.25">
      <c r="A12" s="112" t="s">
        <v>185</v>
      </c>
      <c r="B12" s="113">
        <v>68081</v>
      </c>
      <c r="C12" s="113">
        <v>35006</v>
      </c>
      <c r="D12" s="114">
        <v>51.41816365799562</v>
      </c>
      <c r="E12" s="113">
        <v>33075</v>
      </c>
      <c r="F12" s="114">
        <v>48.581836342004372</v>
      </c>
    </row>
    <row r="13" spans="1:6" ht="15.9" customHeight="1" x14ac:dyDescent="0.25">
      <c r="A13" s="112" t="s">
        <v>186</v>
      </c>
      <c r="B13" s="113">
        <v>72913</v>
      </c>
      <c r="C13" s="113">
        <v>37385</v>
      </c>
      <c r="D13" s="114">
        <v>51.273435464183336</v>
      </c>
      <c r="E13" s="113">
        <v>35528</v>
      </c>
      <c r="F13" s="114">
        <v>48.726564535816657</v>
      </c>
    </row>
    <row r="14" spans="1:6" ht="15.9" customHeight="1" x14ac:dyDescent="0.25">
      <c r="A14" s="112" t="s">
        <v>187</v>
      </c>
      <c r="B14" s="113">
        <v>75987</v>
      </c>
      <c r="C14" s="113">
        <v>38502</v>
      </c>
      <c r="D14" s="114">
        <v>50.669193414663042</v>
      </c>
      <c r="E14" s="113">
        <v>37485</v>
      </c>
      <c r="F14" s="114">
        <v>49.330806585336965</v>
      </c>
    </row>
    <row r="15" spans="1:6" ht="15.9" customHeight="1" x14ac:dyDescent="0.25">
      <c r="A15" s="112" t="s">
        <v>188</v>
      </c>
      <c r="B15" s="113">
        <v>76395</v>
      </c>
      <c r="C15" s="113">
        <v>39057</v>
      </c>
      <c r="D15" s="114">
        <v>51.125073630473196</v>
      </c>
      <c r="E15" s="113">
        <v>37338</v>
      </c>
      <c r="F15" s="114">
        <v>48.874926369526797</v>
      </c>
    </row>
    <row r="16" spans="1:6" ht="15.9" customHeight="1" x14ac:dyDescent="0.25">
      <c r="A16" s="112" t="s">
        <v>189</v>
      </c>
      <c r="B16" s="113">
        <v>73780</v>
      </c>
      <c r="C16" s="113">
        <v>37682</v>
      </c>
      <c r="D16" s="114">
        <v>51.073461642721604</v>
      </c>
      <c r="E16" s="113">
        <v>36098</v>
      </c>
      <c r="F16" s="114">
        <v>48.926538357278396</v>
      </c>
    </row>
    <row r="17" spans="1:6" ht="15.9" customHeight="1" x14ac:dyDescent="0.25">
      <c r="A17" s="112" t="s">
        <v>190</v>
      </c>
      <c r="B17" s="113">
        <v>75263</v>
      </c>
      <c r="C17" s="113">
        <v>38061</v>
      </c>
      <c r="D17" s="114">
        <v>50.570665532864759</v>
      </c>
      <c r="E17" s="113">
        <v>37202</v>
      </c>
      <c r="F17" s="114">
        <v>49.429334467135241</v>
      </c>
    </row>
    <row r="18" spans="1:6" ht="15.9" customHeight="1" x14ac:dyDescent="0.25">
      <c r="A18" s="112" t="s">
        <v>191</v>
      </c>
      <c r="B18" s="113">
        <v>77060</v>
      </c>
      <c r="C18" s="113">
        <v>39151</v>
      </c>
      <c r="D18" s="114">
        <v>50.805865559304443</v>
      </c>
      <c r="E18" s="113">
        <v>37909</v>
      </c>
      <c r="F18" s="114">
        <v>49.194134440695564</v>
      </c>
    </row>
    <row r="19" spans="1:6" ht="15.9" customHeight="1" x14ac:dyDescent="0.25">
      <c r="A19" s="112" t="s">
        <v>192</v>
      </c>
      <c r="B19" s="113">
        <v>77315</v>
      </c>
      <c r="C19" s="113">
        <v>39312</v>
      </c>
      <c r="D19" s="114">
        <v>50.846536894522409</v>
      </c>
      <c r="E19" s="113">
        <v>38003</v>
      </c>
      <c r="F19" s="114">
        <v>49.153463105477591</v>
      </c>
    </row>
    <row r="20" spans="1:6" ht="15.9" customHeight="1" x14ac:dyDescent="0.25">
      <c r="A20" s="112" t="s">
        <v>193</v>
      </c>
      <c r="B20" s="113">
        <v>77673</v>
      </c>
      <c r="C20" s="113">
        <v>39288</v>
      </c>
      <c r="D20" s="114">
        <v>50.581283071337538</v>
      </c>
      <c r="E20" s="113">
        <v>38385</v>
      </c>
      <c r="F20" s="114">
        <v>49.418716928662469</v>
      </c>
    </row>
    <row r="21" spans="1:6" ht="15.9" customHeight="1" x14ac:dyDescent="0.25">
      <c r="A21" s="112" t="s">
        <v>194</v>
      </c>
      <c r="B21" s="113">
        <v>76901</v>
      </c>
      <c r="C21" s="113">
        <v>39384</v>
      </c>
      <c r="D21" s="114">
        <v>51.213898388837599</v>
      </c>
      <c r="E21" s="113">
        <v>37517</v>
      </c>
      <c r="F21" s="114">
        <v>48.786101611162401</v>
      </c>
    </row>
    <row r="22" spans="1:6" ht="15.9" customHeight="1" x14ac:dyDescent="0.25">
      <c r="A22" s="112" t="s">
        <v>195</v>
      </c>
      <c r="B22" s="113">
        <v>77288</v>
      </c>
      <c r="C22" s="113">
        <v>39028</v>
      </c>
      <c r="D22" s="114">
        <v>50.496842976917499</v>
      </c>
      <c r="E22" s="113">
        <v>38260</v>
      </c>
      <c r="F22" s="114">
        <v>49.503157023082494</v>
      </c>
    </row>
    <row r="23" spans="1:6" ht="15.9" customHeight="1" x14ac:dyDescent="0.25">
      <c r="A23" s="112" t="s">
        <v>196</v>
      </c>
      <c r="B23" s="113">
        <v>76679</v>
      </c>
      <c r="C23" s="113">
        <v>38896</v>
      </c>
      <c r="D23" s="114">
        <v>50.725752813677808</v>
      </c>
      <c r="E23" s="113">
        <v>37783</v>
      </c>
      <c r="F23" s="114">
        <v>49.274247186322199</v>
      </c>
    </row>
    <row r="24" spans="1:6" ht="15.9" customHeight="1" x14ac:dyDescent="0.25">
      <c r="A24" s="112" t="s">
        <v>197</v>
      </c>
      <c r="B24" s="113">
        <v>78490</v>
      </c>
      <c r="C24" s="113">
        <v>40087</v>
      </c>
      <c r="D24" s="114">
        <v>51.072748120779721</v>
      </c>
      <c r="E24" s="113">
        <v>38403</v>
      </c>
      <c r="F24" s="114">
        <v>48.927251879220286</v>
      </c>
    </row>
    <row r="25" spans="1:6" ht="15.9" customHeight="1" x14ac:dyDescent="0.25">
      <c r="A25" s="112" t="s">
        <v>198</v>
      </c>
      <c r="B25" s="113">
        <v>80381</v>
      </c>
      <c r="C25" s="113">
        <v>40572</v>
      </c>
      <c r="D25" s="114">
        <v>50.474614647740133</v>
      </c>
      <c r="E25" s="113">
        <v>39809</v>
      </c>
      <c r="F25" s="114">
        <v>49.52538535225986</v>
      </c>
    </row>
    <row r="26" spans="1:6" ht="15.9" customHeight="1" x14ac:dyDescent="0.25">
      <c r="A26" s="112" t="s">
        <v>199</v>
      </c>
      <c r="B26" s="113">
        <v>78480</v>
      </c>
      <c r="C26" s="113">
        <v>39744</v>
      </c>
      <c r="D26" s="114">
        <v>50.642201834862391</v>
      </c>
      <c r="E26" s="113">
        <v>38736</v>
      </c>
      <c r="F26" s="114">
        <v>49.357798165137616</v>
      </c>
    </row>
    <row r="27" spans="1:6" ht="15.9" customHeight="1" x14ac:dyDescent="0.25">
      <c r="A27" s="112" t="s">
        <v>200</v>
      </c>
      <c r="B27" s="113">
        <v>75833</v>
      </c>
      <c r="C27" s="113">
        <v>38378</v>
      </c>
      <c r="D27" s="114">
        <v>50.608574103622438</v>
      </c>
      <c r="E27" s="113">
        <v>37455</v>
      </c>
      <c r="F27" s="114">
        <v>49.391425896377569</v>
      </c>
    </row>
    <row r="28" spans="1:6" ht="15.9" customHeight="1" x14ac:dyDescent="0.25">
      <c r="A28" s="112" t="s">
        <v>201</v>
      </c>
      <c r="B28" s="113">
        <v>78929</v>
      </c>
      <c r="C28" s="113">
        <v>39571</v>
      </c>
      <c r="D28" s="114">
        <v>50.134931394037672</v>
      </c>
      <c r="E28" s="113">
        <v>39358</v>
      </c>
      <c r="F28" s="114">
        <v>49.865068605962321</v>
      </c>
    </row>
    <row r="29" spans="1:6" ht="15.9" customHeight="1" x14ac:dyDescent="0.25">
      <c r="A29" s="112" t="s">
        <v>202</v>
      </c>
      <c r="B29" s="113">
        <v>80560</v>
      </c>
      <c r="C29" s="113">
        <v>40684</v>
      </c>
      <c r="D29" s="114">
        <v>50.50148957298908</v>
      </c>
      <c r="E29" s="113">
        <v>39876</v>
      </c>
      <c r="F29" s="114">
        <v>49.49851042701092</v>
      </c>
    </row>
    <row r="30" spans="1:6" ht="15.9" customHeight="1" x14ac:dyDescent="0.25">
      <c r="A30" s="112" t="s">
        <v>203</v>
      </c>
      <c r="B30" s="113">
        <v>75354</v>
      </c>
      <c r="C30" s="113">
        <v>37750</v>
      </c>
      <c r="D30" s="114">
        <v>50.096876078244023</v>
      </c>
      <c r="E30" s="113">
        <v>37604</v>
      </c>
      <c r="F30" s="114">
        <v>49.903123921755977</v>
      </c>
    </row>
    <row r="31" spans="1:6" ht="15.9" customHeight="1" x14ac:dyDescent="0.25">
      <c r="A31" s="112" t="s">
        <v>204</v>
      </c>
      <c r="B31" s="113">
        <v>69162</v>
      </c>
      <c r="C31" s="113">
        <v>34716</v>
      </c>
      <c r="D31" s="114">
        <v>50.195193892599988</v>
      </c>
      <c r="E31" s="113">
        <v>34446</v>
      </c>
      <c r="F31" s="114">
        <v>49.804806107400019</v>
      </c>
    </row>
    <row r="32" spans="1:6" ht="15.9" customHeight="1" x14ac:dyDescent="0.25">
      <c r="A32" s="112" t="s">
        <v>205</v>
      </c>
      <c r="B32" s="113">
        <v>68718</v>
      </c>
      <c r="C32" s="113">
        <v>34476</v>
      </c>
      <c r="D32" s="114">
        <v>50.17026106696936</v>
      </c>
      <c r="E32" s="113">
        <v>34242</v>
      </c>
      <c r="F32" s="114">
        <v>49.829738933030647</v>
      </c>
    </row>
    <row r="33" spans="1:6" ht="15.9" customHeight="1" x14ac:dyDescent="0.25">
      <c r="A33" s="112" t="s">
        <v>206</v>
      </c>
      <c r="B33" s="113">
        <v>68459</v>
      </c>
      <c r="C33" s="113">
        <v>34197</v>
      </c>
      <c r="D33" s="114">
        <v>49.95252632962795</v>
      </c>
      <c r="E33" s="113">
        <v>34262</v>
      </c>
      <c r="F33" s="114">
        <v>50.047473670372042</v>
      </c>
    </row>
    <row r="34" spans="1:6" ht="15.9" customHeight="1" x14ac:dyDescent="0.25">
      <c r="A34" s="112" t="s">
        <v>207</v>
      </c>
      <c r="B34" s="113">
        <v>67044</v>
      </c>
      <c r="C34" s="113">
        <v>33523</v>
      </c>
      <c r="D34" s="114">
        <v>50.001491557782948</v>
      </c>
      <c r="E34" s="113">
        <v>33521</v>
      </c>
      <c r="F34" s="114">
        <v>49.998508442217052</v>
      </c>
    </row>
    <row r="35" spans="1:6" ht="15.9" customHeight="1" x14ac:dyDescent="0.25">
      <c r="A35" s="112" t="s">
        <v>208</v>
      </c>
      <c r="B35" s="113">
        <v>64325</v>
      </c>
      <c r="C35" s="113">
        <v>32322</v>
      </c>
      <c r="D35" s="114">
        <v>50.247959580256506</v>
      </c>
      <c r="E35" s="113">
        <v>32003</v>
      </c>
      <c r="F35" s="114">
        <v>49.752040419743487</v>
      </c>
    </row>
    <row r="36" spans="1:6" ht="15.9" customHeight="1" x14ac:dyDescent="0.25">
      <c r="A36" s="112" t="s">
        <v>209</v>
      </c>
      <c r="B36" s="113">
        <v>62469</v>
      </c>
      <c r="C36" s="113">
        <v>30990</v>
      </c>
      <c r="D36" s="114">
        <v>49.608605868510779</v>
      </c>
      <c r="E36" s="113">
        <v>31479</v>
      </c>
      <c r="F36" s="114">
        <v>50.391394131489221</v>
      </c>
    </row>
    <row r="37" spans="1:6" ht="15.9" customHeight="1" x14ac:dyDescent="0.25">
      <c r="A37" s="112" t="s">
        <v>210</v>
      </c>
      <c r="B37" s="113">
        <v>60574</v>
      </c>
      <c r="C37" s="113">
        <v>30259</v>
      </c>
      <c r="D37" s="114">
        <v>49.953775547264499</v>
      </c>
      <c r="E37" s="113">
        <v>30315</v>
      </c>
      <c r="F37" s="114">
        <v>50.046224452735501</v>
      </c>
    </row>
    <row r="38" spans="1:6" ht="15.9" customHeight="1" x14ac:dyDescent="0.25">
      <c r="A38" s="112" t="s">
        <v>211</v>
      </c>
      <c r="B38" s="113">
        <v>55966</v>
      </c>
      <c r="C38" s="113">
        <v>27966</v>
      </c>
      <c r="D38" s="114">
        <v>49.969624414823286</v>
      </c>
      <c r="E38" s="113">
        <v>28000</v>
      </c>
      <c r="F38" s="114">
        <v>50.030375585176714</v>
      </c>
    </row>
    <row r="39" spans="1:6" ht="15.9" customHeight="1" x14ac:dyDescent="0.25">
      <c r="A39" s="112" t="s">
        <v>212</v>
      </c>
      <c r="B39" s="113">
        <v>53943</v>
      </c>
      <c r="C39" s="113">
        <v>26842</v>
      </c>
      <c r="D39" s="114">
        <v>49.759931779841686</v>
      </c>
      <c r="E39" s="113">
        <v>27101</v>
      </c>
      <c r="F39" s="114">
        <v>50.240068220158321</v>
      </c>
    </row>
    <row r="40" spans="1:6" ht="15.9" customHeight="1" x14ac:dyDescent="0.25">
      <c r="A40" s="112" t="s">
        <v>213</v>
      </c>
      <c r="B40" s="113">
        <v>53757</v>
      </c>
      <c r="C40" s="113">
        <v>26893</v>
      </c>
      <c r="D40" s="114">
        <v>50.026973231393121</v>
      </c>
      <c r="E40" s="113">
        <v>26864</v>
      </c>
      <c r="F40" s="114">
        <v>49.973026768606879</v>
      </c>
    </row>
    <row r="41" spans="1:6" ht="15.9" customHeight="1" x14ac:dyDescent="0.25">
      <c r="A41" s="112" t="s">
        <v>214</v>
      </c>
      <c r="B41" s="113">
        <v>52274</v>
      </c>
      <c r="C41" s="113">
        <v>26011</v>
      </c>
      <c r="D41" s="114">
        <v>49.758962390480924</v>
      </c>
      <c r="E41" s="113">
        <v>26263</v>
      </c>
      <c r="F41" s="114">
        <v>50.241037609519068</v>
      </c>
    </row>
    <row r="42" spans="1:6" ht="15.9" customHeight="1" x14ac:dyDescent="0.25">
      <c r="A42" s="112" t="s">
        <v>215</v>
      </c>
      <c r="B42" s="113">
        <v>52580</v>
      </c>
      <c r="C42" s="113">
        <v>26129</v>
      </c>
      <c r="D42" s="114">
        <v>49.693799923925447</v>
      </c>
      <c r="E42" s="113">
        <v>26451</v>
      </c>
      <c r="F42" s="114">
        <v>50.306200076074546</v>
      </c>
    </row>
    <row r="43" spans="1:6" ht="15.9" customHeight="1" x14ac:dyDescent="0.25">
      <c r="A43" s="112" t="s">
        <v>216</v>
      </c>
      <c r="B43" s="113">
        <v>52711</v>
      </c>
      <c r="C43" s="113">
        <v>25901</v>
      </c>
      <c r="D43" s="114">
        <v>49.137751133539489</v>
      </c>
      <c r="E43" s="113">
        <v>26810</v>
      </c>
      <c r="F43" s="114">
        <v>50.862248866460511</v>
      </c>
    </row>
    <row r="44" spans="1:6" ht="15.9" customHeight="1" x14ac:dyDescent="0.25">
      <c r="A44" s="112" t="s">
        <v>217</v>
      </c>
      <c r="B44" s="113">
        <v>51928</v>
      </c>
      <c r="C44" s="113">
        <v>25859</v>
      </c>
      <c r="D44" s="114">
        <v>49.797796949622551</v>
      </c>
      <c r="E44" s="113">
        <v>26069</v>
      </c>
      <c r="F44" s="114">
        <v>50.202203050377449</v>
      </c>
    </row>
    <row r="45" spans="1:6" ht="15.9" customHeight="1" x14ac:dyDescent="0.25">
      <c r="A45" s="112" t="s">
        <v>218</v>
      </c>
      <c r="B45" s="113">
        <v>52214</v>
      </c>
      <c r="C45" s="113">
        <v>25716</v>
      </c>
      <c r="D45" s="114">
        <v>49.251158693070821</v>
      </c>
      <c r="E45" s="113">
        <v>26498</v>
      </c>
      <c r="F45" s="114">
        <v>50.748841306929172</v>
      </c>
    </row>
    <row r="46" spans="1:6" ht="15.9" customHeight="1" x14ac:dyDescent="0.25">
      <c r="A46" s="112" t="s">
        <v>219</v>
      </c>
      <c r="B46" s="113">
        <v>52479</v>
      </c>
      <c r="C46" s="113">
        <v>26015</v>
      </c>
      <c r="D46" s="114">
        <v>49.57220983631548</v>
      </c>
      <c r="E46" s="113">
        <v>26464</v>
      </c>
      <c r="F46" s="114">
        <v>50.427790163684513</v>
      </c>
    </row>
    <row r="47" spans="1:6" ht="15.9" customHeight="1" x14ac:dyDescent="0.25">
      <c r="A47" s="112" t="s">
        <v>220</v>
      </c>
      <c r="B47" s="113">
        <v>53778</v>
      </c>
      <c r="C47" s="113">
        <v>26603</v>
      </c>
      <c r="D47" s="114">
        <v>49.468184015768529</v>
      </c>
      <c r="E47" s="113">
        <v>27175</v>
      </c>
      <c r="F47" s="114">
        <v>50.531815984231464</v>
      </c>
    </row>
    <row r="48" spans="1:6" ht="15.9" customHeight="1" x14ac:dyDescent="0.25">
      <c r="A48" s="112" t="s">
        <v>221</v>
      </c>
      <c r="B48" s="113">
        <v>53792</v>
      </c>
      <c r="C48" s="113">
        <v>26267</v>
      </c>
      <c r="D48" s="114">
        <v>48.830681142177276</v>
      </c>
      <c r="E48" s="113">
        <v>27525</v>
      </c>
      <c r="F48" s="114">
        <v>51.169318857822724</v>
      </c>
    </row>
    <row r="49" spans="1:6" ht="15.9" customHeight="1" x14ac:dyDescent="0.25">
      <c r="A49" s="112" t="s">
        <v>222</v>
      </c>
      <c r="B49" s="113">
        <v>53093</v>
      </c>
      <c r="C49" s="113">
        <v>26239</v>
      </c>
      <c r="D49" s="114">
        <v>49.420827604392294</v>
      </c>
      <c r="E49" s="113">
        <v>26854</v>
      </c>
      <c r="F49" s="114">
        <v>50.579172395607706</v>
      </c>
    </row>
    <row r="50" spans="1:6" ht="15.9" customHeight="1" x14ac:dyDescent="0.25">
      <c r="A50" s="112" t="s">
        <v>223</v>
      </c>
      <c r="B50" s="113">
        <v>52277</v>
      </c>
      <c r="C50" s="113">
        <v>25615</v>
      </c>
      <c r="D50" s="114">
        <v>48.998603592402013</v>
      </c>
      <c r="E50" s="113">
        <v>26662</v>
      </c>
      <c r="F50" s="114">
        <v>51.001396407597987</v>
      </c>
    </row>
    <row r="51" spans="1:6" ht="15.9" customHeight="1" x14ac:dyDescent="0.25">
      <c r="A51" s="112" t="s">
        <v>224</v>
      </c>
      <c r="B51" s="113">
        <v>51889</v>
      </c>
      <c r="C51" s="113">
        <v>25489</v>
      </c>
      <c r="D51" s="114">
        <v>49.122164620632503</v>
      </c>
      <c r="E51" s="113">
        <v>26400</v>
      </c>
      <c r="F51" s="114">
        <v>50.877835379367497</v>
      </c>
    </row>
    <row r="52" spans="1:6" ht="15.9" customHeight="1" x14ac:dyDescent="0.25">
      <c r="A52" s="112" t="s">
        <v>225</v>
      </c>
      <c r="B52" s="113">
        <v>49305</v>
      </c>
      <c r="C52" s="113">
        <v>23952</v>
      </c>
      <c r="D52" s="114">
        <v>48.579251597201093</v>
      </c>
      <c r="E52" s="113">
        <v>25353</v>
      </c>
      <c r="F52" s="114">
        <v>51.4207484027989</v>
      </c>
    </row>
    <row r="53" spans="1:6" ht="15.9" customHeight="1" x14ac:dyDescent="0.25">
      <c r="A53" s="112" t="s">
        <v>226</v>
      </c>
      <c r="B53" s="113">
        <v>48798</v>
      </c>
      <c r="C53" s="113">
        <v>23975</v>
      </c>
      <c r="D53" s="114">
        <v>49.131111930816836</v>
      </c>
      <c r="E53" s="113">
        <v>24823</v>
      </c>
      <c r="F53" s="114">
        <v>50.868888069183157</v>
      </c>
    </row>
    <row r="54" spans="1:6" ht="15.9" customHeight="1" x14ac:dyDescent="0.25">
      <c r="A54" s="112" t="s">
        <v>227</v>
      </c>
      <c r="B54" s="113">
        <v>47663</v>
      </c>
      <c r="C54" s="113">
        <v>23073</v>
      </c>
      <c r="D54" s="114">
        <v>48.408618844806242</v>
      </c>
      <c r="E54" s="113">
        <v>24590</v>
      </c>
      <c r="F54" s="114">
        <v>51.591381155193758</v>
      </c>
    </row>
    <row r="55" spans="1:6" ht="15.9" customHeight="1" x14ac:dyDescent="0.25">
      <c r="A55" s="112" t="s">
        <v>228</v>
      </c>
      <c r="B55" s="113">
        <v>44836</v>
      </c>
      <c r="C55" s="113">
        <v>21842</v>
      </c>
      <c r="D55" s="114">
        <v>48.715318047997144</v>
      </c>
      <c r="E55" s="113">
        <v>22994</v>
      </c>
      <c r="F55" s="114">
        <v>51.284681952002856</v>
      </c>
    </row>
    <row r="56" spans="1:6" ht="15.9" customHeight="1" x14ac:dyDescent="0.25">
      <c r="A56" s="112" t="s">
        <v>229</v>
      </c>
      <c r="B56" s="113">
        <v>42153</v>
      </c>
      <c r="C56" s="113">
        <v>20440</v>
      </c>
      <c r="D56" s="114">
        <v>48.49002443479705</v>
      </c>
      <c r="E56" s="113">
        <v>21713</v>
      </c>
      <c r="F56" s="114">
        <v>51.50997556520295</v>
      </c>
    </row>
    <row r="57" spans="1:6" ht="15.9" customHeight="1" x14ac:dyDescent="0.25">
      <c r="A57" s="112" t="s">
        <v>230</v>
      </c>
      <c r="B57" s="113">
        <v>40046</v>
      </c>
      <c r="C57" s="113">
        <v>19376</v>
      </c>
      <c r="D57" s="114">
        <v>48.38435798831344</v>
      </c>
      <c r="E57" s="113">
        <v>20670</v>
      </c>
      <c r="F57" s="114">
        <v>51.61564201168656</v>
      </c>
    </row>
    <row r="58" spans="1:6" ht="15.9" customHeight="1" x14ac:dyDescent="0.25">
      <c r="A58" s="112" t="s">
        <v>231</v>
      </c>
      <c r="B58" s="113">
        <v>38639</v>
      </c>
      <c r="C58" s="113">
        <v>18621</v>
      </c>
      <c r="D58" s="114">
        <v>48.192241000025881</v>
      </c>
      <c r="E58" s="113">
        <v>20018</v>
      </c>
      <c r="F58" s="114">
        <v>51.807758999974119</v>
      </c>
    </row>
    <row r="59" spans="1:6" ht="15.9" customHeight="1" x14ac:dyDescent="0.25">
      <c r="A59" s="112" t="s">
        <v>232</v>
      </c>
      <c r="B59" s="113">
        <v>36874</v>
      </c>
      <c r="C59" s="113">
        <v>17483</v>
      </c>
      <c r="D59" s="114">
        <v>47.412811194879865</v>
      </c>
      <c r="E59" s="113">
        <v>19391</v>
      </c>
      <c r="F59" s="114">
        <v>52.587188805120142</v>
      </c>
    </row>
    <row r="60" spans="1:6" ht="15.9" customHeight="1" x14ac:dyDescent="0.25">
      <c r="A60" s="112" t="s">
        <v>233</v>
      </c>
      <c r="B60" s="113">
        <v>35126</v>
      </c>
      <c r="C60" s="113">
        <v>16830</v>
      </c>
      <c r="D60" s="114">
        <v>47.913226669703349</v>
      </c>
      <c r="E60" s="113">
        <v>18296</v>
      </c>
      <c r="F60" s="114">
        <v>52.086773330296644</v>
      </c>
    </row>
    <row r="61" spans="1:6" ht="15.9" customHeight="1" x14ac:dyDescent="0.25">
      <c r="A61" s="112" t="s">
        <v>234</v>
      </c>
      <c r="B61" s="113">
        <v>31728</v>
      </c>
      <c r="C61" s="113">
        <v>15175</v>
      </c>
      <c r="D61" s="114">
        <v>47.828416540595057</v>
      </c>
      <c r="E61" s="113">
        <v>16553</v>
      </c>
      <c r="F61" s="114">
        <v>52.17158345940495</v>
      </c>
    </row>
    <row r="62" spans="1:6" ht="15.9" customHeight="1" x14ac:dyDescent="0.25">
      <c r="A62" s="112" t="s">
        <v>235</v>
      </c>
      <c r="B62" s="113">
        <v>29839</v>
      </c>
      <c r="C62" s="113">
        <v>14104</v>
      </c>
      <c r="D62" s="114">
        <v>47.266999564328565</v>
      </c>
      <c r="E62" s="113">
        <v>15735</v>
      </c>
      <c r="F62" s="114">
        <v>52.733000435671443</v>
      </c>
    </row>
    <row r="63" spans="1:6" ht="15.9" customHeight="1" x14ac:dyDescent="0.25">
      <c r="A63" s="112" t="s">
        <v>236</v>
      </c>
      <c r="B63" s="113">
        <v>27375</v>
      </c>
      <c r="C63" s="113">
        <v>12888</v>
      </c>
      <c r="D63" s="114">
        <v>47.079452054794515</v>
      </c>
      <c r="E63" s="113">
        <v>14487</v>
      </c>
      <c r="F63" s="114">
        <v>52.920547945205477</v>
      </c>
    </row>
    <row r="64" spans="1:6" ht="15.9" customHeight="1" x14ac:dyDescent="0.25">
      <c r="A64" s="112" t="s">
        <v>237</v>
      </c>
      <c r="B64" s="113">
        <v>25905</v>
      </c>
      <c r="C64" s="113">
        <v>12270</v>
      </c>
      <c r="D64" s="114">
        <v>47.365373480023159</v>
      </c>
      <c r="E64" s="113">
        <v>13635</v>
      </c>
      <c r="F64" s="114">
        <v>52.634626519976834</v>
      </c>
    </row>
    <row r="65" spans="1:6" ht="15.9" customHeight="1" x14ac:dyDescent="0.25">
      <c r="A65" s="112" t="s">
        <v>238</v>
      </c>
      <c r="B65" s="113">
        <v>24356</v>
      </c>
      <c r="C65" s="113">
        <v>11347</v>
      </c>
      <c r="D65" s="114">
        <v>46.588109706027261</v>
      </c>
      <c r="E65" s="113">
        <v>13009</v>
      </c>
      <c r="F65" s="114">
        <v>53.411890293972739</v>
      </c>
    </row>
    <row r="66" spans="1:6" ht="15.9" customHeight="1" x14ac:dyDescent="0.25">
      <c r="A66" s="112" t="s">
        <v>239</v>
      </c>
      <c r="B66" s="113">
        <v>21460</v>
      </c>
      <c r="C66" s="113">
        <v>9959</v>
      </c>
      <c r="D66" s="114">
        <v>46.40726933830382</v>
      </c>
      <c r="E66" s="113">
        <v>11501</v>
      </c>
      <c r="F66" s="114">
        <v>53.592730661696173</v>
      </c>
    </row>
    <row r="67" spans="1:6" ht="15.9" customHeight="1" x14ac:dyDescent="0.25">
      <c r="A67" s="112" t="s">
        <v>240</v>
      </c>
      <c r="B67" s="113">
        <v>19831</v>
      </c>
      <c r="C67" s="113">
        <v>9189</v>
      </c>
      <c r="D67" s="114">
        <v>46.33654379506833</v>
      </c>
      <c r="E67" s="113">
        <v>10642</v>
      </c>
      <c r="F67" s="114">
        <v>53.66345620493167</v>
      </c>
    </row>
    <row r="68" spans="1:6" ht="15.9" customHeight="1" x14ac:dyDescent="0.25">
      <c r="A68" s="112" t="s">
        <v>241</v>
      </c>
      <c r="B68" s="113">
        <v>18574</v>
      </c>
      <c r="C68" s="113">
        <v>8613</v>
      </c>
      <c r="D68" s="114">
        <v>46.371271670076453</v>
      </c>
      <c r="E68" s="113">
        <v>9961</v>
      </c>
      <c r="F68" s="114">
        <v>53.628728329923547</v>
      </c>
    </row>
    <row r="69" spans="1:6" ht="15.9" customHeight="1" x14ac:dyDescent="0.25">
      <c r="A69" s="112" t="s">
        <v>242</v>
      </c>
      <c r="B69" s="113">
        <v>17365</v>
      </c>
      <c r="C69" s="113">
        <v>8017</v>
      </c>
      <c r="D69" s="114">
        <v>46.167578462424416</v>
      </c>
      <c r="E69" s="113">
        <v>9348</v>
      </c>
      <c r="F69" s="114">
        <v>53.832421537575584</v>
      </c>
    </row>
    <row r="70" spans="1:6" ht="15.9" customHeight="1" x14ac:dyDescent="0.25">
      <c r="A70" s="112" t="s">
        <v>243</v>
      </c>
      <c r="B70" s="113">
        <v>16227</v>
      </c>
      <c r="C70" s="113">
        <v>7471</v>
      </c>
      <c r="D70" s="114">
        <v>46.040549701115424</v>
      </c>
      <c r="E70" s="113">
        <v>8756</v>
      </c>
      <c r="F70" s="114">
        <v>53.959450298884569</v>
      </c>
    </row>
    <row r="71" spans="1:6" ht="15.9" customHeight="1" x14ac:dyDescent="0.25">
      <c r="A71" s="112" t="s">
        <v>244</v>
      </c>
      <c r="B71" s="113">
        <v>14181</v>
      </c>
      <c r="C71" s="113">
        <v>6453</v>
      </c>
      <c r="D71" s="114">
        <v>45.504548339327265</v>
      </c>
      <c r="E71" s="113">
        <v>7728</v>
      </c>
      <c r="F71" s="114">
        <v>54.495451660672735</v>
      </c>
    </row>
    <row r="72" spans="1:6" ht="15.9" customHeight="1" x14ac:dyDescent="0.25">
      <c r="A72" s="112" t="s">
        <v>245</v>
      </c>
      <c r="B72" s="113">
        <v>12839</v>
      </c>
      <c r="C72" s="113">
        <v>5766</v>
      </c>
      <c r="D72" s="114">
        <v>44.910039722719837</v>
      </c>
      <c r="E72" s="113">
        <v>7073</v>
      </c>
      <c r="F72" s="114">
        <v>55.089960277280156</v>
      </c>
    </row>
    <row r="73" spans="1:6" ht="15.9" customHeight="1" x14ac:dyDescent="0.25">
      <c r="A73" s="112" t="s">
        <v>246</v>
      </c>
      <c r="B73" s="113">
        <v>11611</v>
      </c>
      <c r="C73" s="113">
        <v>5099</v>
      </c>
      <c r="D73" s="114">
        <v>43.915252777538541</v>
      </c>
      <c r="E73" s="113">
        <v>6512</v>
      </c>
      <c r="F73" s="114">
        <v>56.084747222461459</v>
      </c>
    </row>
    <row r="74" spans="1:6" ht="15.9" customHeight="1" x14ac:dyDescent="0.25">
      <c r="A74" s="112" t="s">
        <v>247</v>
      </c>
      <c r="B74" s="113">
        <v>10646</v>
      </c>
      <c r="C74" s="113">
        <v>4746</v>
      </c>
      <c r="D74" s="114">
        <v>44.580123990231073</v>
      </c>
      <c r="E74" s="113">
        <v>5900</v>
      </c>
      <c r="F74" s="114">
        <v>55.419876009768934</v>
      </c>
    </row>
    <row r="75" spans="1:6" ht="15.9" customHeight="1" x14ac:dyDescent="0.25">
      <c r="A75" s="112" t="s">
        <v>248</v>
      </c>
      <c r="B75" s="113">
        <v>9611</v>
      </c>
      <c r="C75" s="113">
        <v>4285</v>
      </c>
      <c r="D75" s="114">
        <v>44.58433045468734</v>
      </c>
      <c r="E75" s="113">
        <v>5326</v>
      </c>
      <c r="F75" s="114">
        <v>55.41566954531266</v>
      </c>
    </row>
    <row r="76" spans="1:6" ht="15.9" customHeight="1" x14ac:dyDescent="0.25">
      <c r="A76" s="112" t="s">
        <v>249</v>
      </c>
      <c r="B76" s="113">
        <v>8699</v>
      </c>
      <c r="C76" s="113">
        <v>3840</v>
      </c>
      <c r="D76" s="114">
        <v>44.143004943096912</v>
      </c>
      <c r="E76" s="113">
        <v>4859</v>
      </c>
      <c r="F76" s="114">
        <v>55.856995056903088</v>
      </c>
    </row>
    <row r="77" spans="1:6" ht="15.9" customHeight="1" x14ac:dyDescent="0.25">
      <c r="A77" s="112" t="s">
        <v>250</v>
      </c>
      <c r="B77" s="113">
        <v>7696</v>
      </c>
      <c r="C77" s="113">
        <v>3326</v>
      </c>
      <c r="D77" s="114">
        <v>43.217255717255718</v>
      </c>
      <c r="E77" s="113">
        <v>4370</v>
      </c>
      <c r="F77" s="114">
        <v>56.782744282744282</v>
      </c>
    </row>
    <row r="78" spans="1:6" ht="15.9" customHeight="1" x14ac:dyDescent="0.25">
      <c r="A78" s="112" t="s">
        <v>251</v>
      </c>
      <c r="B78" s="113">
        <v>6674</v>
      </c>
      <c r="C78" s="113">
        <v>2726</v>
      </c>
      <c r="D78" s="114">
        <v>40.845070422535215</v>
      </c>
      <c r="E78" s="113">
        <v>3948</v>
      </c>
      <c r="F78" s="114">
        <v>59.154929577464785</v>
      </c>
    </row>
    <row r="79" spans="1:6" ht="15.9" customHeight="1" x14ac:dyDescent="0.25">
      <c r="A79" s="112" t="s">
        <v>252</v>
      </c>
      <c r="B79" s="113">
        <v>5798</v>
      </c>
      <c r="C79" s="113">
        <v>2359</v>
      </c>
      <c r="D79" s="114">
        <v>40.686443601241805</v>
      </c>
      <c r="E79" s="113">
        <v>3439</v>
      </c>
      <c r="F79" s="114">
        <v>59.313556398758195</v>
      </c>
    </row>
    <row r="80" spans="1:6" ht="15.9" customHeight="1" x14ac:dyDescent="0.25">
      <c r="A80" s="112" t="s">
        <v>253</v>
      </c>
      <c r="B80" s="113">
        <v>4911</v>
      </c>
      <c r="C80" s="113">
        <v>2036</v>
      </c>
      <c r="D80" s="114">
        <v>41.457951537365098</v>
      </c>
      <c r="E80" s="113">
        <v>2875</v>
      </c>
      <c r="F80" s="114">
        <v>58.542048462634902</v>
      </c>
    </row>
    <row r="81" spans="1:6" ht="15.9" customHeight="1" x14ac:dyDescent="0.25">
      <c r="A81" s="112" t="s">
        <v>254</v>
      </c>
      <c r="B81" s="113">
        <v>4048</v>
      </c>
      <c r="C81" s="113">
        <v>1599</v>
      </c>
      <c r="D81" s="114">
        <v>39.500988142292492</v>
      </c>
      <c r="E81" s="113">
        <v>2449</v>
      </c>
      <c r="F81" s="114">
        <v>60.499011857707508</v>
      </c>
    </row>
    <row r="82" spans="1:6" ht="15.9" customHeight="1" x14ac:dyDescent="0.25">
      <c r="A82" s="112" t="s">
        <v>255</v>
      </c>
      <c r="B82" s="113">
        <v>3664</v>
      </c>
      <c r="C82" s="113">
        <v>1453</v>
      </c>
      <c r="D82" s="114">
        <v>39.656113537117903</v>
      </c>
      <c r="E82" s="113">
        <v>2211</v>
      </c>
      <c r="F82" s="114">
        <v>60.343886462882104</v>
      </c>
    </row>
    <row r="83" spans="1:6" ht="15.9" customHeight="1" x14ac:dyDescent="0.25">
      <c r="A83" s="112" t="s">
        <v>256</v>
      </c>
      <c r="B83" s="113">
        <v>3069</v>
      </c>
      <c r="C83" s="113">
        <v>1168</v>
      </c>
      <c r="D83" s="114">
        <v>38.057999348321928</v>
      </c>
      <c r="E83" s="113">
        <v>1901</v>
      </c>
      <c r="F83" s="114">
        <v>61.942000651678072</v>
      </c>
    </row>
    <row r="84" spans="1:6" ht="15.9" customHeight="1" x14ac:dyDescent="0.25">
      <c r="A84" s="112" t="s">
        <v>257</v>
      </c>
      <c r="B84" s="113">
        <v>2499</v>
      </c>
      <c r="C84" s="113">
        <v>959</v>
      </c>
      <c r="D84" s="114">
        <v>38.375350140056028</v>
      </c>
      <c r="E84" s="113">
        <v>1540</v>
      </c>
      <c r="F84" s="114">
        <v>61.624649859943979</v>
      </c>
    </row>
    <row r="85" spans="1:6" ht="15.9" customHeight="1" x14ac:dyDescent="0.25">
      <c r="A85" s="112" t="s">
        <v>258</v>
      </c>
      <c r="B85" s="113">
        <v>1919</v>
      </c>
      <c r="C85" s="113">
        <v>718</v>
      </c>
      <c r="D85" s="114">
        <v>37.415320479416366</v>
      </c>
      <c r="E85" s="113">
        <v>1201</v>
      </c>
      <c r="F85" s="114">
        <v>62.584679520583641</v>
      </c>
    </row>
    <row r="86" spans="1:6" ht="15.9" customHeight="1" x14ac:dyDescent="0.25">
      <c r="A86" s="112" t="s">
        <v>259</v>
      </c>
      <c r="B86" s="113">
        <v>1590</v>
      </c>
      <c r="C86" s="113">
        <v>609</v>
      </c>
      <c r="D86" s="114">
        <v>38.301886792452834</v>
      </c>
      <c r="E86" s="113">
        <v>981</v>
      </c>
      <c r="F86" s="114">
        <v>61.698113207547166</v>
      </c>
    </row>
    <row r="87" spans="1:6" ht="15.9" customHeight="1" x14ac:dyDescent="0.25">
      <c r="A87" s="112" t="s">
        <v>260</v>
      </c>
      <c r="B87" s="113">
        <v>1215</v>
      </c>
      <c r="C87" s="113">
        <v>470</v>
      </c>
      <c r="D87" s="114">
        <v>38.68312757201646</v>
      </c>
      <c r="E87" s="113">
        <v>745</v>
      </c>
      <c r="F87" s="114">
        <v>61.31687242798354</v>
      </c>
    </row>
    <row r="88" spans="1:6" ht="15.9" customHeight="1" x14ac:dyDescent="0.25">
      <c r="A88" s="112" t="s">
        <v>261</v>
      </c>
      <c r="B88" s="113">
        <v>863</v>
      </c>
      <c r="C88" s="113">
        <v>324</v>
      </c>
      <c r="D88" s="114">
        <v>37.543453070683661</v>
      </c>
      <c r="E88" s="113">
        <v>539</v>
      </c>
      <c r="F88" s="114">
        <v>62.456546929316339</v>
      </c>
    </row>
    <row r="89" spans="1:6" ht="15.9" customHeight="1" x14ac:dyDescent="0.25">
      <c r="A89" s="112" t="s">
        <v>262</v>
      </c>
      <c r="B89" s="113">
        <v>647</v>
      </c>
      <c r="C89" s="113">
        <v>217</v>
      </c>
      <c r="D89" s="114">
        <v>33.53941267387944</v>
      </c>
      <c r="E89" s="113">
        <v>430</v>
      </c>
      <c r="F89" s="114">
        <v>66.46058732612056</v>
      </c>
    </row>
    <row r="90" spans="1:6" ht="15.9" customHeight="1" x14ac:dyDescent="0.25">
      <c r="A90" s="112" t="s">
        <v>263</v>
      </c>
      <c r="B90" s="113">
        <v>447</v>
      </c>
      <c r="C90" s="113">
        <v>157</v>
      </c>
      <c r="D90" s="114">
        <v>35.123042505592835</v>
      </c>
      <c r="E90" s="113">
        <v>290</v>
      </c>
      <c r="F90" s="114">
        <v>64.876957494407165</v>
      </c>
    </row>
    <row r="91" spans="1:6" ht="15.9" customHeight="1" x14ac:dyDescent="0.25">
      <c r="A91" s="112" t="s">
        <v>264</v>
      </c>
      <c r="B91" s="113">
        <v>299</v>
      </c>
      <c r="C91" s="113">
        <v>98</v>
      </c>
      <c r="D91" s="114">
        <v>32.775919732441473</v>
      </c>
      <c r="E91" s="113">
        <v>201</v>
      </c>
      <c r="F91" s="114">
        <v>67.224080267558534</v>
      </c>
    </row>
    <row r="92" spans="1:6" ht="15.9" customHeight="1" x14ac:dyDescent="0.25">
      <c r="A92" s="112" t="s">
        <v>265</v>
      </c>
      <c r="B92" s="113">
        <v>197</v>
      </c>
      <c r="C92" s="113">
        <v>63</v>
      </c>
      <c r="D92" s="114">
        <v>31.979695431472084</v>
      </c>
      <c r="E92" s="113">
        <v>134</v>
      </c>
      <c r="F92" s="114">
        <v>68.020304568527919</v>
      </c>
    </row>
    <row r="93" spans="1:6" ht="15.9" customHeight="1" x14ac:dyDescent="0.25">
      <c r="A93" s="112" t="s">
        <v>266</v>
      </c>
      <c r="B93" s="113">
        <v>147</v>
      </c>
      <c r="C93" s="113">
        <v>39</v>
      </c>
      <c r="D93" s="114">
        <v>26.530612244897959</v>
      </c>
      <c r="E93" s="113">
        <v>108</v>
      </c>
      <c r="F93" s="114">
        <v>73.469387755102048</v>
      </c>
    </row>
    <row r="94" spans="1:6" ht="15.9" customHeight="1" x14ac:dyDescent="0.25">
      <c r="A94" s="112" t="s">
        <v>267</v>
      </c>
      <c r="B94" s="113">
        <v>80</v>
      </c>
      <c r="C94" s="113">
        <v>23</v>
      </c>
      <c r="D94" s="114">
        <v>28.749999999999996</v>
      </c>
      <c r="E94" s="113">
        <v>57</v>
      </c>
      <c r="F94" s="114">
        <v>71.25</v>
      </c>
    </row>
    <row r="95" spans="1:6" ht="15.9" customHeight="1" x14ac:dyDescent="0.25">
      <c r="A95" s="112" t="s">
        <v>268</v>
      </c>
      <c r="B95" s="113">
        <v>47</v>
      </c>
      <c r="C95" s="113">
        <v>14</v>
      </c>
      <c r="D95" s="114">
        <v>29.787234042553191</v>
      </c>
      <c r="E95" s="113">
        <v>33</v>
      </c>
      <c r="F95" s="114">
        <v>70.212765957446805</v>
      </c>
    </row>
    <row r="96" spans="1:6" ht="15.9" customHeight="1" x14ac:dyDescent="0.25">
      <c r="A96" s="112" t="s">
        <v>269</v>
      </c>
      <c r="B96" s="113">
        <v>32</v>
      </c>
      <c r="C96" s="113">
        <v>14</v>
      </c>
      <c r="D96" s="114">
        <v>43.75</v>
      </c>
      <c r="E96" s="113">
        <v>18</v>
      </c>
      <c r="F96" s="114">
        <v>56.25</v>
      </c>
    </row>
    <row r="97" spans="1:6" ht="15.9" customHeight="1" x14ac:dyDescent="0.25">
      <c r="A97" s="112" t="s">
        <v>270</v>
      </c>
      <c r="B97" s="113">
        <v>9</v>
      </c>
      <c r="C97" s="113">
        <v>4</v>
      </c>
      <c r="D97" s="114">
        <v>44.444444444444443</v>
      </c>
      <c r="E97" s="113">
        <v>5</v>
      </c>
      <c r="F97" s="114">
        <v>55.555555555555557</v>
      </c>
    </row>
    <row r="98" spans="1:6" ht="15.9" customHeight="1" x14ac:dyDescent="0.25">
      <c r="A98" s="112" t="s">
        <v>271</v>
      </c>
      <c r="B98" s="113">
        <v>11</v>
      </c>
      <c r="C98" s="113">
        <v>4</v>
      </c>
      <c r="D98" s="114">
        <v>36.363636363636367</v>
      </c>
      <c r="E98" s="113">
        <v>7</v>
      </c>
      <c r="F98" s="114">
        <v>63.636363636363633</v>
      </c>
    </row>
    <row r="99" spans="1:6" ht="15.9" customHeight="1" x14ac:dyDescent="0.25">
      <c r="A99" s="112" t="s">
        <v>272</v>
      </c>
      <c r="B99" s="113">
        <v>3</v>
      </c>
      <c r="C99" s="113">
        <v>0</v>
      </c>
      <c r="D99" s="114">
        <v>0</v>
      </c>
      <c r="E99" s="113">
        <v>3</v>
      </c>
      <c r="F99" s="114">
        <v>100</v>
      </c>
    </row>
    <row r="100" spans="1:6" ht="15.9" customHeight="1" x14ac:dyDescent="0.25">
      <c r="A100" s="112" t="s">
        <v>273</v>
      </c>
      <c r="B100" s="113">
        <v>7</v>
      </c>
      <c r="C100" s="113">
        <v>2</v>
      </c>
      <c r="D100" s="114">
        <v>28.571428571428569</v>
      </c>
      <c r="E100" s="113">
        <v>5</v>
      </c>
      <c r="F100" s="114">
        <v>71.428571428571431</v>
      </c>
    </row>
    <row r="101" spans="1:6" ht="15.9" customHeight="1" x14ac:dyDescent="0.25">
      <c r="A101" s="112" t="s">
        <v>274</v>
      </c>
      <c r="B101" s="113">
        <v>5</v>
      </c>
      <c r="C101" s="113">
        <v>1</v>
      </c>
      <c r="D101" s="114">
        <v>20</v>
      </c>
      <c r="E101" s="113">
        <v>4</v>
      </c>
      <c r="F101" s="114">
        <v>80</v>
      </c>
    </row>
    <row r="102" spans="1:6" ht="15.9" customHeight="1" x14ac:dyDescent="0.25">
      <c r="A102" s="112" t="s">
        <v>421</v>
      </c>
      <c r="B102" s="113">
        <v>1</v>
      </c>
      <c r="C102" s="113">
        <v>0</v>
      </c>
      <c r="D102" s="114">
        <v>0</v>
      </c>
      <c r="E102" s="113">
        <v>1</v>
      </c>
      <c r="F102" s="114">
        <v>100</v>
      </c>
    </row>
    <row r="103" spans="1:6" ht="15.9" customHeight="1" x14ac:dyDescent="0.25">
      <c r="A103" s="112" t="s">
        <v>1068</v>
      </c>
      <c r="B103" s="113">
        <v>1</v>
      </c>
      <c r="C103" s="113">
        <v>1</v>
      </c>
      <c r="D103" s="114">
        <v>100</v>
      </c>
      <c r="E103" s="113">
        <v>0</v>
      </c>
      <c r="F103" s="114">
        <v>0</v>
      </c>
    </row>
    <row r="104" spans="1:6" ht="10.5" customHeight="1" x14ac:dyDescent="0.25">
      <c r="A104" s="115"/>
      <c r="B104" s="115"/>
      <c r="C104" s="115"/>
      <c r="D104" s="115"/>
      <c r="E104" s="115"/>
      <c r="F104" s="71"/>
    </row>
    <row r="105" spans="1:6" ht="10.5" customHeight="1" x14ac:dyDescent="0.25">
      <c r="A105" s="93"/>
      <c r="B105" s="93"/>
      <c r="C105" s="93"/>
      <c r="D105" s="93"/>
      <c r="E105" s="93"/>
      <c r="F105" s="64"/>
    </row>
    <row r="106" spans="1:6" ht="15.9" customHeight="1" x14ac:dyDescent="0.25">
      <c r="A106" s="64" t="s">
        <v>930</v>
      </c>
      <c r="B106" s="93"/>
      <c r="C106" s="93"/>
      <c r="D106" s="93"/>
      <c r="E106" s="93"/>
      <c r="F106" s="64"/>
    </row>
  </sheetData>
  <mergeCells count="6">
    <mergeCell ref="A2:F2"/>
    <mergeCell ref="A3:F3"/>
    <mergeCell ref="A4:F4"/>
    <mergeCell ref="A6:A7"/>
    <mergeCell ref="B6:B7"/>
    <mergeCell ref="C6:F6"/>
  </mergeCells>
  <printOptions horizontalCentered="1"/>
  <pageMargins left="0.39370078740157483" right="0.39370078740157483" top="0.9187007874015749" bottom="0.78740157480314965" header="0" footer="0"/>
  <pageSetup paperSize="9" scale="96" firstPageNumber="22" orientation="portrait" r:id="rId1"/>
  <headerFooter scaleWithDoc="0"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tabColor rgb="FFFFFF00"/>
    <pageSetUpPr autoPageBreaks="0"/>
  </sheetPr>
  <dimension ref="A1:F28"/>
  <sheetViews>
    <sheetView zoomScaleNormal="100" zoomScaleSheetLayoutView="115" workbookViewId="0">
      <selection sqref="A1:F1"/>
    </sheetView>
  </sheetViews>
  <sheetFormatPr baseColWidth="10" defaultColWidth="11" defaultRowHeight="12" customHeight="1" x14ac:dyDescent="0.25"/>
  <cols>
    <col min="1" max="3" width="15.6640625" style="202" customWidth="1"/>
    <col min="4" max="4" width="11" style="202" customWidth="1"/>
    <col min="5" max="5" width="15.6640625" style="202" customWidth="1"/>
    <col min="6" max="6" width="11" style="202" customWidth="1"/>
    <col min="7" max="16384" width="11" style="202"/>
  </cols>
  <sheetData>
    <row r="1" spans="1:6" ht="13.2" x14ac:dyDescent="0.25">
      <c r="A1" s="388" t="s">
        <v>1072</v>
      </c>
      <c r="B1" s="388"/>
      <c r="C1" s="388"/>
      <c r="D1" s="388"/>
      <c r="E1" s="388"/>
      <c r="F1" s="388"/>
    </row>
    <row r="2" spans="1:6" ht="12.9" customHeight="1" x14ac:dyDescent="0.25">
      <c r="A2" s="388" t="s">
        <v>863</v>
      </c>
      <c r="B2" s="388"/>
      <c r="C2" s="388"/>
      <c r="D2" s="388"/>
      <c r="E2" s="388"/>
      <c r="F2" s="388"/>
    </row>
    <row r="3" spans="1:6" ht="12.9" customHeight="1" x14ac:dyDescent="0.25">
      <c r="A3" s="388" t="s">
        <v>969</v>
      </c>
      <c r="B3" s="388"/>
      <c r="C3" s="388"/>
      <c r="D3" s="388"/>
      <c r="E3" s="388"/>
      <c r="F3" s="388"/>
    </row>
    <row r="4" spans="1:6" ht="12" customHeight="1" x14ac:dyDescent="0.25">
      <c r="A4" s="80"/>
      <c r="B4" s="81"/>
      <c r="C4" s="81"/>
      <c r="D4" s="81"/>
      <c r="E4" s="81"/>
      <c r="F4" s="81"/>
    </row>
    <row r="5" spans="1:6" ht="12" customHeight="1" x14ac:dyDescent="0.25">
      <c r="A5" s="396" t="s">
        <v>29</v>
      </c>
      <c r="B5" s="399" t="s">
        <v>0</v>
      </c>
      <c r="C5" s="83" t="s">
        <v>1266</v>
      </c>
      <c r="D5" s="83"/>
      <c r="E5" s="83"/>
      <c r="F5" s="83"/>
    </row>
    <row r="6" spans="1:6" ht="12" customHeight="1" x14ac:dyDescent="0.25">
      <c r="A6" s="396"/>
      <c r="B6" s="399" t="s">
        <v>4</v>
      </c>
      <c r="C6" s="116" t="s">
        <v>23</v>
      </c>
      <c r="D6" s="117" t="s">
        <v>2</v>
      </c>
      <c r="E6" s="87" t="s">
        <v>24</v>
      </c>
      <c r="F6" s="87" t="s">
        <v>2</v>
      </c>
    </row>
    <row r="7" spans="1:6" ht="25.05" customHeight="1" x14ac:dyDescent="0.25">
      <c r="A7" s="118" t="s">
        <v>0</v>
      </c>
      <c r="B7" s="95">
        <f>SUM(B8:B25)</f>
        <v>3570807</v>
      </c>
      <c r="C7" s="95">
        <f>SUM(C8:C25)</f>
        <v>1772647</v>
      </c>
      <c r="D7" s="119">
        <f>+C7/B7*100</f>
        <v>49.642755825223823</v>
      </c>
      <c r="E7" s="95">
        <f>SUM(E8:E25)</f>
        <v>1798160</v>
      </c>
      <c r="F7" s="119">
        <f>+E7/B7*100</f>
        <v>50.357244174776184</v>
      </c>
    </row>
    <row r="8" spans="1:6" ht="15.9" customHeight="1" x14ac:dyDescent="0.25">
      <c r="A8" s="121" t="s">
        <v>28</v>
      </c>
      <c r="B8" s="120">
        <v>115076</v>
      </c>
      <c r="C8" s="120">
        <v>58514</v>
      </c>
      <c r="D8" s="122">
        <f t="shared" ref="D8:D24" si="0">+C8/B8*100</f>
        <v>50.848135145469087</v>
      </c>
      <c r="E8" s="120">
        <v>56562</v>
      </c>
      <c r="F8" s="122">
        <f t="shared" ref="F8:F25" si="1">+E8/B8*100</f>
        <v>49.15186485453092</v>
      </c>
    </row>
    <row r="9" spans="1:6" ht="15.9" customHeight="1" x14ac:dyDescent="0.25">
      <c r="A9" s="121" t="s">
        <v>25</v>
      </c>
      <c r="B9" s="120">
        <v>362747</v>
      </c>
      <c r="C9" s="120">
        <v>185319</v>
      </c>
      <c r="D9" s="122">
        <f t="shared" si="0"/>
        <v>51.087672675445972</v>
      </c>
      <c r="E9" s="120">
        <v>177428</v>
      </c>
      <c r="F9" s="122">
        <f t="shared" si="1"/>
        <v>48.912327324554028</v>
      </c>
    </row>
    <row r="10" spans="1:6" ht="15.9" customHeight="1" x14ac:dyDescent="0.25">
      <c r="A10" s="121" t="s">
        <v>30</v>
      </c>
      <c r="B10" s="120">
        <v>381091</v>
      </c>
      <c r="C10" s="120">
        <v>193494</v>
      </c>
      <c r="D10" s="122">
        <f t="shared" si="0"/>
        <v>50.773699720014378</v>
      </c>
      <c r="E10" s="120">
        <v>187597</v>
      </c>
      <c r="F10" s="122">
        <f t="shared" si="1"/>
        <v>49.226300279985615</v>
      </c>
    </row>
    <row r="11" spans="1:6" ht="15.9" customHeight="1" x14ac:dyDescent="0.25">
      <c r="A11" s="121" t="s">
        <v>31</v>
      </c>
      <c r="B11" s="120">
        <v>389739</v>
      </c>
      <c r="C11" s="120">
        <v>197967</v>
      </c>
      <c r="D11" s="122">
        <f t="shared" si="0"/>
        <v>50.794762648849613</v>
      </c>
      <c r="E11" s="120">
        <v>191772</v>
      </c>
      <c r="F11" s="122">
        <f t="shared" si="1"/>
        <v>49.20523735115038</v>
      </c>
    </row>
    <row r="12" spans="1:6" ht="15.9" customHeight="1" x14ac:dyDescent="0.25">
      <c r="A12" s="121" t="s">
        <v>32</v>
      </c>
      <c r="B12" s="120">
        <v>389156</v>
      </c>
      <c r="C12" s="120">
        <v>196127</v>
      </c>
      <c r="D12" s="122">
        <f t="shared" si="0"/>
        <v>50.398040888486882</v>
      </c>
      <c r="E12" s="120">
        <v>193029</v>
      </c>
      <c r="F12" s="122">
        <f t="shared" si="1"/>
        <v>49.601959111513125</v>
      </c>
    </row>
    <row r="13" spans="1:6" ht="15.9" customHeight="1" x14ac:dyDescent="0.25">
      <c r="A13" s="121" t="s">
        <v>33</v>
      </c>
      <c r="B13" s="120">
        <v>337708</v>
      </c>
      <c r="C13" s="120">
        <v>169234</v>
      </c>
      <c r="D13" s="122">
        <f t="shared" si="0"/>
        <v>50.112523244933492</v>
      </c>
      <c r="E13" s="120">
        <v>168474</v>
      </c>
      <c r="F13" s="122">
        <f t="shared" si="1"/>
        <v>49.887476755066508</v>
      </c>
    </row>
    <row r="14" spans="1:6" ht="15.9" customHeight="1" x14ac:dyDescent="0.25">
      <c r="A14" s="121" t="s">
        <v>34</v>
      </c>
      <c r="B14" s="120">
        <v>286709</v>
      </c>
      <c r="C14" s="120">
        <v>142950</v>
      </c>
      <c r="D14" s="122">
        <f t="shared" si="0"/>
        <v>49.858916183307819</v>
      </c>
      <c r="E14" s="120">
        <v>143759</v>
      </c>
      <c r="F14" s="122">
        <f t="shared" si="1"/>
        <v>50.141083816692188</v>
      </c>
    </row>
    <row r="15" spans="1:6" ht="15.9" customHeight="1" x14ac:dyDescent="0.25">
      <c r="A15" s="121" t="s">
        <v>35</v>
      </c>
      <c r="B15" s="120">
        <v>261707</v>
      </c>
      <c r="C15" s="120">
        <v>129616</v>
      </c>
      <c r="D15" s="122">
        <f t="shared" si="0"/>
        <v>49.527142949940199</v>
      </c>
      <c r="E15" s="120">
        <v>132091</v>
      </c>
      <c r="F15" s="122">
        <f t="shared" si="1"/>
        <v>50.472857050059808</v>
      </c>
    </row>
    <row r="16" spans="1:6" ht="15.9" customHeight="1" x14ac:dyDescent="0.25">
      <c r="A16" s="121" t="s">
        <v>36</v>
      </c>
      <c r="B16" s="120">
        <v>265419</v>
      </c>
      <c r="C16" s="120">
        <v>130739</v>
      </c>
      <c r="D16" s="122">
        <f t="shared" si="0"/>
        <v>49.257588944273017</v>
      </c>
      <c r="E16" s="120">
        <v>134680</v>
      </c>
      <c r="F16" s="122">
        <f t="shared" si="1"/>
        <v>50.74241105572699</v>
      </c>
    </row>
    <row r="17" spans="1:6" ht="15.9" customHeight="1" x14ac:dyDescent="0.25">
      <c r="A17" s="121" t="s">
        <v>37</v>
      </c>
      <c r="B17" s="120">
        <v>242491</v>
      </c>
      <c r="C17" s="120">
        <v>118331</v>
      </c>
      <c r="D17" s="122">
        <f t="shared" si="0"/>
        <v>48.798099723288701</v>
      </c>
      <c r="E17" s="120">
        <v>124160</v>
      </c>
      <c r="F17" s="122">
        <f t="shared" si="1"/>
        <v>51.201900276711299</v>
      </c>
    </row>
    <row r="18" spans="1:6" ht="15.9" customHeight="1" x14ac:dyDescent="0.25">
      <c r="A18" s="121" t="s">
        <v>38</v>
      </c>
      <c r="B18" s="120">
        <v>192838</v>
      </c>
      <c r="C18" s="120">
        <v>92750</v>
      </c>
      <c r="D18" s="122">
        <f t="shared" si="0"/>
        <v>48.097366701583709</v>
      </c>
      <c r="E18" s="120">
        <v>100088</v>
      </c>
      <c r="F18" s="122">
        <f t="shared" si="1"/>
        <v>51.902633298416291</v>
      </c>
    </row>
    <row r="19" spans="1:6" ht="15.9" customHeight="1" x14ac:dyDescent="0.25">
      <c r="A19" s="121" t="s">
        <v>39</v>
      </c>
      <c r="B19" s="120">
        <v>139203</v>
      </c>
      <c r="C19" s="120">
        <v>65784</v>
      </c>
      <c r="D19" s="122">
        <f t="shared" si="0"/>
        <v>47.257602206848993</v>
      </c>
      <c r="E19" s="120">
        <v>73419</v>
      </c>
      <c r="F19" s="122">
        <f t="shared" si="1"/>
        <v>52.742397793151007</v>
      </c>
    </row>
    <row r="20" spans="1:6" ht="15.9" customHeight="1" x14ac:dyDescent="0.25">
      <c r="A20" s="121" t="s">
        <v>40</v>
      </c>
      <c r="B20" s="120">
        <v>93457</v>
      </c>
      <c r="C20" s="120">
        <v>43249</v>
      </c>
      <c r="D20" s="122">
        <f t="shared" si="0"/>
        <v>46.276897396663706</v>
      </c>
      <c r="E20" s="120">
        <v>50208</v>
      </c>
      <c r="F20" s="122">
        <f t="shared" si="1"/>
        <v>53.723102603336294</v>
      </c>
    </row>
    <row r="21" spans="1:6" ht="15.9" customHeight="1" x14ac:dyDescent="0.25">
      <c r="A21" s="121" t="s">
        <v>41</v>
      </c>
      <c r="B21" s="120">
        <v>58888</v>
      </c>
      <c r="C21" s="120">
        <v>26349</v>
      </c>
      <c r="D21" s="122">
        <f t="shared" si="0"/>
        <v>44.744260290721371</v>
      </c>
      <c r="E21" s="120">
        <v>32539</v>
      </c>
      <c r="F21" s="122">
        <f t="shared" si="1"/>
        <v>55.255739709278629</v>
      </c>
    </row>
    <row r="22" spans="1:6" ht="15.9" customHeight="1" x14ac:dyDescent="0.25">
      <c r="A22" s="121" t="s">
        <v>420</v>
      </c>
      <c r="B22" s="120">
        <v>33778</v>
      </c>
      <c r="C22" s="120">
        <v>14287</v>
      </c>
      <c r="D22" s="122">
        <f t="shared" si="0"/>
        <v>42.296761205518386</v>
      </c>
      <c r="E22" s="120">
        <v>19491</v>
      </c>
      <c r="F22" s="122">
        <f t="shared" si="1"/>
        <v>57.703238794481614</v>
      </c>
    </row>
    <row r="23" spans="1:6" ht="15.9" customHeight="1" x14ac:dyDescent="0.25">
      <c r="A23" s="121" t="s">
        <v>453</v>
      </c>
      <c r="B23" s="120">
        <v>15199</v>
      </c>
      <c r="C23" s="120">
        <v>5897</v>
      </c>
      <c r="D23" s="122">
        <f t="shared" si="0"/>
        <v>38.79860517139285</v>
      </c>
      <c r="E23" s="120">
        <v>9302</v>
      </c>
      <c r="F23" s="122">
        <f t="shared" si="1"/>
        <v>61.20139482860715</v>
      </c>
    </row>
    <row r="24" spans="1:6" ht="15.9" customHeight="1" x14ac:dyDescent="0.25">
      <c r="A24" s="121" t="s">
        <v>1070</v>
      </c>
      <c r="B24" s="120">
        <v>4762</v>
      </c>
      <c r="C24" s="120">
        <v>1777</v>
      </c>
      <c r="D24" s="122">
        <f t="shared" si="0"/>
        <v>37.3162536749265</v>
      </c>
      <c r="E24" s="120">
        <v>2985</v>
      </c>
      <c r="F24" s="122">
        <f t="shared" si="1"/>
        <v>62.6837463250735</v>
      </c>
    </row>
    <row r="25" spans="1:6" ht="15.9" customHeight="1" x14ac:dyDescent="0.25">
      <c r="A25" s="121" t="s">
        <v>1071</v>
      </c>
      <c r="B25" s="120">
        <v>839</v>
      </c>
      <c r="C25" s="120">
        <v>263</v>
      </c>
      <c r="D25" s="122">
        <f>+C25/B25*100</f>
        <v>31.346841477949937</v>
      </c>
      <c r="E25" s="120">
        <v>576</v>
      </c>
      <c r="F25" s="122">
        <f t="shared" si="1"/>
        <v>68.653158522050063</v>
      </c>
    </row>
    <row r="26" spans="1:6" ht="12" customHeight="1" x14ac:dyDescent="0.25">
      <c r="A26" s="115"/>
      <c r="B26" s="115"/>
      <c r="C26" s="115"/>
      <c r="D26" s="115"/>
      <c r="E26" s="115"/>
      <c r="F26" s="115"/>
    </row>
    <row r="27" spans="1:6" ht="9.75" customHeight="1" x14ac:dyDescent="0.25">
      <c r="A27" s="93"/>
      <c r="B27" s="93"/>
      <c r="C27" s="93"/>
      <c r="D27" s="93"/>
      <c r="E27" s="93"/>
      <c r="F27" s="93"/>
    </row>
    <row r="28" spans="1:6" ht="15.9" customHeight="1" x14ac:dyDescent="0.25">
      <c r="A28" s="64" t="s">
        <v>930</v>
      </c>
      <c r="B28" s="93"/>
      <c r="C28" s="93"/>
      <c r="D28" s="93"/>
      <c r="E28" s="93"/>
      <c r="F28" s="93"/>
    </row>
  </sheetData>
  <mergeCells count="5">
    <mergeCell ref="A1:F1"/>
    <mergeCell ref="A2:F2"/>
    <mergeCell ref="A3:F3"/>
    <mergeCell ref="A5:A6"/>
    <mergeCell ref="B5:B6"/>
  </mergeCells>
  <phoneticPr fontId="50" type="noConversion"/>
  <printOptions horizontalCentered="1" verticalCentered="1"/>
  <pageMargins left="0.39370078740157483" right="0.39370078740157483" top="0.9237007874015748" bottom="0.39370078740157483" header="0" footer="0"/>
  <pageSetup paperSize="9" scale="96" firstPageNumber="25" orientation="portrait" r:id="rId1"/>
  <headerFooter scaleWithDoc="0" alignWithMargins="0"/>
  <ignoredErrors>
    <ignoredError sqref="D7"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1">
    <tabColor rgb="FFFFFF00"/>
    <pageSetUpPr autoPageBreaks="0" fitToPage="1"/>
  </sheetPr>
  <dimension ref="A1:M39"/>
  <sheetViews>
    <sheetView zoomScaleNormal="100" zoomScaleSheetLayoutView="115" workbookViewId="0"/>
  </sheetViews>
  <sheetFormatPr baseColWidth="10" defaultColWidth="11.44140625" defaultRowHeight="12.75" customHeight="1" x14ac:dyDescent="0.25"/>
  <cols>
    <col min="1" max="8" width="11.44140625" style="307"/>
    <col min="9" max="9" width="31.5546875" style="307" customWidth="1"/>
    <col min="10" max="10" width="11.6640625" style="307" bestFit="1" customWidth="1"/>
    <col min="11" max="11" width="12.33203125" style="307" bestFit="1" customWidth="1"/>
    <col min="12" max="12" width="8.88671875" style="307" bestFit="1" customWidth="1"/>
    <col min="13" max="13" width="13.5546875" style="307" customWidth="1"/>
    <col min="14" max="16384" width="11.44140625" style="307"/>
  </cols>
  <sheetData>
    <row r="1" spans="1:13" ht="13.2" x14ac:dyDescent="0.25">
      <c r="A1" s="304"/>
      <c r="B1" s="305"/>
      <c r="C1" s="306"/>
      <c r="D1" s="306"/>
      <c r="E1" s="306"/>
      <c r="F1" s="306"/>
      <c r="G1" s="306"/>
      <c r="H1" s="306"/>
      <c r="I1" s="306"/>
      <c r="J1" s="306"/>
      <c r="K1" s="306"/>
      <c r="L1" s="306"/>
      <c r="M1" s="306"/>
    </row>
    <row r="2" spans="1:13" ht="13.2" x14ac:dyDescent="0.25">
      <c r="A2" s="304"/>
      <c r="B2" s="305"/>
      <c r="C2" s="306"/>
      <c r="D2" s="306"/>
      <c r="E2" s="306"/>
      <c r="F2" s="306"/>
      <c r="G2" s="306"/>
      <c r="H2" s="306"/>
      <c r="I2" s="306"/>
      <c r="J2" s="76"/>
      <c r="K2" s="76"/>
      <c r="L2" s="76"/>
      <c r="M2" s="76"/>
    </row>
    <row r="3" spans="1:13" ht="13.2" x14ac:dyDescent="0.25">
      <c r="A3" s="304"/>
      <c r="B3" s="305"/>
      <c r="C3" s="306"/>
      <c r="D3" s="306"/>
      <c r="E3" s="306"/>
      <c r="F3" s="306"/>
      <c r="G3" s="306"/>
      <c r="H3" s="306"/>
      <c r="I3" s="306"/>
      <c r="J3" s="311" t="s">
        <v>23</v>
      </c>
      <c r="K3" s="311" t="s">
        <v>24</v>
      </c>
      <c r="L3" s="76"/>
      <c r="M3" s="76"/>
    </row>
    <row r="4" spans="1:13" ht="13.2" x14ac:dyDescent="0.25">
      <c r="A4" s="304"/>
      <c r="B4" s="305"/>
      <c r="C4" s="306"/>
      <c r="D4" s="306"/>
      <c r="E4" s="306"/>
      <c r="F4" s="306"/>
      <c r="G4" s="306"/>
      <c r="H4" s="306"/>
      <c r="I4" s="306"/>
      <c r="J4" s="78">
        <f>+'C5'!C8</f>
        <v>58514</v>
      </c>
      <c r="K4" s="76">
        <f>+'C5'!E8*-1</f>
        <v>-56562</v>
      </c>
      <c r="L4" s="312" t="s">
        <v>28</v>
      </c>
      <c r="M4" s="313" t="str">
        <f>CONCATENATE(L4,"                                                                     ")</f>
        <v xml:space="preserve">18 - 19                                                                     </v>
      </c>
    </row>
    <row r="5" spans="1:13" ht="13.2" x14ac:dyDescent="0.25">
      <c r="A5" s="304"/>
      <c r="B5" s="305"/>
      <c r="C5" s="306"/>
      <c r="D5" s="306"/>
      <c r="E5" s="306"/>
      <c r="F5" s="306"/>
      <c r="G5" s="306"/>
      <c r="H5" s="306"/>
      <c r="I5" s="306"/>
      <c r="J5" s="78">
        <f>+'C5'!C9</f>
        <v>185319</v>
      </c>
      <c r="K5" s="76">
        <f>+'C5'!E9*-1</f>
        <v>-177428</v>
      </c>
      <c r="L5" s="312" t="s">
        <v>25</v>
      </c>
      <c r="M5" s="313" t="str">
        <f t="shared" ref="M5:M28" si="0">CONCATENATE(L5,"                                                                     ")</f>
        <v xml:space="preserve">20 - 24                                                                     </v>
      </c>
    </row>
    <row r="6" spans="1:13" ht="13.2" x14ac:dyDescent="0.25">
      <c r="A6" s="304"/>
      <c r="B6" s="305"/>
      <c r="C6" s="306"/>
      <c r="D6" s="306"/>
      <c r="E6" s="306"/>
      <c r="F6" s="306"/>
      <c r="G6" s="306"/>
      <c r="H6" s="306"/>
      <c r="I6" s="306"/>
      <c r="J6" s="78">
        <f>+'C5'!C10</f>
        <v>193494</v>
      </c>
      <c r="K6" s="76">
        <f>+'C5'!E10*-1</f>
        <v>-187597</v>
      </c>
      <c r="L6" s="312" t="s">
        <v>30</v>
      </c>
      <c r="M6" s="313" t="str">
        <f t="shared" si="0"/>
        <v xml:space="preserve">25 - 29                                                                     </v>
      </c>
    </row>
    <row r="7" spans="1:13" ht="13.2" x14ac:dyDescent="0.25">
      <c r="A7" s="304"/>
      <c r="B7" s="305"/>
      <c r="C7" s="306"/>
      <c r="D7" s="306"/>
      <c r="E7" s="306"/>
      <c r="F7" s="306"/>
      <c r="G7" s="306"/>
      <c r="H7" s="306"/>
      <c r="I7" s="306"/>
      <c r="J7" s="78">
        <f>+'C5'!C11</f>
        <v>197967</v>
      </c>
      <c r="K7" s="76">
        <f>+'C5'!E11*-1</f>
        <v>-191772</v>
      </c>
      <c r="L7" s="312" t="s">
        <v>31</v>
      </c>
      <c r="M7" s="313" t="str">
        <f t="shared" si="0"/>
        <v xml:space="preserve">30 - 34                                                                     </v>
      </c>
    </row>
    <row r="8" spans="1:13" ht="13.2" x14ac:dyDescent="0.25">
      <c r="A8" s="306"/>
      <c r="B8" s="306"/>
      <c r="C8" s="306"/>
      <c r="D8" s="306"/>
      <c r="E8" s="306"/>
      <c r="F8" s="306"/>
      <c r="G8" s="306"/>
      <c r="H8" s="306"/>
      <c r="I8" s="306"/>
      <c r="J8" s="78">
        <f>+'C5'!C12</f>
        <v>196127</v>
      </c>
      <c r="K8" s="76">
        <f>+'C5'!E12*-1</f>
        <v>-193029</v>
      </c>
      <c r="L8" s="312" t="s">
        <v>32</v>
      </c>
      <c r="M8" s="313" t="str">
        <f t="shared" si="0"/>
        <v xml:space="preserve">35 - 39                                                                     </v>
      </c>
    </row>
    <row r="9" spans="1:13" ht="13.2" x14ac:dyDescent="0.25">
      <c r="A9" s="306"/>
      <c r="B9" s="306"/>
      <c r="C9" s="306"/>
      <c r="D9" s="306"/>
      <c r="E9" s="306"/>
      <c r="F9" s="306"/>
      <c r="G9" s="306"/>
      <c r="H9" s="306"/>
      <c r="I9" s="306"/>
      <c r="J9" s="78">
        <f>+'C5'!C13</f>
        <v>169234</v>
      </c>
      <c r="K9" s="76">
        <f>+'C5'!E13*-1</f>
        <v>-168474</v>
      </c>
      <c r="L9" s="312" t="s">
        <v>33</v>
      </c>
      <c r="M9" s="313" t="str">
        <f t="shared" si="0"/>
        <v xml:space="preserve">40 - 44                                                                     </v>
      </c>
    </row>
    <row r="10" spans="1:13" ht="13.2" x14ac:dyDescent="0.25">
      <c r="A10" s="306"/>
      <c r="B10" s="306"/>
      <c r="C10" s="306"/>
      <c r="D10" s="306"/>
      <c r="E10" s="306"/>
      <c r="F10" s="306"/>
      <c r="G10" s="306"/>
      <c r="H10" s="306"/>
      <c r="I10" s="306"/>
      <c r="J10" s="78">
        <f>+'C5'!C14</f>
        <v>142950</v>
      </c>
      <c r="K10" s="76">
        <f>+'C5'!E14*-1</f>
        <v>-143759</v>
      </c>
      <c r="L10" s="312" t="s">
        <v>34</v>
      </c>
      <c r="M10" s="313" t="str">
        <f t="shared" si="0"/>
        <v xml:space="preserve">45 - 49                                                                     </v>
      </c>
    </row>
    <row r="11" spans="1:13" ht="13.2" x14ac:dyDescent="0.25">
      <c r="A11" s="306"/>
      <c r="B11" s="306"/>
      <c r="C11" s="306"/>
      <c r="D11" s="306"/>
      <c r="E11" s="306"/>
      <c r="F11" s="306"/>
      <c r="G11" s="306"/>
      <c r="H11" s="306"/>
      <c r="I11" s="306"/>
      <c r="J11" s="78">
        <f>+'C5'!C15</f>
        <v>129616</v>
      </c>
      <c r="K11" s="76">
        <f>+'C5'!E15*-1</f>
        <v>-132091</v>
      </c>
      <c r="L11" s="312" t="s">
        <v>35</v>
      </c>
      <c r="M11" s="313" t="str">
        <f t="shared" si="0"/>
        <v xml:space="preserve">50 - 54                                                                     </v>
      </c>
    </row>
    <row r="12" spans="1:13" ht="13.2" x14ac:dyDescent="0.25">
      <c r="A12" s="306"/>
      <c r="B12" s="306"/>
      <c r="C12" s="306"/>
      <c r="D12" s="306"/>
      <c r="E12" s="306"/>
      <c r="F12" s="306"/>
      <c r="G12" s="306"/>
      <c r="H12" s="306"/>
      <c r="I12" s="306"/>
      <c r="J12" s="78">
        <f>+'C5'!C16</f>
        <v>130739</v>
      </c>
      <c r="K12" s="76">
        <f>+'C5'!E16*-1</f>
        <v>-134680</v>
      </c>
      <c r="L12" s="312" t="s">
        <v>36</v>
      </c>
      <c r="M12" s="313" t="str">
        <f t="shared" si="0"/>
        <v xml:space="preserve">55 - 59                                                                     </v>
      </c>
    </row>
    <row r="13" spans="1:13" ht="13.2" x14ac:dyDescent="0.25">
      <c r="A13" s="306"/>
      <c r="B13" s="306"/>
      <c r="C13" s="306"/>
      <c r="D13" s="306"/>
      <c r="E13" s="306"/>
      <c r="F13" s="306"/>
      <c r="G13" s="306"/>
      <c r="H13" s="306"/>
      <c r="I13" s="306"/>
      <c r="J13" s="78">
        <f>+'C5'!C17</f>
        <v>118331</v>
      </c>
      <c r="K13" s="76">
        <f>+'C5'!E17*-1</f>
        <v>-124160</v>
      </c>
      <c r="L13" s="312" t="s">
        <v>37</v>
      </c>
      <c r="M13" s="313" t="str">
        <f t="shared" si="0"/>
        <v xml:space="preserve">60 - 64                                                                     </v>
      </c>
    </row>
    <row r="14" spans="1:13" ht="13.2" x14ac:dyDescent="0.25">
      <c r="A14" s="306"/>
      <c r="B14" s="306"/>
      <c r="C14" s="306"/>
      <c r="D14" s="306"/>
      <c r="E14" s="306"/>
      <c r="F14" s="306"/>
      <c r="G14" s="306"/>
      <c r="H14" s="306"/>
      <c r="I14" s="306"/>
      <c r="J14" s="78">
        <f>+'C5'!C18</f>
        <v>92750</v>
      </c>
      <c r="K14" s="76">
        <f>+'C5'!E18*-1</f>
        <v>-100088</v>
      </c>
      <c r="L14" s="312" t="s">
        <v>38</v>
      </c>
      <c r="M14" s="313" t="str">
        <f t="shared" si="0"/>
        <v xml:space="preserve">65 - 69                                                                     </v>
      </c>
    </row>
    <row r="15" spans="1:13" ht="13.2" x14ac:dyDescent="0.25">
      <c r="A15" s="306"/>
      <c r="B15" s="306"/>
      <c r="C15" s="306"/>
      <c r="D15" s="306"/>
      <c r="E15" s="306"/>
      <c r="F15" s="306"/>
      <c r="G15" s="306"/>
      <c r="H15" s="306"/>
      <c r="I15" s="306"/>
      <c r="J15" s="78">
        <f>+'C5'!C19</f>
        <v>65784</v>
      </c>
      <c r="K15" s="76">
        <f>+'C5'!E19*-1</f>
        <v>-73419</v>
      </c>
      <c r="L15" s="312" t="s">
        <v>39</v>
      </c>
      <c r="M15" s="313" t="str">
        <f t="shared" si="0"/>
        <v xml:space="preserve">70 - 74                                                                     </v>
      </c>
    </row>
    <row r="16" spans="1:13" ht="13.2" x14ac:dyDescent="0.25">
      <c r="A16" s="306"/>
      <c r="B16" s="306"/>
      <c r="C16" s="306"/>
      <c r="D16" s="306"/>
      <c r="E16" s="306"/>
      <c r="F16" s="306"/>
      <c r="G16" s="306"/>
      <c r="H16" s="306"/>
      <c r="I16" s="306"/>
      <c r="J16" s="78">
        <f>+'C5'!C20</f>
        <v>43249</v>
      </c>
      <c r="K16" s="76">
        <f>+'C5'!E20*-1</f>
        <v>-50208</v>
      </c>
      <c r="L16" s="312" t="s">
        <v>40</v>
      </c>
      <c r="M16" s="313" t="str">
        <f t="shared" si="0"/>
        <v xml:space="preserve">75 - 79                                                                     </v>
      </c>
    </row>
    <row r="17" spans="1:13" ht="13.2" x14ac:dyDescent="0.25">
      <c r="A17" s="306"/>
      <c r="B17" s="306"/>
      <c r="C17" s="306"/>
      <c r="D17" s="306"/>
      <c r="E17" s="306"/>
      <c r="F17" s="306"/>
      <c r="G17" s="306"/>
      <c r="H17" s="306"/>
      <c r="I17" s="306"/>
      <c r="J17" s="78">
        <f>+'C5'!C21</f>
        <v>26349</v>
      </c>
      <c r="K17" s="76">
        <f>+'C5'!E21*-1</f>
        <v>-32539</v>
      </c>
      <c r="L17" s="312" t="s">
        <v>41</v>
      </c>
      <c r="M17" s="313" t="str">
        <f t="shared" si="0"/>
        <v xml:space="preserve">80 - 84                                                                     </v>
      </c>
    </row>
    <row r="18" spans="1:13" ht="13.2" x14ac:dyDescent="0.25">
      <c r="A18" s="306"/>
      <c r="B18" s="306"/>
      <c r="C18" s="306"/>
      <c r="D18" s="306"/>
      <c r="E18" s="306"/>
      <c r="F18" s="306"/>
      <c r="G18" s="306"/>
      <c r="H18" s="306"/>
      <c r="I18" s="306"/>
      <c r="J18" s="78">
        <f>+'C5'!C22</f>
        <v>14287</v>
      </c>
      <c r="K18" s="76">
        <f>+'C5'!E22*-1</f>
        <v>-19491</v>
      </c>
      <c r="L18" s="312" t="s">
        <v>454</v>
      </c>
      <c r="M18" s="313" t="str">
        <f t="shared" si="0"/>
        <v xml:space="preserve">88 - 89                                                                     </v>
      </c>
    </row>
    <row r="19" spans="1:13" ht="13.2" x14ac:dyDescent="0.25">
      <c r="A19" s="306"/>
      <c r="B19" s="306"/>
      <c r="C19" s="306"/>
      <c r="D19" s="306"/>
      <c r="E19" s="306"/>
      <c r="F19" s="306"/>
      <c r="G19" s="306"/>
      <c r="H19" s="306"/>
      <c r="I19" s="306"/>
      <c r="J19" s="78">
        <f>+'C5'!C23</f>
        <v>5897</v>
      </c>
      <c r="K19" s="76">
        <f>+'C5'!E23*-1</f>
        <v>-9302</v>
      </c>
      <c r="L19" s="312" t="s">
        <v>453</v>
      </c>
      <c r="M19" s="313" t="str">
        <f t="shared" si="0"/>
        <v xml:space="preserve">90 - 94                                                                     </v>
      </c>
    </row>
    <row r="20" spans="1:13" ht="13.2" x14ac:dyDescent="0.25">
      <c r="A20" s="306"/>
      <c r="B20" s="306"/>
      <c r="C20" s="306"/>
      <c r="D20" s="306"/>
      <c r="E20" s="306"/>
      <c r="F20" s="306"/>
      <c r="G20" s="306"/>
      <c r="H20" s="306"/>
      <c r="I20" s="306"/>
      <c r="J20" s="78">
        <f>+'C5'!C25++'C5'!C24</f>
        <v>2040</v>
      </c>
      <c r="K20" s="76">
        <f>+'C5'!E25*-1++'C5'!E24*-1</f>
        <v>-3561</v>
      </c>
      <c r="L20" s="312" t="s">
        <v>455</v>
      </c>
      <c r="M20" s="313" t="str">
        <f t="shared" si="0"/>
        <v xml:space="preserve">95 y más                                                                     </v>
      </c>
    </row>
    <row r="21" spans="1:13" ht="13.2" x14ac:dyDescent="0.25">
      <c r="A21" s="306"/>
      <c r="B21" s="306"/>
      <c r="C21" s="306"/>
      <c r="D21" s="306"/>
      <c r="E21" s="306"/>
      <c r="F21" s="306"/>
      <c r="G21" s="306"/>
      <c r="H21" s="306"/>
      <c r="I21" s="306"/>
      <c r="J21" s="78"/>
      <c r="K21" s="78"/>
      <c r="L21" s="76"/>
      <c r="M21" s="313" t="str">
        <f t="shared" si="0"/>
        <v xml:space="preserve">                                                                     </v>
      </c>
    </row>
    <row r="22" spans="1:13" ht="13.2" x14ac:dyDescent="0.25">
      <c r="A22" s="306"/>
      <c r="B22" s="306"/>
      <c r="C22" s="306"/>
      <c r="D22" s="306"/>
      <c r="E22" s="306"/>
      <c r="F22" s="306"/>
      <c r="G22" s="306"/>
      <c r="H22" s="306"/>
      <c r="I22" s="306"/>
      <c r="J22" s="78">
        <f>SUM(J4:J21)</f>
        <v>1772647</v>
      </c>
      <c r="K22" s="78">
        <f>SUM(K4:K21)</f>
        <v>-1798160</v>
      </c>
      <c r="L22" s="76"/>
      <c r="M22" s="313" t="str">
        <f t="shared" si="0"/>
        <v xml:space="preserve">                                                                     </v>
      </c>
    </row>
    <row r="23" spans="1:13" ht="13.2" x14ac:dyDescent="0.25">
      <c r="A23" s="306"/>
      <c r="B23" s="306"/>
      <c r="C23" s="306"/>
      <c r="D23" s="306"/>
      <c r="E23" s="306"/>
      <c r="F23" s="306"/>
      <c r="G23" s="306"/>
      <c r="H23" s="306"/>
      <c r="I23" s="306"/>
      <c r="J23" s="78"/>
      <c r="K23" s="78"/>
      <c r="L23" s="76"/>
      <c r="M23" s="313" t="str">
        <f t="shared" si="0"/>
        <v xml:space="preserve">                                                                     </v>
      </c>
    </row>
    <row r="24" spans="1:13" ht="13.2" x14ac:dyDescent="0.25">
      <c r="A24" s="306"/>
      <c r="B24" s="306"/>
      <c r="C24" s="306"/>
      <c r="D24" s="306"/>
      <c r="E24" s="306"/>
      <c r="F24" s="306"/>
      <c r="G24" s="306"/>
      <c r="H24" s="306"/>
      <c r="I24" s="306"/>
      <c r="J24" s="78">
        <f>+J22-K22</f>
        <v>3570807</v>
      </c>
      <c r="K24" s="78"/>
      <c r="L24" s="76"/>
      <c r="M24" s="313" t="str">
        <f t="shared" si="0"/>
        <v xml:space="preserve">                                                                     </v>
      </c>
    </row>
    <row r="25" spans="1:13" ht="13.2" x14ac:dyDescent="0.25">
      <c r="A25" s="306"/>
      <c r="B25" s="306"/>
      <c r="C25" s="306"/>
      <c r="D25" s="306"/>
      <c r="E25" s="306"/>
      <c r="F25" s="306"/>
      <c r="G25" s="306"/>
      <c r="H25" s="306"/>
      <c r="I25" s="306"/>
      <c r="J25" s="78"/>
      <c r="K25" s="78"/>
      <c r="L25" s="76"/>
      <c r="M25" s="313" t="str">
        <f t="shared" si="0"/>
        <v xml:space="preserve">                                                                     </v>
      </c>
    </row>
    <row r="26" spans="1:13" ht="13.2" x14ac:dyDescent="0.25">
      <c r="A26" s="306"/>
      <c r="B26" s="306"/>
      <c r="C26" s="306"/>
      <c r="D26" s="306"/>
      <c r="E26" s="306"/>
      <c r="F26" s="306"/>
      <c r="G26" s="306"/>
      <c r="H26" s="306"/>
      <c r="I26" s="306"/>
      <c r="J26" s="78"/>
      <c r="K26" s="78"/>
      <c r="L26" s="76"/>
      <c r="M26" s="313" t="str">
        <f t="shared" si="0"/>
        <v xml:space="preserve">                                                                     </v>
      </c>
    </row>
    <row r="27" spans="1:13" ht="13.2" x14ac:dyDescent="0.25">
      <c r="A27" s="306"/>
      <c r="B27" s="306"/>
      <c r="C27" s="306"/>
      <c r="D27" s="306"/>
      <c r="E27" s="306"/>
      <c r="F27" s="306"/>
      <c r="G27" s="306"/>
      <c r="H27" s="306"/>
      <c r="I27" s="306"/>
      <c r="J27" s="78"/>
      <c r="K27" s="78"/>
      <c r="L27" s="76"/>
      <c r="M27" s="313" t="str">
        <f t="shared" si="0"/>
        <v xml:space="preserve">                                                                     </v>
      </c>
    </row>
    <row r="28" spans="1:13" ht="13.2" x14ac:dyDescent="0.25">
      <c r="A28" s="306"/>
      <c r="B28" s="306"/>
      <c r="C28" s="306"/>
      <c r="D28" s="306"/>
      <c r="E28" s="306"/>
      <c r="F28" s="306"/>
      <c r="G28" s="306"/>
      <c r="H28" s="306"/>
      <c r="I28" s="306"/>
      <c r="J28" s="305"/>
      <c r="K28" s="305"/>
      <c r="L28" s="306"/>
      <c r="M28" s="308" t="str">
        <f t="shared" si="0"/>
        <v xml:space="preserve">                                                                     </v>
      </c>
    </row>
    <row r="29" spans="1:13" ht="8.25" customHeight="1" x14ac:dyDescent="0.25">
      <c r="A29" s="306"/>
      <c r="B29" s="306"/>
      <c r="C29" s="306"/>
      <c r="D29" s="306"/>
      <c r="E29" s="306"/>
      <c r="F29" s="306"/>
      <c r="G29" s="306"/>
      <c r="H29" s="306"/>
      <c r="I29" s="306"/>
      <c r="J29" s="305"/>
      <c r="K29" s="305"/>
      <c r="L29" s="306"/>
      <c r="M29" s="308"/>
    </row>
    <row r="30" spans="1:13" ht="13.2" x14ac:dyDescent="0.25">
      <c r="A30" s="306"/>
      <c r="B30" s="306"/>
      <c r="C30" s="306"/>
      <c r="D30" s="306"/>
      <c r="E30" s="306"/>
      <c r="F30" s="306"/>
      <c r="G30" s="306"/>
      <c r="H30" s="306"/>
      <c r="I30" s="306"/>
      <c r="J30" s="305"/>
      <c r="K30" s="305"/>
      <c r="L30" s="306"/>
      <c r="M30" s="306"/>
    </row>
    <row r="31" spans="1:13" ht="13.2" x14ac:dyDescent="0.25">
      <c r="A31" s="306"/>
      <c r="B31" s="306"/>
      <c r="C31" s="306"/>
      <c r="D31" s="306"/>
      <c r="E31" s="306"/>
      <c r="F31" s="306"/>
      <c r="G31" s="306"/>
      <c r="H31" s="306"/>
      <c r="I31" s="306"/>
      <c r="J31" s="305"/>
      <c r="K31" s="305"/>
      <c r="L31" s="306"/>
      <c r="M31" s="306"/>
    </row>
    <row r="32" spans="1:13" ht="13.2" x14ac:dyDescent="0.25">
      <c r="A32" s="306"/>
      <c r="B32" s="306"/>
      <c r="C32" s="306"/>
      <c r="D32" s="306"/>
      <c r="E32" s="306"/>
      <c r="F32" s="306"/>
      <c r="G32" s="306"/>
      <c r="H32" s="306"/>
      <c r="I32" s="306"/>
      <c r="J32" s="305"/>
      <c r="K32" s="305"/>
      <c r="L32" s="306"/>
      <c r="M32" s="306"/>
    </row>
    <row r="33" spans="1:13" ht="13.2" x14ac:dyDescent="0.25">
      <c r="A33" s="306"/>
      <c r="B33" s="306"/>
      <c r="C33" s="306"/>
      <c r="D33" s="306"/>
      <c r="E33" s="306"/>
      <c r="F33" s="306"/>
      <c r="G33" s="306"/>
      <c r="H33" s="306"/>
      <c r="I33" s="306"/>
      <c r="J33" s="305"/>
      <c r="K33" s="305"/>
      <c r="L33" s="306"/>
      <c r="M33" s="306"/>
    </row>
    <row r="34" spans="1:13" ht="13.2" x14ac:dyDescent="0.25">
      <c r="A34" s="306"/>
      <c r="B34" s="309"/>
      <c r="C34" s="306"/>
      <c r="D34" s="306"/>
      <c r="E34" s="306"/>
      <c r="F34" s="306"/>
      <c r="G34" s="306"/>
      <c r="H34" s="306"/>
      <c r="I34" s="306"/>
      <c r="J34" s="305"/>
      <c r="K34" s="305"/>
      <c r="L34" s="306"/>
      <c r="M34" s="306"/>
    </row>
    <row r="35" spans="1:13" ht="13.2" x14ac:dyDescent="0.25">
      <c r="A35" s="306"/>
      <c r="B35" s="306"/>
      <c r="C35" s="306"/>
      <c r="D35" s="306"/>
      <c r="E35" s="306"/>
      <c r="F35" s="306"/>
      <c r="G35" s="306"/>
      <c r="H35" s="306"/>
      <c r="I35" s="306"/>
      <c r="J35" s="305"/>
      <c r="K35" s="305"/>
      <c r="L35" s="306"/>
      <c r="M35" s="306"/>
    </row>
    <row r="36" spans="1:13" ht="13.2" x14ac:dyDescent="0.25">
      <c r="A36" s="306"/>
      <c r="B36" s="306"/>
      <c r="C36" s="306"/>
      <c r="D36" s="306"/>
      <c r="E36" s="306"/>
      <c r="F36" s="306"/>
      <c r="G36" s="306"/>
      <c r="H36" s="306"/>
      <c r="I36" s="306"/>
      <c r="J36" s="305"/>
      <c r="K36" s="305"/>
      <c r="L36" s="306"/>
      <c r="M36" s="306"/>
    </row>
    <row r="37" spans="1:13" ht="13.2" x14ac:dyDescent="0.25">
      <c r="A37" s="306"/>
      <c r="B37" s="306"/>
      <c r="C37" s="306"/>
      <c r="D37" s="306"/>
      <c r="E37" s="306"/>
      <c r="F37" s="306"/>
      <c r="G37" s="306"/>
      <c r="H37" s="306"/>
      <c r="I37" s="306"/>
      <c r="J37" s="305"/>
      <c r="K37" s="305"/>
      <c r="L37" s="306"/>
      <c r="M37" s="306"/>
    </row>
    <row r="38" spans="1:13" ht="13.2" x14ac:dyDescent="0.25">
      <c r="A38" s="306"/>
      <c r="B38" s="306"/>
      <c r="C38" s="306"/>
      <c r="D38" s="306"/>
      <c r="E38" s="306"/>
      <c r="F38" s="306"/>
      <c r="G38" s="306"/>
      <c r="H38" s="306"/>
      <c r="I38" s="306"/>
      <c r="J38" s="306"/>
      <c r="K38" s="306"/>
      <c r="L38" s="306"/>
      <c r="M38" s="306"/>
    </row>
    <row r="39" spans="1:13" ht="13.2" x14ac:dyDescent="0.25">
      <c r="A39" s="310" t="s">
        <v>930</v>
      </c>
      <c r="B39" s="306"/>
      <c r="C39" s="306"/>
      <c r="D39" s="306"/>
      <c r="E39" s="306"/>
      <c r="F39" s="306"/>
      <c r="G39" s="306"/>
      <c r="H39" s="306"/>
      <c r="I39" s="306"/>
      <c r="J39" s="306"/>
      <c r="K39" s="306"/>
      <c r="L39" s="306"/>
      <c r="M39" s="306"/>
    </row>
  </sheetData>
  <sheetProtection sheet="1" objects="1" scenarios="1" selectLockedCells="1" selectUnlockedCells="1"/>
  <printOptions horizontalCentered="1"/>
  <pageMargins left="0.39370078740157483" right="0.39370078740157483" top="0.78740157480314965" bottom="0.78740157480314965" header="0" footer="0.39370078740157483"/>
  <pageSetup paperSize="9" firstPageNumber="27" orientation="landscape" r:id="rId1"/>
  <headerFooter scaleWithDoc="0"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rgb="FFFFFF00"/>
    <pageSetUpPr autoPageBreaks="0"/>
  </sheetPr>
  <dimension ref="A1:J67"/>
  <sheetViews>
    <sheetView zoomScaleNormal="100" zoomScaleSheetLayoutView="115" workbookViewId="0"/>
  </sheetViews>
  <sheetFormatPr baseColWidth="10" defaultColWidth="11" defaultRowHeight="12" customHeight="1" x14ac:dyDescent="0.25"/>
  <cols>
    <col min="1" max="1" width="17.33203125" style="202" customWidth="1"/>
    <col min="2" max="9" width="17.44140625" style="202" customWidth="1"/>
    <col min="10" max="16384" width="11" style="202"/>
  </cols>
  <sheetData>
    <row r="1" spans="1:10" ht="12" customHeight="1" x14ac:dyDescent="0.25">
      <c r="A1" s="64"/>
      <c r="B1" s="64"/>
      <c r="C1" s="64"/>
      <c r="D1" s="64"/>
      <c r="E1" s="64"/>
      <c r="F1" s="64"/>
      <c r="G1" s="64"/>
      <c r="H1" s="64"/>
      <c r="I1" s="64"/>
    </row>
    <row r="2" spans="1:10" ht="12.9" customHeight="1" x14ac:dyDescent="0.25">
      <c r="A2" s="401" t="s">
        <v>1276</v>
      </c>
      <c r="B2" s="401"/>
      <c r="C2" s="401"/>
      <c r="D2" s="401"/>
      <c r="E2" s="401"/>
      <c r="F2" s="401"/>
      <c r="G2" s="401"/>
      <c r="H2" s="401"/>
      <c r="I2" s="401"/>
    </row>
    <row r="3" spans="1:10" ht="12" customHeight="1" x14ac:dyDescent="0.25">
      <c r="A3" s="388" t="s">
        <v>1206</v>
      </c>
      <c r="B3" s="388"/>
      <c r="C3" s="388"/>
      <c r="D3" s="388"/>
      <c r="E3" s="388"/>
      <c r="F3" s="388"/>
      <c r="G3" s="388"/>
      <c r="H3" s="388"/>
      <c r="I3" s="388"/>
    </row>
    <row r="4" spans="1:10" ht="12" customHeight="1" x14ac:dyDescent="0.25">
      <c r="A4" s="109"/>
      <c r="B4" s="80"/>
      <c r="C4" s="81"/>
      <c r="D4" s="81"/>
      <c r="E4" s="81"/>
      <c r="F4" s="81"/>
      <c r="G4" s="81"/>
      <c r="H4" s="64"/>
      <c r="I4" s="123"/>
    </row>
    <row r="5" spans="1:10" ht="14.1" customHeight="1" x14ac:dyDescent="0.25">
      <c r="A5" s="396" t="s">
        <v>1265</v>
      </c>
      <c r="B5" s="399" t="s">
        <v>0</v>
      </c>
      <c r="C5" s="124" t="s">
        <v>3</v>
      </c>
      <c r="D5" s="83"/>
      <c r="E5" s="83"/>
      <c r="F5" s="83"/>
      <c r="G5" s="83"/>
      <c r="H5" s="124"/>
      <c r="I5" s="124"/>
    </row>
    <row r="6" spans="1:10" ht="24" customHeight="1" x14ac:dyDescent="0.25">
      <c r="A6" s="396"/>
      <c r="B6" s="399"/>
      <c r="C6" s="240" t="s">
        <v>5</v>
      </c>
      <c r="D6" s="240" t="s">
        <v>6</v>
      </c>
      <c r="E6" s="240" t="s">
        <v>7</v>
      </c>
      <c r="F6" s="240" t="s">
        <v>8</v>
      </c>
      <c r="G6" s="240" t="s">
        <v>9</v>
      </c>
      <c r="H6" s="240" t="s">
        <v>10</v>
      </c>
      <c r="I6" s="241" t="s">
        <v>27</v>
      </c>
    </row>
    <row r="7" spans="1:10" ht="12" customHeight="1" x14ac:dyDescent="0.25">
      <c r="A7" s="88"/>
      <c r="B7" s="89"/>
      <c r="C7" s="89"/>
      <c r="D7" s="89"/>
      <c r="E7" s="89"/>
      <c r="F7" s="89"/>
      <c r="G7" s="89"/>
      <c r="H7" s="64"/>
      <c r="I7" s="64"/>
    </row>
    <row r="8" spans="1:10" ht="15.9" customHeight="1" x14ac:dyDescent="0.25">
      <c r="A8" s="90" t="s">
        <v>1</v>
      </c>
      <c r="B8" s="91">
        <v>3570807</v>
      </c>
      <c r="C8" s="91">
        <v>1170818</v>
      </c>
      <c r="D8" s="91">
        <v>700531</v>
      </c>
      <c r="E8" s="91">
        <v>418485</v>
      </c>
      <c r="F8" s="91">
        <v>365583</v>
      </c>
      <c r="G8" s="91">
        <v>268431</v>
      </c>
      <c r="H8" s="91">
        <v>342368</v>
      </c>
      <c r="I8" s="91">
        <v>304591</v>
      </c>
    </row>
    <row r="9" spans="1:10" ht="12.9" customHeight="1" x14ac:dyDescent="0.25">
      <c r="A9" s="92" t="s">
        <v>28</v>
      </c>
      <c r="B9" s="93">
        <v>115076</v>
      </c>
      <c r="C9" s="93">
        <v>33825</v>
      </c>
      <c r="D9" s="93">
        <v>23383</v>
      </c>
      <c r="E9" s="93">
        <v>13046</v>
      </c>
      <c r="F9" s="93">
        <v>11219</v>
      </c>
      <c r="G9" s="93">
        <v>9174</v>
      </c>
      <c r="H9" s="93">
        <v>12316</v>
      </c>
      <c r="I9" s="93">
        <v>12113</v>
      </c>
      <c r="J9" s="93"/>
    </row>
    <row r="10" spans="1:10" ht="12.9" customHeight="1" x14ac:dyDescent="0.25">
      <c r="A10" s="92" t="s">
        <v>25</v>
      </c>
      <c r="B10" s="93">
        <v>362747</v>
      </c>
      <c r="C10" s="93">
        <v>110905</v>
      </c>
      <c r="D10" s="93">
        <v>73793</v>
      </c>
      <c r="E10" s="93">
        <v>40599</v>
      </c>
      <c r="F10" s="93">
        <v>35118</v>
      </c>
      <c r="G10" s="93">
        <v>28529</v>
      </c>
      <c r="H10" s="93">
        <v>37217</v>
      </c>
      <c r="I10" s="93">
        <v>36586</v>
      </c>
      <c r="J10" s="93"/>
    </row>
    <row r="11" spans="1:10" ht="12.9" customHeight="1" x14ac:dyDescent="0.25">
      <c r="A11" s="92" t="s">
        <v>11</v>
      </c>
      <c r="B11" s="93">
        <v>381091</v>
      </c>
      <c r="C11" s="93">
        <v>119854</v>
      </c>
      <c r="D11" s="93">
        <v>76224</v>
      </c>
      <c r="E11" s="93">
        <v>43830</v>
      </c>
      <c r="F11" s="93">
        <v>37517</v>
      </c>
      <c r="G11" s="93">
        <v>29349</v>
      </c>
      <c r="H11" s="93">
        <v>37742</v>
      </c>
      <c r="I11" s="93">
        <v>36575</v>
      </c>
      <c r="J11" s="93"/>
    </row>
    <row r="12" spans="1:10" ht="12.9" customHeight="1" x14ac:dyDescent="0.25">
      <c r="A12" s="92" t="s">
        <v>12</v>
      </c>
      <c r="B12" s="93">
        <v>389739</v>
      </c>
      <c r="C12" s="93">
        <v>125253</v>
      </c>
      <c r="D12" s="93">
        <v>77911</v>
      </c>
      <c r="E12" s="93">
        <v>46339</v>
      </c>
      <c r="F12" s="93">
        <v>39280</v>
      </c>
      <c r="G12" s="93">
        <v>29051</v>
      </c>
      <c r="H12" s="93">
        <v>37327</v>
      </c>
      <c r="I12" s="93">
        <v>34578</v>
      </c>
      <c r="J12" s="93"/>
    </row>
    <row r="13" spans="1:10" ht="12.9" customHeight="1" x14ac:dyDescent="0.25">
      <c r="A13" s="92" t="s">
        <v>13</v>
      </c>
      <c r="B13" s="93">
        <v>389156</v>
      </c>
      <c r="C13" s="93">
        <v>125226</v>
      </c>
      <c r="D13" s="93">
        <v>77676</v>
      </c>
      <c r="E13" s="93">
        <v>46431</v>
      </c>
      <c r="F13" s="93">
        <v>39931</v>
      </c>
      <c r="G13" s="93">
        <v>28917</v>
      </c>
      <c r="H13" s="93">
        <v>37335</v>
      </c>
      <c r="I13" s="93">
        <v>33640</v>
      </c>
      <c r="J13" s="93"/>
    </row>
    <row r="14" spans="1:10" ht="12.9" customHeight="1" x14ac:dyDescent="0.25">
      <c r="A14" s="92" t="s">
        <v>14</v>
      </c>
      <c r="B14" s="93">
        <v>337708</v>
      </c>
      <c r="C14" s="93">
        <v>111195</v>
      </c>
      <c r="D14" s="93">
        <v>65085</v>
      </c>
      <c r="E14" s="93">
        <v>39714</v>
      </c>
      <c r="F14" s="93">
        <v>36681</v>
      </c>
      <c r="G14" s="93">
        <v>25398</v>
      </c>
      <c r="H14" s="93">
        <v>32132</v>
      </c>
      <c r="I14" s="93">
        <v>27503</v>
      </c>
      <c r="J14" s="93"/>
    </row>
    <row r="15" spans="1:10" ht="12.9" customHeight="1" x14ac:dyDescent="0.25">
      <c r="A15" s="92" t="s">
        <v>15</v>
      </c>
      <c r="B15" s="93">
        <v>286709</v>
      </c>
      <c r="C15" s="93">
        <v>93292</v>
      </c>
      <c r="D15" s="93">
        <v>54270</v>
      </c>
      <c r="E15" s="93">
        <v>34605</v>
      </c>
      <c r="F15" s="93">
        <v>30966</v>
      </c>
      <c r="G15" s="93">
        <v>21790</v>
      </c>
      <c r="H15" s="93">
        <v>27713</v>
      </c>
      <c r="I15" s="93">
        <v>24073</v>
      </c>
      <c r="J15" s="93"/>
    </row>
    <row r="16" spans="1:10" ht="12.9" customHeight="1" x14ac:dyDescent="0.25">
      <c r="A16" s="92" t="s">
        <v>16</v>
      </c>
      <c r="B16" s="93">
        <v>261707</v>
      </c>
      <c r="C16" s="93">
        <v>84551</v>
      </c>
      <c r="D16" s="93">
        <v>50263</v>
      </c>
      <c r="E16" s="93">
        <v>32156</v>
      </c>
      <c r="F16" s="93">
        <v>27093</v>
      </c>
      <c r="G16" s="93">
        <v>19515</v>
      </c>
      <c r="H16" s="93">
        <v>25536</v>
      </c>
      <c r="I16" s="93">
        <v>22593</v>
      </c>
      <c r="J16" s="93"/>
    </row>
    <row r="17" spans="1:10" ht="12.9" customHeight="1" x14ac:dyDescent="0.25">
      <c r="A17" s="92" t="s">
        <v>17</v>
      </c>
      <c r="B17" s="93">
        <v>265419</v>
      </c>
      <c r="C17" s="93">
        <v>88020</v>
      </c>
      <c r="D17" s="93">
        <v>51794</v>
      </c>
      <c r="E17" s="93">
        <v>32331</v>
      </c>
      <c r="F17" s="93">
        <v>27147</v>
      </c>
      <c r="G17" s="93">
        <v>19661</v>
      </c>
      <c r="H17" s="93">
        <v>25261</v>
      </c>
      <c r="I17" s="93">
        <v>21205</v>
      </c>
      <c r="J17" s="93"/>
    </row>
    <row r="18" spans="1:10" ht="12.9" customHeight="1" x14ac:dyDescent="0.25">
      <c r="A18" s="92" t="s">
        <v>18</v>
      </c>
      <c r="B18" s="93">
        <v>242491</v>
      </c>
      <c r="C18" s="93">
        <v>83351</v>
      </c>
      <c r="D18" s="93">
        <v>47456</v>
      </c>
      <c r="E18" s="93">
        <v>28587</v>
      </c>
      <c r="F18" s="93">
        <v>25070</v>
      </c>
      <c r="G18" s="93">
        <v>17521</v>
      </c>
      <c r="H18" s="93">
        <v>22070</v>
      </c>
      <c r="I18" s="93">
        <v>18436</v>
      </c>
      <c r="J18" s="93"/>
    </row>
    <row r="19" spans="1:10" ht="12.9" customHeight="1" x14ac:dyDescent="0.25">
      <c r="A19" s="92" t="s">
        <v>19</v>
      </c>
      <c r="B19" s="93">
        <v>192838</v>
      </c>
      <c r="C19" s="93">
        <v>68135</v>
      </c>
      <c r="D19" s="93">
        <v>36642</v>
      </c>
      <c r="E19" s="93">
        <v>22228</v>
      </c>
      <c r="F19" s="93">
        <v>20119</v>
      </c>
      <c r="G19" s="93">
        <v>13895</v>
      </c>
      <c r="H19" s="93">
        <v>17441</v>
      </c>
      <c r="I19" s="93">
        <v>14378</v>
      </c>
      <c r="J19" s="93"/>
    </row>
    <row r="20" spans="1:10" ht="12.9" customHeight="1" x14ac:dyDescent="0.25">
      <c r="A20" s="92" t="s">
        <v>20</v>
      </c>
      <c r="B20" s="93">
        <v>139203</v>
      </c>
      <c r="C20" s="93">
        <v>50444</v>
      </c>
      <c r="D20" s="93">
        <v>26096</v>
      </c>
      <c r="E20" s="93">
        <v>15609</v>
      </c>
      <c r="F20" s="93">
        <v>14611</v>
      </c>
      <c r="G20" s="93">
        <v>10036</v>
      </c>
      <c r="H20" s="93">
        <v>12418</v>
      </c>
      <c r="I20" s="93">
        <v>9989</v>
      </c>
      <c r="J20" s="93"/>
    </row>
    <row r="21" spans="1:10" ht="12.9" customHeight="1" x14ac:dyDescent="0.25">
      <c r="A21" s="92" t="s">
        <v>21</v>
      </c>
      <c r="B21" s="93">
        <v>93457</v>
      </c>
      <c r="C21" s="93">
        <v>34497</v>
      </c>
      <c r="D21" s="93">
        <v>17864</v>
      </c>
      <c r="E21" s="93">
        <v>10421</v>
      </c>
      <c r="F21" s="93">
        <v>9539</v>
      </c>
      <c r="G21" s="93">
        <v>6804</v>
      </c>
      <c r="H21" s="93">
        <v>8113</v>
      </c>
      <c r="I21" s="93">
        <v>6219</v>
      </c>
      <c r="J21" s="93"/>
    </row>
    <row r="22" spans="1:10" ht="12.9" customHeight="1" x14ac:dyDescent="0.25">
      <c r="A22" s="92" t="s">
        <v>22</v>
      </c>
      <c r="B22" s="93">
        <v>58888</v>
      </c>
      <c r="C22" s="93">
        <v>21595</v>
      </c>
      <c r="D22" s="93">
        <v>11591</v>
      </c>
      <c r="E22" s="93">
        <v>6763</v>
      </c>
      <c r="F22" s="93">
        <v>5845</v>
      </c>
      <c r="G22" s="93">
        <v>4334</v>
      </c>
      <c r="H22" s="93">
        <v>5126</v>
      </c>
      <c r="I22" s="93">
        <v>3634</v>
      </c>
      <c r="J22" s="93"/>
    </row>
    <row r="23" spans="1:10" ht="12.9" customHeight="1" x14ac:dyDescent="0.25">
      <c r="A23" s="92" t="s">
        <v>420</v>
      </c>
      <c r="B23" s="93">
        <v>33778</v>
      </c>
      <c r="C23" s="93">
        <v>12571</v>
      </c>
      <c r="D23" s="93">
        <v>6515</v>
      </c>
      <c r="E23" s="93">
        <v>3699</v>
      </c>
      <c r="F23" s="93">
        <v>3368</v>
      </c>
      <c r="G23" s="93">
        <v>2695</v>
      </c>
      <c r="H23" s="93">
        <v>2951</v>
      </c>
      <c r="I23" s="93">
        <v>1979</v>
      </c>
      <c r="J23" s="93"/>
    </row>
    <row r="24" spans="1:10" ht="12.9" customHeight="1" x14ac:dyDescent="0.25">
      <c r="A24" s="92" t="s">
        <v>453</v>
      </c>
      <c r="B24" s="93">
        <v>15199</v>
      </c>
      <c r="C24" s="93">
        <v>5903</v>
      </c>
      <c r="D24" s="93">
        <v>2908</v>
      </c>
      <c r="E24" s="93">
        <v>1575</v>
      </c>
      <c r="F24" s="93">
        <v>1511</v>
      </c>
      <c r="G24" s="93">
        <v>1272</v>
      </c>
      <c r="H24" s="93">
        <v>1254</v>
      </c>
      <c r="I24" s="93">
        <v>776</v>
      </c>
      <c r="J24" s="93"/>
    </row>
    <row r="25" spans="1:10" ht="12.9" customHeight="1" x14ac:dyDescent="0.25">
      <c r="A25" s="92" t="s">
        <v>1070</v>
      </c>
      <c r="B25" s="93">
        <v>4762</v>
      </c>
      <c r="C25" s="93">
        <v>1905</v>
      </c>
      <c r="D25" s="93">
        <v>888</v>
      </c>
      <c r="E25" s="93">
        <v>474</v>
      </c>
      <c r="F25" s="93">
        <v>482</v>
      </c>
      <c r="G25" s="93">
        <v>390</v>
      </c>
      <c r="H25" s="93">
        <v>349</v>
      </c>
      <c r="I25" s="93">
        <v>274</v>
      </c>
      <c r="J25" s="93"/>
    </row>
    <row r="26" spans="1:10" ht="12.9" customHeight="1" x14ac:dyDescent="0.25">
      <c r="A26" s="92" t="s">
        <v>1077</v>
      </c>
      <c r="B26" s="93">
        <v>839</v>
      </c>
      <c r="C26" s="93">
        <v>296</v>
      </c>
      <c r="D26" s="93">
        <v>172</v>
      </c>
      <c r="E26" s="93">
        <v>78</v>
      </c>
      <c r="F26" s="93">
        <v>86</v>
      </c>
      <c r="G26" s="93">
        <v>100</v>
      </c>
      <c r="H26" s="93">
        <v>67</v>
      </c>
      <c r="I26" s="93">
        <v>40</v>
      </c>
      <c r="J26" s="93"/>
    </row>
    <row r="27" spans="1:10" ht="15.9" customHeight="1" x14ac:dyDescent="0.25">
      <c r="A27" s="90" t="s">
        <v>23</v>
      </c>
      <c r="B27" s="91">
        <v>1772647</v>
      </c>
      <c r="C27" s="91">
        <v>569124</v>
      </c>
      <c r="D27" s="91">
        <v>352544</v>
      </c>
      <c r="E27" s="91">
        <v>207171</v>
      </c>
      <c r="F27" s="91">
        <v>179076</v>
      </c>
      <c r="G27" s="91">
        <v>134987</v>
      </c>
      <c r="H27" s="91">
        <v>174257</v>
      </c>
      <c r="I27" s="91">
        <v>155488</v>
      </c>
    </row>
    <row r="28" spans="1:10" ht="12.9" customHeight="1" x14ac:dyDescent="0.25">
      <c r="A28" s="92" t="s">
        <v>28</v>
      </c>
      <c r="B28" s="93">
        <v>58514</v>
      </c>
      <c r="C28" s="93">
        <v>17175</v>
      </c>
      <c r="D28" s="93">
        <v>11874</v>
      </c>
      <c r="E28" s="93">
        <v>6652</v>
      </c>
      <c r="F28" s="93">
        <v>5706</v>
      </c>
      <c r="G28" s="93">
        <v>4672</v>
      </c>
      <c r="H28" s="93">
        <v>6314</v>
      </c>
      <c r="I28" s="93">
        <v>6121</v>
      </c>
    </row>
    <row r="29" spans="1:10" ht="12.9" customHeight="1" x14ac:dyDescent="0.25">
      <c r="A29" s="92" t="s">
        <v>25</v>
      </c>
      <c r="B29" s="93">
        <v>185319</v>
      </c>
      <c r="C29" s="93">
        <v>56612</v>
      </c>
      <c r="D29" s="93">
        <v>37983</v>
      </c>
      <c r="E29" s="93">
        <v>20742</v>
      </c>
      <c r="F29" s="93">
        <v>17935</v>
      </c>
      <c r="G29" s="93">
        <v>14472</v>
      </c>
      <c r="H29" s="93">
        <v>18979</v>
      </c>
      <c r="I29" s="93">
        <v>18596</v>
      </c>
    </row>
    <row r="30" spans="1:10" ht="12.9" customHeight="1" x14ac:dyDescent="0.25">
      <c r="A30" s="92" t="s">
        <v>11</v>
      </c>
      <c r="B30" s="93">
        <v>193494</v>
      </c>
      <c r="C30" s="93">
        <v>60403</v>
      </c>
      <c r="D30" s="93">
        <v>39167</v>
      </c>
      <c r="E30" s="93">
        <v>22310</v>
      </c>
      <c r="F30" s="93">
        <v>19023</v>
      </c>
      <c r="G30" s="93">
        <v>14949</v>
      </c>
      <c r="H30" s="93">
        <v>19161</v>
      </c>
      <c r="I30" s="93">
        <v>18481</v>
      </c>
    </row>
    <row r="31" spans="1:10" ht="12.9" customHeight="1" x14ac:dyDescent="0.25">
      <c r="A31" s="92" t="s">
        <v>12</v>
      </c>
      <c r="B31" s="93">
        <v>197967</v>
      </c>
      <c r="C31" s="93">
        <v>63241</v>
      </c>
      <c r="D31" s="93">
        <v>40286</v>
      </c>
      <c r="E31" s="93">
        <v>23557</v>
      </c>
      <c r="F31" s="93">
        <v>19894</v>
      </c>
      <c r="G31" s="93">
        <v>14665</v>
      </c>
      <c r="H31" s="93">
        <v>18805</v>
      </c>
      <c r="I31" s="93">
        <v>17519</v>
      </c>
    </row>
    <row r="32" spans="1:10" ht="12.9" customHeight="1" x14ac:dyDescent="0.25">
      <c r="A32" s="92" t="s">
        <v>13</v>
      </c>
      <c r="B32" s="93">
        <v>196127</v>
      </c>
      <c r="C32" s="93">
        <v>62533</v>
      </c>
      <c r="D32" s="93">
        <v>39984</v>
      </c>
      <c r="E32" s="93">
        <v>23396</v>
      </c>
      <c r="F32" s="93">
        <v>20044</v>
      </c>
      <c r="G32" s="93">
        <v>14649</v>
      </c>
      <c r="H32" s="93">
        <v>18767</v>
      </c>
      <c r="I32" s="93">
        <v>16754</v>
      </c>
    </row>
    <row r="33" spans="1:9" ht="12.9" customHeight="1" x14ac:dyDescent="0.25">
      <c r="A33" s="92" t="s">
        <v>14</v>
      </c>
      <c r="B33" s="93">
        <v>169234</v>
      </c>
      <c r="C33" s="93">
        <v>55466</v>
      </c>
      <c r="D33" s="93">
        <v>33101</v>
      </c>
      <c r="E33" s="93">
        <v>19743</v>
      </c>
      <c r="F33" s="93">
        <v>18225</v>
      </c>
      <c r="G33" s="93">
        <v>12843</v>
      </c>
      <c r="H33" s="93">
        <v>16129</v>
      </c>
      <c r="I33" s="93">
        <v>13727</v>
      </c>
    </row>
    <row r="34" spans="1:9" ht="12.9" customHeight="1" x14ac:dyDescent="0.25">
      <c r="A34" s="92" t="s">
        <v>15</v>
      </c>
      <c r="B34" s="93">
        <v>142950</v>
      </c>
      <c r="C34" s="93">
        <v>46219</v>
      </c>
      <c r="D34" s="93">
        <v>27342</v>
      </c>
      <c r="E34" s="93">
        <v>17036</v>
      </c>
      <c r="F34" s="93">
        <v>15323</v>
      </c>
      <c r="G34" s="93">
        <v>10899</v>
      </c>
      <c r="H34" s="93">
        <v>13950</v>
      </c>
      <c r="I34" s="93">
        <v>12181</v>
      </c>
    </row>
    <row r="35" spans="1:9" ht="12.9" customHeight="1" x14ac:dyDescent="0.25">
      <c r="A35" s="92" t="s">
        <v>16</v>
      </c>
      <c r="B35" s="93">
        <v>129616</v>
      </c>
      <c r="C35" s="93">
        <v>41116</v>
      </c>
      <c r="D35" s="93">
        <v>24909</v>
      </c>
      <c r="E35" s="93">
        <v>15562</v>
      </c>
      <c r="F35" s="93">
        <v>13337</v>
      </c>
      <c r="G35" s="93">
        <v>9840</v>
      </c>
      <c r="H35" s="93">
        <v>13127</v>
      </c>
      <c r="I35" s="93">
        <v>11725</v>
      </c>
    </row>
    <row r="36" spans="1:9" ht="12.9" customHeight="1" x14ac:dyDescent="0.25">
      <c r="A36" s="92" t="s">
        <v>17</v>
      </c>
      <c r="B36" s="93">
        <v>130739</v>
      </c>
      <c r="C36" s="93">
        <v>42404</v>
      </c>
      <c r="D36" s="93">
        <v>25515</v>
      </c>
      <c r="E36" s="93">
        <v>15905</v>
      </c>
      <c r="F36" s="93">
        <v>13008</v>
      </c>
      <c r="G36" s="93">
        <v>9942</v>
      </c>
      <c r="H36" s="93">
        <v>12969</v>
      </c>
      <c r="I36" s="93">
        <v>10996</v>
      </c>
    </row>
    <row r="37" spans="1:9" ht="12.9" customHeight="1" x14ac:dyDescent="0.25">
      <c r="A37" s="92" t="s">
        <v>18</v>
      </c>
      <c r="B37" s="93">
        <v>118331</v>
      </c>
      <c r="C37" s="93">
        <v>39124</v>
      </c>
      <c r="D37" s="93">
        <v>23463</v>
      </c>
      <c r="E37" s="93">
        <v>13908</v>
      </c>
      <c r="F37" s="93">
        <v>11896</v>
      </c>
      <c r="G37" s="93">
        <v>8850</v>
      </c>
      <c r="H37" s="93">
        <v>11467</v>
      </c>
      <c r="I37" s="93">
        <v>9623</v>
      </c>
    </row>
    <row r="38" spans="1:9" ht="12.9" customHeight="1" x14ac:dyDescent="0.25">
      <c r="A38" s="92" t="s">
        <v>19</v>
      </c>
      <c r="B38" s="93">
        <v>92750</v>
      </c>
      <c r="C38" s="93">
        <v>31216</v>
      </c>
      <c r="D38" s="93">
        <v>18005</v>
      </c>
      <c r="E38" s="93">
        <v>10701</v>
      </c>
      <c r="F38" s="93">
        <v>9257</v>
      </c>
      <c r="G38" s="93">
        <v>6955</v>
      </c>
      <c r="H38" s="93">
        <v>9011</v>
      </c>
      <c r="I38" s="93">
        <v>7605</v>
      </c>
    </row>
    <row r="39" spans="1:9" ht="12.9" customHeight="1" x14ac:dyDescent="0.25">
      <c r="A39" s="92" t="s">
        <v>20</v>
      </c>
      <c r="B39" s="93">
        <v>65784</v>
      </c>
      <c r="C39" s="93">
        <v>22288</v>
      </c>
      <c r="D39" s="93">
        <v>12713</v>
      </c>
      <c r="E39" s="93">
        <v>7331</v>
      </c>
      <c r="F39" s="93">
        <v>6659</v>
      </c>
      <c r="G39" s="93">
        <v>4970</v>
      </c>
      <c r="H39" s="93">
        <v>6454</v>
      </c>
      <c r="I39" s="93">
        <v>5369</v>
      </c>
    </row>
    <row r="40" spans="1:9" ht="12.9" customHeight="1" x14ac:dyDescent="0.25">
      <c r="A40" s="92" t="s">
        <v>21</v>
      </c>
      <c r="B40" s="93">
        <v>43249</v>
      </c>
      <c r="C40" s="93">
        <v>14961</v>
      </c>
      <c r="D40" s="93">
        <v>8394</v>
      </c>
      <c r="E40" s="93">
        <v>4846</v>
      </c>
      <c r="F40" s="93">
        <v>4279</v>
      </c>
      <c r="G40" s="93">
        <v>3203</v>
      </c>
      <c r="H40" s="93">
        <v>4236</v>
      </c>
      <c r="I40" s="93">
        <v>3330</v>
      </c>
    </row>
    <row r="41" spans="1:9" ht="12.9" customHeight="1" x14ac:dyDescent="0.25">
      <c r="A41" s="92" t="s">
        <v>22</v>
      </c>
      <c r="B41" s="93">
        <v>26349</v>
      </c>
      <c r="C41" s="93">
        <v>8977</v>
      </c>
      <c r="D41" s="93">
        <v>5327</v>
      </c>
      <c r="E41" s="93">
        <v>3056</v>
      </c>
      <c r="F41" s="93">
        <v>2430</v>
      </c>
      <c r="G41" s="93">
        <v>2039</v>
      </c>
      <c r="H41" s="93">
        <v>2607</v>
      </c>
      <c r="I41" s="93">
        <v>1913</v>
      </c>
    </row>
    <row r="42" spans="1:9" ht="12.9" customHeight="1" x14ac:dyDescent="0.25">
      <c r="A42" s="92" t="s">
        <v>420</v>
      </c>
      <c r="B42" s="93">
        <v>14287</v>
      </c>
      <c r="C42" s="93">
        <v>4738</v>
      </c>
      <c r="D42" s="93">
        <v>2837</v>
      </c>
      <c r="E42" s="93">
        <v>1585</v>
      </c>
      <c r="F42" s="93">
        <v>1332</v>
      </c>
      <c r="G42" s="93">
        <v>1287</v>
      </c>
      <c r="H42" s="93">
        <v>1500</v>
      </c>
      <c r="I42" s="93">
        <v>1008</v>
      </c>
    </row>
    <row r="43" spans="1:9" ht="12.9" customHeight="1" x14ac:dyDescent="0.25">
      <c r="A43" s="92" t="s">
        <v>453</v>
      </c>
      <c r="B43" s="93">
        <v>5897</v>
      </c>
      <c r="C43" s="93">
        <v>1994</v>
      </c>
      <c r="D43" s="93">
        <v>1207</v>
      </c>
      <c r="E43" s="93">
        <v>645</v>
      </c>
      <c r="F43" s="93">
        <v>530</v>
      </c>
      <c r="G43" s="93">
        <v>546</v>
      </c>
      <c r="H43" s="93">
        <v>573</v>
      </c>
      <c r="I43" s="93">
        <v>402</v>
      </c>
    </row>
    <row r="44" spans="1:9" ht="12.9" customHeight="1" x14ac:dyDescent="0.25">
      <c r="A44" s="92" t="s">
        <v>1070</v>
      </c>
      <c r="B44" s="93">
        <v>1777</v>
      </c>
      <c r="C44" s="93">
        <v>587</v>
      </c>
      <c r="D44" s="93">
        <v>372</v>
      </c>
      <c r="E44" s="93">
        <v>177</v>
      </c>
      <c r="F44" s="93">
        <v>174</v>
      </c>
      <c r="G44" s="93">
        <v>179</v>
      </c>
      <c r="H44" s="93">
        <v>170</v>
      </c>
      <c r="I44" s="93">
        <v>118</v>
      </c>
    </row>
    <row r="45" spans="1:9" ht="12.9" customHeight="1" x14ac:dyDescent="0.25">
      <c r="A45" s="92" t="s">
        <v>1077</v>
      </c>
      <c r="B45" s="93">
        <v>263</v>
      </c>
      <c r="C45" s="93">
        <v>70</v>
      </c>
      <c r="D45" s="93">
        <v>65</v>
      </c>
      <c r="E45" s="93">
        <v>19</v>
      </c>
      <c r="F45" s="93">
        <v>24</v>
      </c>
      <c r="G45" s="93">
        <v>27</v>
      </c>
      <c r="H45" s="93">
        <v>38</v>
      </c>
      <c r="I45" s="93">
        <v>20</v>
      </c>
    </row>
    <row r="46" spans="1:9" ht="15.9" customHeight="1" x14ac:dyDescent="0.25">
      <c r="A46" s="90" t="s">
        <v>24</v>
      </c>
      <c r="B46" s="91">
        <v>1798160</v>
      </c>
      <c r="C46" s="91">
        <v>601694</v>
      </c>
      <c r="D46" s="91">
        <v>347987</v>
      </c>
      <c r="E46" s="91">
        <v>211314</v>
      </c>
      <c r="F46" s="91">
        <v>186507</v>
      </c>
      <c r="G46" s="91">
        <v>133444</v>
      </c>
      <c r="H46" s="91">
        <v>168111</v>
      </c>
      <c r="I46" s="91">
        <v>149103</v>
      </c>
    </row>
    <row r="47" spans="1:9" ht="12.9" customHeight="1" x14ac:dyDescent="0.25">
      <c r="A47" s="92" t="s">
        <v>28</v>
      </c>
      <c r="B47" s="93">
        <v>56562</v>
      </c>
      <c r="C47" s="93">
        <v>16650</v>
      </c>
      <c r="D47" s="93">
        <v>11509</v>
      </c>
      <c r="E47" s="93">
        <v>6394</v>
      </c>
      <c r="F47" s="93">
        <v>5513</v>
      </c>
      <c r="G47" s="93">
        <v>4502</v>
      </c>
      <c r="H47" s="93">
        <v>6002</v>
      </c>
      <c r="I47" s="93">
        <v>5992</v>
      </c>
    </row>
    <row r="48" spans="1:9" ht="12.9" customHeight="1" x14ac:dyDescent="0.25">
      <c r="A48" s="92" t="s">
        <v>25</v>
      </c>
      <c r="B48" s="93">
        <v>177428</v>
      </c>
      <c r="C48" s="93">
        <v>54293</v>
      </c>
      <c r="D48" s="93">
        <v>35810</v>
      </c>
      <c r="E48" s="93">
        <v>19857</v>
      </c>
      <c r="F48" s="93">
        <v>17183</v>
      </c>
      <c r="G48" s="93">
        <v>14057</v>
      </c>
      <c r="H48" s="93">
        <v>18238</v>
      </c>
      <c r="I48" s="93">
        <v>17990</v>
      </c>
    </row>
    <row r="49" spans="1:9" ht="12.9" customHeight="1" x14ac:dyDescent="0.25">
      <c r="A49" s="92" t="s">
        <v>11</v>
      </c>
      <c r="B49" s="93">
        <v>187597</v>
      </c>
      <c r="C49" s="93">
        <v>59451</v>
      </c>
      <c r="D49" s="93">
        <v>37057</v>
      </c>
      <c r="E49" s="93">
        <v>21520</v>
      </c>
      <c r="F49" s="93">
        <v>18494</v>
      </c>
      <c r="G49" s="93">
        <v>14400</v>
      </c>
      <c r="H49" s="93">
        <v>18581</v>
      </c>
      <c r="I49" s="93">
        <v>18094</v>
      </c>
    </row>
    <row r="50" spans="1:9" ht="12.9" customHeight="1" x14ac:dyDescent="0.25">
      <c r="A50" s="92" t="s">
        <v>12</v>
      </c>
      <c r="B50" s="93">
        <v>191772</v>
      </c>
      <c r="C50" s="93">
        <v>62012</v>
      </c>
      <c r="D50" s="93">
        <v>37625</v>
      </c>
      <c r="E50" s="93">
        <v>22782</v>
      </c>
      <c r="F50" s="93">
        <v>19386</v>
      </c>
      <c r="G50" s="93">
        <v>14386</v>
      </c>
      <c r="H50" s="93">
        <v>18522</v>
      </c>
      <c r="I50" s="93">
        <v>17059</v>
      </c>
    </row>
    <row r="51" spans="1:9" ht="12.9" customHeight="1" x14ac:dyDescent="0.25">
      <c r="A51" s="92" t="s">
        <v>13</v>
      </c>
      <c r="B51" s="93">
        <v>193029</v>
      </c>
      <c r="C51" s="93">
        <v>62693</v>
      </c>
      <c r="D51" s="93">
        <v>37692</v>
      </c>
      <c r="E51" s="93">
        <v>23035</v>
      </c>
      <c r="F51" s="93">
        <v>19887</v>
      </c>
      <c r="G51" s="93">
        <v>14268</v>
      </c>
      <c r="H51" s="93">
        <v>18568</v>
      </c>
      <c r="I51" s="93">
        <v>16886</v>
      </c>
    </row>
    <row r="52" spans="1:9" ht="12.9" customHeight="1" x14ac:dyDescent="0.25">
      <c r="A52" s="92" t="s">
        <v>14</v>
      </c>
      <c r="B52" s="93">
        <v>168474</v>
      </c>
      <c r="C52" s="93">
        <v>55729</v>
      </c>
      <c r="D52" s="93">
        <v>31984</v>
      </c>
      <c r="E52" s="93">
        <v>19971</v>
      </c>
      <c r="F52" s="93">
        <v>18456</v>
      </c>
      <c r="G52" s="93">
        <v>12555</v>
      </c>
      <c r="H52" s="93">
        <v>16003</v>
      </c>
      <c r="I52" s="93">
        <v>13776</v>
      </c>
    </row>
    <row r="53" spans="1:9" ht="12.9" customHeight="1" x14ac:dyDescent="0.25">
      <c r="A53" s="92" t="s">
        <v>15</v>
      </c>
      <c r="B53" s="93">
        <v>143759</v>
      </c>
      <c r="C53" s="93">
        <v>47073</v>
      </c>
      <c r="D53" s="93">
        <v>26928</v>
      </c>
      <c r="E53" s="93">
        <v>17569</v>
      </c>
      <c r="F53" s="93">
        <v>15643</v>
      </c>
      <c r="G53" s="93">
        <v>10891</v>
      </c>
      <c r="H53" s="93">
        <v>13763</v>
      </c>
      <c r="I53" s="93">
        <v>11892</v>
      </c>
    </row>
    <row r="54" spans="1:9" ht="12.9" customHeight="1" x14ac:dyDescent="0.25">
      <c r="A54" s="92" t="s">
        <v>16</v>
      </c>
      <c r="B54" s="93">
        <v>132091</v>
      </c>
      <c r="C54" s="93">
        <v>43435</v>
      </c>
      <c r="D54" s="93">
        <v>25354</v>
      </c>
      <c r="E54" s="93">
        <v>16594</v>
      </c>
      <c r="F54" s="93">
        <v>13756</v>
      </c>
      <c r="G54" s="93">
        <v>9675</v>
      </c>
      <c r="H54" s="93">
        <v>12409</v>
      </c>
      <c r="I54" s="93">
        <v>10868</v>
      </c>
    </row>
    <row r="55" spans="1:9" ht="12.9" customHeight="1" x14ac:dyDescent="0.25">
      <c r="A55" s="92" t="s">
        <v>17</v>
      </c>
      <c r="B55" s="93">
        <v>134680</v>
      </c>
      <c r="C55" s="93">
        <v>45616</v>
      </c>
      <c r="D55" s="93">
        <v>26279</v>
      </c>
      <c r="E55" s="93">
        <v>16426</v>
      </c>
      <c r="F55" s="93">
        <v>14139</v>
      </c>
      <c r="G55" s="93">
        <v>9719</v>
      </c>
      <c r="H55" s="93">
        <v>12292</v>
      </c>
      <c r="I55" s="93">
        <v>10209</v>
      </c>
    </row>
    <row r="56" spans="1:9" ht="12.9" customHeight="1" x14ac:dyDescent="0.25">
      <c r="A56" s="92" t="s">
        <v>18</v>
      </c>
      <c r="B56" s="93">
        <v>124160</v>
      </c>
      <c r="C56" s="93">
        <v>44227</v>
      </c>
      <c r="D56" s="93">
        <v>23993</v>
      </c>
      <c r="E56" s="93">
        <v>14679</v>
      </c>
      <c r="F56" s="93">
        <v>13174</v>
      </c>
      <c r="G56" s="93">
        <v>8671</v>
      </c>
      <c r="H56" s="93">
        <v>10603</v>
      </c>
      <c r="I56" s="93">
        <v>8813</v>
      </c>
    </row>
    <row r="57" spans="1:9" ht="12.9" customHeight="1" x14ac:dyDescent="0.25">
      <c r="A57" s="92" t="s">
        <v>19</v>
      </c>
      <c r="B57" s="93">
        <v>100088</v>
      </c>
      <c r="C57" s="93">
        <v>36919</v>
      </c>
      <c r="D57" s="93">
        <v>18637</v>
      </c>
      <c r="E57" s="93">
        <v>11527</v>
      </c>
      <c r="F57" s="93">
        <v>10862</v>
      </c>
      <c r="G57" s="93">
        <v>6940</v>
      </c>
      <c r="H57" s="93">
        <v>8430</v>
      </c>
      <c r="I57" s="93">
        <v>6773</v>
      </c>
    </row>
    <row r="58" spans="1:9" ht="12.9" customHeight="1" x14ac:dyDescent="0.25">
      <c r="A58" s="92" t="s">
        <v>20</v>
      </c>
      <c r="B58" s="93">
        <v>73419</v>
      </c>
      <c r="C58" s="93">
        <v>28156</v>
      </c>
      <c r="D58" s="93">
        <v>13383</v>
      </c>
      <c r="E58" s="93">
        <v>8278</v>
      </c>
      <c r="F58" s="93">
        <v>7952</v>
      </c>
      <c r="G58" s="93">
        <v>5066</v>
      </c>
      <c r="H58" s="93">
        <v>5964</v>
      </c>
      <c r="I58" s="93">
        <v>4620</v>
      </c>
    </row>
    <row r="59" spans="1:9" ht="12.9" customHeight="1" x14ac:dyDescent="0.25">
      <c r="A59" s="92" t="s">
        <v>21</v>
      </c>
      <c r="B59" s="93">
        <v>50208</v>
      </c>
      <c r="C59" s="93">
        <v>19536</v>
      </c>
      <c r="D59" s="93">
        <v>9470</v>
      </c>
      <c r="E59" s="93">
        <v>5575</v>
      </c>
      <c r="F59" s="93">
        <v>5260</v>
      </c>
      <c r="G59" s="93">
        <v>3601</v>
      </c>
      <c r="H59" s="93">
        <v>3877</v>
      </c>
      <c r="I59" s="93">
        <v>2889</v>
      </c>
    </row>
    <row r="60" spans="1:9" ht="12.9" customHeight="1" x14ac:dyDescent="0.25">
      <c r="A60" s="92" t="s">
        <v>22</v>
      </c>
      <c r="B60" s="93">
        <v>32539</v>
      </c>
      <c r="C60" s="93">
        <v>12618</v>
      </c>
      <c r="D60" s="93">
        <v>6264</v>
      </c>
      <c r="E60" s="93">
        <v>3707</v>
      </c>
      <c r="F60" s="93">
        <v>3415</v>
      </c>
      <c r="G60" s="93">
        <v>2295</v>
      </c>
      <c r="H60" s="93">
        <v>2519</v>
      </c>
      <c r="I60" s="93">
        <v>1721</v>
      </c>
    </row>
    <row r="61" spans="1:9" ht="12.9" customHeight="1" x14ac:dyDescent="0.25">
      <c r="A61" s="92" t="s">
        <v>420</v>
      </c>
      <c r="B61" s="93">
        <v>19491</v>
      </c>
      <c r="C61" s="93">
        <v>7833</v>
      </c>
      <c r="D61" s="93">
        <v>3678</v>
      </c>
      <c r="E61" s="93">
        <v>2114</v>
      </c>
      <c r="F61" s="93">
        <v>2036</v>
      </c>
      <c r="G61" s="93">
        <v>1408</v>
      </c>
      <c r="H61" s="93">
        <v>1451</v>
      </c>
      <c r="I61" s="93">
        <v>971</v>
      </c>
    </row>
    <row r="62" spans="1:9" ht="12.9" customHeight="1" x14ac:dyDescent="0.25">
      <c r="A62" s="92" t="s">
        <v>453</v>
      </c>
      <c r="B62" s="93">
        <v>9302</v>
      </c>
      <c r="C62" s="93">
        <v>3909</v>
      </c>
      <c r="D62" s="93">
        <v>1701</v>
      </c>
      <c r="E62" s="93">
        <v>930</v>
      </c>
      <c r="F62" s="93">
        <v>981</v>
      </c>
      <c r="G62" s="93">
        <v>726</v>
      </c>
      <c r="H62" s="93">
        <v>681</v>
      </c>
      <c r="I62" s="93">
        <v>374</v>
      </c>
    </row>
    <row r="63" spans="1:9" ht="12.9" customHeight="1" x14ac:dyDescent="0.25">
      <c r="A63" s="92" t="s">
        <v>1070</v>
      </c>
      <c r="B63" s="93">
        <v>2985</v>
      </c>
      <c r="C63" s="93">
        <v>1318</v>
      </c>
      <c r="D63" s="93">
        <v>516</v>
      </c>
      <c r="E63" s="93">
        <v>297</v>
      </c>
      <c r="F63" s="93">
        <v>308</v>
      </c>
      <c r="G63" s="93">
        <v>211</v>
      </c>
      <c r="H63" s="93">
        <v>179</v>
      </c>
      <c r="I63" s="93">
        <v>156</v>
      </c>
    </row>
    <row r="64" spans="1:9" ht="12.9" customHeight="1" x14ac:dyDescent="0.25">
      <c r="A64" s="92" t="s">
        <v>1077</v>
      </c>
      <c r="B64" s="93">
        <v>576</v>
      </c>
      <c r="C64" s="93">
        <v>226</v>
      </c>
      <c r="D64" s="93">
        <v>107</v>
      </c>
      <c r="E64" s="93">
        <v>59</v>
      </c>
      <c r="F64" s="93">
        <v>62</v>
      </c>
      <c r="G64" s="93">
        <v>73</v>
      </c>
      <c r="H64" s="93">
        <v>29</v>
      </c>
      <c r="I64" s="93">
        <v>20</v>
      </c>
    </row>
    <row r="65" spans="1:9" ht="12" customHeight="1" x14ac:dyDescent="0.25">
      <c r="A65" s="71"/>
      <c r="B65" s="98"/>
      <c r="C65" s="98"/>
      <c r="D65" s="98"/>
      <c r="E65" s="98"/>
      <c r="F65" s="99"/>
      <c r="G65" s="99"/>
      <c r="H65" s="71"/>
      <c r="I65" s="71"/>
    </row>
    <row r="66" spans="1:9" ht="12" customHeight="1" x14ac:dyDescent="0.25">
      <c r="A66" s="125"/>
      <c r="B66" s="125"/>
      <c r="C66" s="125"/>
      <c r="D66" s="125"/>
      <c r="E66" s="125"/>
      <c r="F66" s="125"/>
      <c r="G66" s="125"/>
      <c r="H66" s="125"/>
      <c r="I66" s="125"/>
    </row>
    <row r="67" spans="1:9" ht="12" customHeight="1" x14ac:dyDescent="0.25">
      <c r="A67" s="64" t="s">
        <v>930</v>
      </c>
      <c r="B67" s="64"/>
      <c r="C67" s="64"/>
      <c r="D67" s="64"/>
      <c r="E67" s="64"/>
      <c r="F67" s="64"/>
      <c r="G67" s="64"/>
      <c r="H67" s="64"/>
      <c r="I67" s="64"/>
    </row>
  </sheetData>
  <mergeCells count="4">
    <mergeCell ref="A2:I2"/>
    <mergeCell ref="A3:I3"/>
    <mergeCell ref="A5:A6"/>
    <mergeCell ref="B5:B6"/>
  </mergeCells>
  <phoneticPr fontId="50" type="noConversion"/>
  <printOptions horizontalCentered="1"/>
  <pageMargins left="0.9237007874015748" right="0.39370078740157483" top="0.39370078740157483" bottom="0.39370078740157483" header="0" footer="0"/>
  <pageSetup paperSize="9" scale="80" firstPageNumber="29" fitToHeight="2" orientation="landscape" r:id="rId1"/>
  <headerFooter scaleWithDoc="0" alignWithMargins="0"/>
  <rowBreaks count="1" manualBreakCount="1">
    <brk id="45"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8">
    <tabColor rgb="FFFFFF00"/>
    <pageSetUpPr fitToPage="1"/>
  </sheetPr>
  <dimension ref="A1:H22"/>
  <sheetViews>
    <sheetView zoomScaleNormal="100" zoomScaleSheetLayoutView="115" workbookViewId="0">
      <selection sqref="A1:U1"/>
    </sheetView>
  </sheetViews>
  <sheetFormatPr baseColWidth="10" defaultColWidth="11.44140625" defaultRowHeight="12.75" customHeight="1" x14ac:dyDescent="0.25"/>
  <cols>
    <col min="1" max="1" width="17.6640625" style="202" customWidth="1"/>
    <col min="2" max="2" width="15" style="202" customWidth="1"/>
    <col min="3" max="3" width="12.6640625" style="202" customWidth="1"/>
    <col min="4" max="4" width="9.6640625" style="202" customWidth="1"/>
    <col min="5" max="5" width="12.6640625" style="202" customWidth="1"/>
    <col min="6" max="6" width="9.6640625" style="202" customWidth="1"/>
    <col min="7" max="7" width="12.6640625" style="202" customWidth="1"/>
    <col min="8" max="8" width="9.6640625" style="202" customWidth="1"/>
    <col min="9" max="16384" width="11.44140625" style="202"/>
  </cols>
  <sheetData>
    <row r="1" spans="1:8" ht="13.2" x14ac:dyDescent="0.25">
      <c r="A1" s="1"/>
      <c r="B1" s="1"/>
      <c r="C1" s="1"/>
      <c r="D1" s="1"/>
      <c r="E1" s="1"/>
      <c r="F1" s="1"/>
      <c r="G1" s="1"/>
      <c r="H1" s="1"/>
    </row>
    <row r="2" spans="1:8" ht="13.2" x14ac:dyDescent="0.25">
      <c r="A2" s="237" t="s">
        <v>800</v>
      </c>
      <c r="B2" s="237"/>
      <c r="C2" s="237"/>
      <c r="D2" s="237"/>
      <c r="E2" s="237"/>
      <c r="F2" s="237"/>
      <c r="G2" s="237"/>
      <c r="H2" s="237"/>
    </row>
    <row r="3" spans="1:8" ht="13.2" x14ac:dyDescent="0.25">
      <c r="A3" s="237" t="s">
        <v>860</v>
      </c>
      <c r="B3" s="237"/>
      <c r="C3" s="237"/>
      <c r="D3" s="237"/>
      <c r="E3" s="237"/>
      <c r="F3" s="237"/>
      <c r="G3" s="237"/>
      <c r="H3" s="237"/>
    </row>
    <row r="4" spans="1:8" ht="13.2" x14ac:dyDescent="0.25">
      <c r="A4" s="237" t="s">
        <v>969</v>
      </c>
      <c r="B4" s="237"/>
      <c r="C4" s="237"/>
      <c r="D4" s="237"/>
      <c r="E4" s="237"/>
      <c r="F4" s="237"/>
      <c r="G4" s="237"/>
      <c r="H4" s="237"/>
    </row>
    <row r="5" spans="1:8" ht="13.2" x14ac:dyDescent="0.25">
      <c r="A5" s="109"/>
      <c r="B5" s="109"/>
      <c r="C5" s="109"/>
      <c r="D5" s="109"/>
      <c r="E5" s="109"/>
      <c r="F5" s="109"/>
      <c r="G5" s="109"/>
      <c r="H5" s="109"/>
    </row>
    <row r="6" spans="1:8" ht="28.8" x14ac:dyDescent="0.25">
      <c r="A6" s="126" t="s">
        <v>3</v>
      </c>
      <c r="B6" s="223" t="s">
        <v>0</v>
      </c>
      <c r="C6" s="127" t="s">
        <v>801</v>
      </c>
      <c r="D6" s="127" t="s">
        <v>2</v>
      </c>
      <c r="E6" s="127" t="s">
        <v>802</v>
      </c>
      <c r="F6" s="127" t="s">
        <v>2</v>
      </c>
      <c r="G6" s="128" t="s">
        <v>803</v>
      </c>
      <c r="H6" s="129" t="s">
        <v>2</v>
      </c>
    </row>
    <row r="7" spans="1:8" ht="13.2" x14ac:dyDescent="0.25">
      <c r="A7" s="1"/>
      <c r="B7" s="1"/>
      <c r="C7" s="1"/>
      <c r="D7" s="1"/>
      <c r="E7" s="1"/>
      <c r="F7" s="1"/>
      <c r="G7" s="1"/>
      <c r="H7" s="1"/>
    </row>
    <row r="8" spans="1:8" ht="21" customHeight="1" x14ac:dyDescent="0.25">
      <c r="A8" s="130" t="s">
        <v>1</v>
      </c>
      <c r="B8" s="220">
        <v>3570807</v>
      </c>
      <c r="C8" s="220">
        <v>1327133</v>
      </c>
      <c r="D8" s="221">
        <v>37.166192404126015</v>
      </c>
      <c r="E8" s="220">
        <v>1704710</v>
      </c>
      <c r="F8" s="221">
        <v>47.74018870244177</v>
      </c>
      <c r="G8" s="220">
        <v>538964</v>
      </c>
      <c r="H8" s="221">
        <v>15.093618893432211</v>
      </c>
    </row>
    <row r="9" spans="1:8" ht="21" customHeight="1" x14ac:dyDescent="0.25">
      <c r="A9" s="217" t="s">
        <v>5</v>
      </c>
      <c r="B9" s="218">
        <v>1170818</v>
      </c>
      <c r="C9" s="218">
        <v>415230</v>
      </c>
      <c r="D9" s="219">
        <v>35.464948437758899</v>
      </c>
      <c r="E9" s="218">
        <v>560242</v>
      </c>
      <c r="F9" s="219">
        <v>47.850477187743955</v>
      </c>
      <c r="G9" s="218">
        <v>195346</v>
      </c>
      <c r="H9" s="219">
        <v>16.684574374497146</v>
      </c>
    </row>
    <row r="10" spans="1:8" ht="21" customHeight="1" x14ac:dyDescent="0.25">
      <c r="A10" s="217" t="s">
        <v>6</v>
      </c>
      <c r="B10" s="218">
        <v>700531</v>
      </c>
      <c r="C10" s="218">
        <v>267198</v>
      </c>
      <c r="D10" s="219">
        <v>38.14220926697034</v>
      </c>
      <c r="E10" s="218">
        <v>330657</v>
      </c>
      <c r="F10" s="219">
        <v>47.200909024725526</v>
      </c>
      <c r="G10" s="218">
        <v>102676</v>
      </c>
      <c r="H10" s="219">
        <v>14.656881708304129</v>
      </c>
    </row>
    <row r="11" spans="1:8" ht="21" customHeight="1" x14ac:dyDescent="0.25">
      <c r="A11" s="217" t="s">
        <v>7</v>
      </c>
      <c r="B11" s="218">
        <v>418485</v>
      </c>
      <c r="C11" s="218">
        <v>153197</v>
      </c>
      <c r="D11" s="219">
        <v>36.607524761938897</v>
      </c>
      <c r="E11" s="218">
        <v>204441</v>
      </c>
      <c r="F11" s="219">
        <v>48.852647048281298</v>
      </c>
      <c r="G11" s="218">
        <v>60847</v>
      </c>
      <c r="H11" s="219">
        <v>14.539828189779803</v>
      </c>
    </row>
    <row r="12" spans="1:8" ht="21" customHeight="1" x14ac:dyDescent="0.25">
      <c r="A12" s="217" t="s">
        <v>8</v>
      </c>
      <c r="B12" s="218">
        <v>365583</v>
      </c>
      <c r="C12" s="218">
        <v>131087</v>
      </c>
      <c r="D12" s="219">
        <v>35.85697365577721</v>
      </c>
      <c r="E12" s="218">
        <v>178935</v>
      </c>
      <c r="F12" s="219">
        <v>48.945109592076221</v>
      </c>
      <c r="G12" s="218">
        <v>55561</v>
      </c>
      <c r="H12" s="219">
        <v>15.19791675214657</v>
      </c>
    </row>
    <row r="13" spans="1:8" ht="21" customHeight="1" x14ac:dyDescent="0.25">
      <c r="A13" s="217" t="s">
        <v>9</v>
      </c>
      <c r="B13" s="218">
        <v>268431</v>
      </c>
      <c r="C13" s="218">
        <v>101834</v>
      </c>
      <c r="D13" s="219">
        <v>37.936750971385571</v>
      </c>
      <c r="E13" s="218">
        <v>127071</v>
      </c>
      <c r="F13" s="219">
        <v>47.338422164355087</v>
      </c>
      <c r="G13" s="218">
        <v>39526</v>
      </c>
      <c r="H13" s="219">
        <v>14.724826864259343</v>
      </c>
    </row>
    <row r="14" spans="1:8" ht="21" customHeight="1" x14ac:dyDescent="0.25">
      <c r="A14" s="217" t="s">
        <v>10</v>
      </c>
      <c r="B14" s="218">
        <v>342368</v>
      </c>
      <c r="C14" s="218">
        <v>132004</v>
      </c>
      <c r="D14" s="219">
        <v>38.556173474156466</v>
      </c>
      <c r="E14" s="218">
        <v>162645</v>
      </c>
      <c r="F14" s="219">
        <v>47.505900084120015</v>
      </c>
      <c r="G14" s="218">
        <v>47719</v>
      </c>
      <c r="H14" s="219">
        <v>13.937926441723524</v>
      </c>
    </row>
    <row r="15" spans="1:8" ht="21" customHeight="1" x14ac:dyDescent="0.25">
      <c r="A15" s="217" t="s">
        <v>27</v>
      </c>
      <c r="B15" s="218">
        <v>304591</v>
      </c>
      <c r="C15" s="218">
        <v>126583</v>
      </c>
      <c r="D15" s="219">
        <v>41.558352019593485</v>
      </c>
      <c r="E15" s="218">
        <v>140719</v>
      </c>
      <c r="F15" s="219">
        <v>46.199329592798207</v>
      </c>
      <c r="G15" s="218">
        <v>37289</v>
      </c>
      <c r="H15" s="219">
        <v>12.242318387608302</v>
      </c>
    </row>
    <row r="16" spans="1:8" ht="13.2" x14ac:dyDescent="0.25">
      <c r="A16" s="131"/>
      <c r="B16" s="131"/>
      <c r="C16" s="131"/>
      <c r="D16" s="131"/>
      <c r="E16" s="131"/>
      <c r="F16" s="131"/>
      <c r="G16" s="131"/>
      <c r="H16" s="131"/>
    </row>
    <row r="17" spans="1:8" ht="13.2" x14ac:dyDescent="0.25">
      <c r="A17" s="1"/>
      <c r="B17" s="1"/>
      <c r="C17" s="1"/>
      <c r="D17" s="1"/>
      <c r="E17" s="1"/>
      <c r="F17" s="1"/>
      <c r="G17" s="1"/>
      <c r="H17" s="1"/>
    </row>
    <row r="18" spans="1:8" ht="15.6" x14ac:dyDescent="0.25">
      <c r="A18" s="1" t="s">
        <v>804</v>
      </c>
      <c r="B18" s="1"/>
      <c r="C18" s="1"/>
      <c r="D18" s="1"/>
      <c r="E18" s="1"/>
      <c r="F18" s="1"/>
      <c r="G18" s="1"/>
      <c r="H18" s="1"/>
    </row>
    <row r="19" spans="1:8" ht="15.6" x14ac:dyDescent="0.25">
      <c r="A19" s="1" t="s">
        <v>805</v>
      </c>
      <c r="B19" s="1"/>
      <c r="C19" s="1"/>
      <c r="D19" s="1"/>
      <c r="E19" s="1"/>
      <c r="F19" s="1"/>
      <c r="G19" s="1"/>
      <c r="H19" s="1"/>
    </row>
    <row r="20" spans="1:8" ht="15.6" x14ac:dyDescent="0.25">
      <c r="A20" s="1" t="s">
        <v>806</v>
      </c>
      <c r="B20" s="1"/>
      <c r="C20" s="1"/>
      <c r="D20" s="1"/>
      <c r="E20" s="1"/>
      <c r="F20" s="1"/>
      <c r="G20" s="1"/>
      <c r="H20" s="1"/>
    </row>
    <row r="21" spans="1:8" ht="13.2" x14ac:dyDescent="0.25">
      <c r="A21" s="1"/>
      <c r="B21" s="1"/>
      <c r="C21" s="1"/>
      <c r="D21" s="1"/>
      <c r="E21" s="1"/>
      <c r="F21" s="1"/>
      <c r="G21" s="1"/>
      <c r="H21" s="1"/>
    </row>
    <row r="22" spans="1:8" ht="13.2" x14ac:dyDescent="0.25">
      <c r="A22" s="64" t="s">
        <v>930</v>
      </c>
      <c r="B22" s="1"/>
      <c r="C22" s="1"/>
      <c r="D22" s="1"/>
      <c r="E22" s="1"/>
      <c r="F22" s="1"/>
      <c r="G22" s="1"/>
      <c r="H22" s="1"/>
    </row>
  </sheetData>
  <printOptions horizontalCentered="1" verticalCentered="1"/>
  <pageMargins left="0.39370078740157483" right="0.39370078740157483" top="0.78740157480314965" bottom="0.78740157480314965" header="0" footer="0.39370078740157483"/>
  <pageSetup paperSize="9" orientation="landscape" r:id="rId1"/>
  <headerFooter scaleWithDoc="0"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7">
    <tabColor rgb="FFFFFF00"/>
  </sheetPr>
  <dimension ref="A1:M102"/>
  <sheetViews>
    <sheetView zoomScaleNormal="100" zoomScaleSheetLayoutView="115" workbookViewId="0">
      <selection sqref="A1:J1"/>
    </sheetView>
  </sheetViews>
  <sheetFormatPr baseColWidth="10" defaultColWidth="11" defaultRowHeight="12.75" customHeight="1" x14ac:dyDescent="0.25"/>
  <cols>
    <col min="1" max="1" width="31" style="202" customWidth="1"/>
    <col min="2" max="2" width="14.88671875" style="202" bestFit="1" customWidth="1"/>
    <col min="3" max="3" width="14.6640625" style="202" bestFit="1" customWidth="1"/>
    <col min="4" max="4" width="10.6640625" style="202" customWidth="1"/>
    <col min="5" max="5" width="15" style="202" bestFit="1" customWidth="1"/>
    <col min="6" max="6" width="10.6640625" style="202" customWidth="1"/>
    <col min="7" max="7" width="14.6640625" style="202" bestFit="1" customWidth="1"/>
    <col min="8" max="8" width="10.6640625" style="202" customWidth="1"/>
    <col min="9" max="9" width="15" style="202" bestFit="1" customWidth="1"/>
    <col min="10" max="10" width="10.6640625" style="202" customWidth="1"/>
    <col min="11" max="16384" width="11" style="202"/>
  </cols>
  <sheetData>
    <row r="1" spans="1:13" ht="14.4" x14ac:dyDescent="0.25">
      <c r="A1" s="388" t="s">
        <v>809</v>
      </c>
      <c r="B1" s="388"/>
      <c r="C1" s="388"/>
      <c r="D1" s="388"/>
      <c r="E1" s="388"/>
      <c r="F1" s="388"/>
      <c r="G1" s="388"/>
      <c r="H1" s="388"/>
      <c r="I1" s="388"/>
      <c r="J1" s="388"/>
    </row>
    <row r="2" spans="1:13" ht="13.2" x14ac:dyDescent="0.25">
      <c r="A2" s="388" t="s">
        <v>1206</v>
      </c>
      <c r="B2" s="388"/>
      <c r="C2" s="388"/>
      <c r="D2" s="388"/>
      <c r="E2" s="388"/>
      <c r="F2" s="388"/>
      <c r="G2" s="388"/>
      <c r="H2" s="388"/>
      <c r="I2" s="388"/>
      <c r="J2" s="388"/>
    </row>
    <row r="3" spans="1:13" ht="13.2" x14ac:dyDescent="0.25">
      <c r="A3" s="64"/>
      <c r="B3" s="64"/>
      <c r="C3" s="64"/>
      <c r="D3" s="64"/>
      <c r="E3" s="64"/>
      <c r="F3" s="64"/>
      <c r="G3" s="64"/>
      <c r="H3" s="64"/>
      <c r="I3" s="64"/>
      <c r="J3" s="64"/>
    </row>
    <row r="4" spans="1:13" ht="38.25" customHeight="1" x14ac:dyDescent="0.25">
      <c r="A4" s="238" t="s">
        <v>181</v>
      </c>
      <c r="B4" s="101" t="s">
        <v>0</v>
      </c>
      <c r="C4" s="101" t="s">
        <v>458</v>
      </c>
      <c r="D4" s="102" t="s">
        <v>2</v>
      </c>
      <c r="E4" s="132" t="s">
        <v>1297</v>
      </c>
      <c r="F4" s="102" t="s">
        <v>2</v>
      </c>
      <c r="G4" s="101" t="s">
        <v>459</v>
      </c>
      <c r="H4" s="102" t="s">
        <v>2</v>
      </c>
      <c r="I4" s="132" t="s">
        <v>1298</v>
      </c>
      <c r="J4" s="102" t="s">
        <v>2</v>
      </c>
    </row>
    <row r="5" spans="1:13" ht="13.2" x14ac:dyDescent="0.25">
      <c r="A5" s="88"/>
      <c r="B5" s="88"/>
      <c r="C5" s="88"/>
      <c r="D5" s="88"/>
      <c r="E5" s="88"/>
      <c r="F5" s="64"/>
      <c r="G5" s="88"/>
      <c r="H5" s="88"/>
      <c r="I5" s="88"/>
      <c r="J5" s="64"/>
    </row>
    <row r="6" spans="1:13" ht="24.9" customHeight="1" x14ac:dyDescent="0.25">
      <c r="A6" s="94" t="s">
        <v>1</v>
      </c>
      <c r="B6" s="103">
        <v>3570807</v>
      </c>
      <c r="C6" s="103">
        <v>1282664</v>
      </c>
      <c r="D6" s="104">
        <v>35.920843663631217</v>
      </c>
      <c r="E6" s="103">
        <v>1332027</v>
      </c>
      <c r="F6" s="104">
        <v>37.303248257326707</v>
      </c>
      <c r="G6" s="103">
        <v>148447</v>
      </c>
      <c r="H6" s="104">
        <v>4.1572395259670989</v>
      </c>
      <c r="I6" s="103">
        <v>807669</v>
      </c>
      <c r="J6" s="104">
        <v>22.618668553074979</v>
      </c>
      <c r="K6" s="316"/>
    </row>
    <row r="7" spans="1:13" s="266" customFormat="1" ht="24.9" customHeight="1" x14ac:dyDescent="0.25">
      <c r="A7" s="94" t="s">
        <v>279</v>
      </c>
      <c r="B7" s="103">
        <v>1170818</v>
      </c>
      <c r="C7" s="103">
        <v>754153</v>
      </c>
      <c r="D7" s="104">
        <v>64.412487679553948</v>
      </c>
      <c r="E7" s="103">
        <v>269903</v>
      </c>
      <c r="F7" s="104">
        <v>23.052515420842525</v>
      </c>
      <c r="G7" s="103">
        <v>77467</v>
      </c>
      <c r="H7" s="104">
        <v>6.6164852265680913</v>
      </c>
      <c r="I7" s="103">
        <v>69295</v>
      </c>
      <c r="J7" s="104">
        <v>5.9185116730354332</v>
      </c>
      <c r="K7" s="316"/>
    </row>
    <row r="8" spans="1:13" ht="13.2" x14ac:dyDescent="0.25">
      <c r="A8" s="92" t="s">
        <v>5</v>
      </c>
      <c r="B8" s="133">
        <v>237400</v>
      </c>
      <c r="C8" s="133">
        <v>237400</v>
      </c>
      <c r="D8" s="105">
        <v>100</v>
      </c>
      <c r="E8" s="133">
        <v>0</v>
      </c>
      <c r="F8" s="105">
        <v>0</v>
      </c>
      <c r="G8" s="133">
        <v>0</v>
      </c>
      <c r="H8" s="105">
        <v>0</v>
      </c>
      <c r="I8" s="133">
        <v>0</v>
      </c>
      <c r="J8" s="105">
        <v>0</v>
      </c>
      <c r="K8" s="316"/>
      <c r="M8" s="294"/>
    </row>
    <row r="9" spans="1:13" ht="13.2" x14ac:dyDescent="0.25">
      <c r="A9" s="92" t="s">
        <v>86</v>
      </c>
      <c r="B9" s="133">
        <v>51903</v>
      </c>
      <c r="C9" s="133">
        <v>34721</v>
      </c>
      <c r="D9" s="105">
        <v>66.895940504402446</v>
      </c>
      <c r="E9" s="133">
        <v>17182</v>
      </c>
      <c r="F9" s="105">
        <v>33.104059495597554</v>
      </c>
      <c r="G9" s="133">
        <v>0</v>
      </c>
      <c r="H9" s="105">
        <v>0</v>
      </c>
      <c r="I9" s="133">
        <v>0</v>
      </c>
      <c r="J9" s="105">
        <v>0</v>
      </c>
      <c r="K9" s="316"/>
    </row>
    <row r="10" spans="1:13" ht="13.2" x14ac:dyDescent="0.25">
      <c r="A10" s="92" t="s">
        <v>87</v>
      </c>
      <c r="B10" s="133">
        <v>167424</v>
      </c>
      <c r="C10" s="133">
        <v>119557</v>
      </c>
      <c r="D10" s="105">
        <v>71.409714258409778</v>
      </c>
      <c r="E10" s="133">
        <v>37909</v>
      </c>
      <c r="F10" s="105">
        <v>22.642512423547402</v>
      </c>
      <c r="G10" s="133">
        <v>6796</v>
      </c>
      <c r="H10" s="105">
        <v>4.0591551987767582</v>
      </c>
      <c r="I10" s="133">
        <v>3162</v>
      </c>
      <c r="J10" s="105">
        <v>1.8886181192660549</v>
      </c>
      <c r="K10" s="316"/>
    </row>
    <row r="11" spans="1:13" ht="13.2" x14ac:dyDescent="0.25">
      <c r="A11" s="92" t="s">
        <v>88</v>
      </c>
      <c r="B11" s="133">
        <v>30295</v>
      </c>
      <c r="C11" s="133">
        <v>0</v>
      </c>
      <c r="D11" s="105">
        <v>0</v>
      </c>
      <c r="E11" s="133">
        <v>10936</v>
      </c>
      <c r="F11" s="105">
        <v>36.09836606700776</v>
      </c>
      <c r="G11" s="133">
        <v>15333</v>
      </c>
      <c r="H11" s="105">
        <v>50.612312262749626</v>
      </c>
      <c r="I11" s="133">
        <v>4026</v>
      </c>
      <c r="J11" s="105">
        <v>13.289321670242614</v>
      </c>
      <c r="K11" s="316"/>
    </row>
    <row r="12" spans="1:13" ht="13.2" x14ac:dyDescent="0.25">
      <c r="A12" s="92" t="s">
        <v>89</v>
      </c>
      <c r="B12" s="133">
        <v>12866</v>
      </c>
      <c r="C12" s="133">
        <v>0</v>
      </c>
      <c r="D12" s="105">
        <v>0</v>
      </c>
      <c r="E12" s="133">
        <v>8264</v>
      </c>
      <c r="F12" s="105">
        <v>64.231307321622879</v>
      </c>
      <c r="G12" s="133">
        <v>1499</v>
      </c>
      <c r="H12" s="105">
        <v>11.650862739002022</v>
      </c>
      <c r="I12" s="133">
        <v>3103</v>
      </c>
      <c r="J12" s="105">
        <v>24.117829939375095</v>
      </c>
      <c r="K12" s="316"/>
    </row>
    <row r="13" spans="1:13" ht="13.2" x14ac:dyDescent="0.25">
      <c r="A13" s="92" t="s">
        <v>90</v>
      </c>
      <c r="B13" s="133">
        <v>45743</v>
      </c>
      <c r="C13" s="133">
        <v>0</v>
      </c>
      <c r="D13" s="105">
        <v>0</v>
      </c>
      <c r="E13" s="133">
        <v>32242</v>
      </c>
      <c r="F13" s="105">
        <v>70.485101545591675</v>
      </c>
      <c r="G13" s="133">
        <v>2957</v>
      </c>
      <c r="H13" s="105">
        <v>6.4643770631572046</v>
      </c>
      <c r="I13" s="133">
        <v>10544</v>
      </c>
      <c r="J13" s="105">
        <v>23.05052139125112</v>
      </c>
      <c r="K13" s="316"/>
    </row>
    <row r="14" spans="1:13" ht="13.2" x14ac:dyDescent="0.25">
      <c r="A14" s="92" t="s">
        <v>91</v>
      </c>
      <c r="B14" s="133">
        <v>24119</v>
      </c>
      <c r="C14" s="133">
        <v>0</v>
      </c>
      <c r="D14" s="105">
        <v>0</v>
      </c>
      <c r="E14" s="133">
        <v>13869</v>
      </c>
      <c r="F14" s="105">
        <v>57.502384012604168</v>
      </c>
      <c r="G14" s="133">
        <v>1839</v>
      </c>
      <c r="H14" s="105">
        <v>7.6246942244703337</v>
      </c>
      <c r="I14" s="133">
        <v>8411</v>
      </c>
      <c r="J14" s="105">
        <v>34.872921762925493</v>
      </c>
      <c r="K14" s="316"/>
    </row>
    <row r="15" spans="1:13" ht="13.2" x14ac:dyDescent="0.25">
      <c r="A15" s="92" t="s">
        <v>92</v>
      </c>
      <c r="B15" s="133">
        <v>92408</v>
      </c>
      <c r="C15" s="133">
        <v>74941</v>
      </c>
      <c r="D15" s="105">
        <v>81.097956886849616</v>
      </c>
      <c r="E15" s="133">
        <v>13975</v>
      </c>
      <c r="F15" s="105">
        <v>15.123149510864861</v>
      </c>
      <c r="G15" s="133">
        <v>0</v>
      </c>
      <c r="H15" s="105">
        <v>0</v>
      </c>
      <c r="I15" s="133">
        <v>3492</v>
      </c>
      <c r="J15" s="105">
        <v>3.7788936022855166</v>
      </c>
      <c r="K15" s="316"/>
    </row>
    <row r="16" spans="1:13" ht="13.2" x14ac:dyDescent="0.25">
      <c r="A16" s="92" t="s">
        <v>93</v>
      </c>
      <c r="B16" s="133">
        <v>41005</v>
      </c>
      <c r="C16" s="133">
        <v>24767</v>
      </c>
      <c r="D16" s="105">
        <v>60.399951225460313</v>
      </c>
      <c r="E16" s="133">
        <v>12864</v>
      </c>
      <c r="F16" s="105">
        <v>31.371783928789171</v>
      </c>
      <c r="G16" s="133">
        <v>0</v>
      </c>
      <c r="H16" s="105">
        <v>0</v>
      </c>
      <c r="I16" s="133">
        <v>3374</v>
      </c>
      <c r="J16" s="105">
        <v>8.2282648457505179</v>
      </c>
      <c r="K16" s="316"/>
    </row>
    <row r="17" spans="1:11" ht="13.2" x14ac:dyDescent="0.25">
      <c r="A17" s="92" t="s">
        <v>94</v>
      </c>
      <c r="B17" s="133">
        <v>54367</v>
      </c>
      <c r="C17" s="133">
        <v>52010</v>
      </c>
      <c r="D17" s="105">
        <v>95.664649511652286</v>
      </c>
      <c r="E17" s="133">
        <v>2357</v>
      </c>
      <c r="F17" s="105">
        <v>4.3353504883477108</v>
      </c>
      <c r="G17" s="133">
        <v>0</v>
      </c>
      <c r="H17" s="105">
        <v>0</v>
      </c>
      <c r="I17" s="133">
        <v>0</v>
      </c>
      <c r="J17" s="105">
        <v>0</v>
      </c>
      <c r="K17" s="316"/>
    </row>
    <row r="18" spans="1:11" ht="13.2" x14ac:dyDescent="0.25">
      <c r="A18" s="92" t="s">
        <v>95</v>
      </c>
      <c r="B18" s="133">
        <v>56926</v>
      </c>
      <c r="C18" s="133">
        <v>17644</v>
      </c>
      <c r="D18" s="105">
        <v>30.99462460035836</v>
      </c>
      <c r="E18" s="133">
        <v>39282</v>
      </c>
      <c r="F18" s="105">
        <v>69.00537539964165</v>
      </c>
      <c r="G18" s="133">
        <v>0</v>
      </c>
      <c r="H18" s="105">
        <v>0</v>
      </c>
      <c r="I18" s="133">
        <v>0</v>
      </c>
      <c r="J18" s="105">
        <v>0</v>
      </c>
      <c r="K18" s="316"/>
    </row>
    <row r="19" spans="1:11" ht="13.2" x14ac:dyDescent="0.25">
      <c r="A19" s="92" t="s">
        <v>96</v>
      </c>
      <c r="B19" s="133">
        <v>18017</v>
      </c>
      <c r="C19" s="133">
        <v>0</v>
      </c>
      <c r="D19" s="105">
        <v>0</v>
      </c>
      <c r="E19" s="133">
        <v>0</v>
      </c>
      <c r="F19" s="105">
        <v>0</v>
      </c>
      <c r="G19" s="133">
        <v>5728</v>
      </c>
      <c r="H19" s="105">
        <v>31.792196259088641</v>
      </c>
      <c r="I19" s="133">
        <v>12289</v>
      </c>
      <c r="J19" s="105">
        <v>68.207803740911359</v>
      </c>
      <c r="K19" s="316"/>
    </row>
    <row r="20" spans="1:11" ht="13.2" x14ac:dyDescent="0.25">
      <c r="A20" s="92" t="s">
        <v>97</v>
      </c>
      <c r="B20" s="133">
        <v>56278</v>
      </c>
      <c r="C20" s="133">
        <v>56278</v>
      </c>
      <c r="D20" s="105">
        <v>100</v>
      </c>
      <c r="E20" s="133">
        <v>0</v>
      </c>
      <c r="F20" s="105">
        <v>0</v>
      </c>
      <c r="G20" s="133">
        <v>0</v>
      </c>
      <c r="H20" s="105">
        <v>0</v>
      </c>
      <c r="I20" s="133">
        <v>0</v>
      </c>
      <c r="J20" s="105">
        <v>0</v>
      </c>
      <c r="K20" s="316"/>
    </row>
    <row r="21" spans="1:11" ht="13.2" x14ac:dyDescent="0.25">
      <c r="A21" s="92" t="s">
        <v>98</v>
      </c>
      <c r="B21" s="133">
        <v>45875</v>
      </c>
      <c r="C21" s="133">
        <v>40910</v>
      </c>
      <c r="D21" s="105">
        <v>89.177111716621255</v>
      </c>
      <c r="E21" s="133">
        <v>4965</v>
      </c>
      <c r="F21" s="105">
        <v>10.822888283378747</v>
      </c>
      <c r="G21" s="133">
        <v>0</v>
      </c>
      <c r="H21" s="105">
        <v>0</v>
      </c>
      <c r="I21" s="133">
        <v>0</v>
      </c>
      <c r="J21" s="105">
        <v>0</v>
      </c>
      <c r="K21" s="316"/>
    </row>
    <row r="22" spans="1:11" ht="13.2" x14ac:dyDescent="0.25">
      <c r="A22" s="92" t="s">
        <v>99</v>
      </c>
      <c r="B22" s="133">
        <v>43232</v>
      </c>
      <c r="C22" s="133">
        <v>43232</v>
      </c>
      <c r="D22" s="105">
        <v>100</v>
      </c>
      <c r="E22" s="133">
        <v>0</v>
      </c>
      <c r="F22" s="105">
        <v>0</v>
      </c>
      <c r="G22" s="133">
        <v>0</v>
      </c>
      <c r="H22" s="105">
        <v>0</v>
      </c>
      <c r="I22" s="133">
        <v>0</v>
      </c>
      <c r="J22" s="105">
        <v>0</v>
      </c>
      <c r="K22" s="316"/>
    </row>
    <row r="23" spans="1:11" ht="13.2" x14ac:dyDescent="0.25">
      <c r="A23" s="92" t="s">
        <v>100</v>
      </c>
      <c r="B23" s="133">
        <v>5107</v>
      </c>
      <c r="C23" s="133">
        <v>0</v>
      </c>
      <c r="D23" s="105">
        <v>0</v>
      </c>
      <c r="E23" s="133">
        <v>0</v>
      </c>
      <c r="F23" s="105">
        <v>0</v>
      </c>
      <c r="G23" s="133">
        <v>3605</v>
      </c>
      <c r="H23" s="105">
        <v>70.589387115723511</v>
      </c>
      <c r="I23" s="133">
        <v>1502</v>
      </c>
      <c r="J23" s="105">
        <v>29.410612884276482</v>
      </c>
      <c r="K23" s="316"/>
    </row>
    <row r="24" spans="1:11" ht="13.2" x14ac:dyDescent="0.25">
      <c r="A24" s="92" t="s">
        <v>101</v>
      </c>
      <c r="B24" s="133">
        <v>6009</v>
      </c>
      <c r="C24" s="133">
        <v>0</v>
      </c>
      <c r="D24" s="105">
        <v>0</v>
      </c>
      <c r="E24" s="133">
        <v>0</v>
      </c>
      <c r="F24" s="105">
        <v>0</v>
      </c>
      <c r="G24" s="133">
        <v>1856</v>
      </c>
      <c r="H24" s="105">
        <v>30.887002829089699</v>
      </c>
      <c r="I24" s="133">
        <v>4153</v>
      </c>
      <c r="J24" s="105">
        <v>69.112997170910305</v>
      </c>
      <c r="K24" s="316"/>
    </row>
    <row r="25" spans="1:11" ht="13.2" x14ac:dyDescent="0.25">
      <c r="A25" s="92" t="s">
        <v>102</v>
      </c>
      <c r="B25" s="133">
        <v>52693</v>
      </c>
      <c r="C25" s="133">
        <v>52693</v>
      </c>
      <c r="D25" s="105">
        <v>100</v>
      </c>
      <c r="E25" s="133">
        <v>0</v>
      </c>
      <c r="F25" s="105">
        <v>0</v>
      </c>
      <c r="G25" s="133">
        <v>0</v>
      </c>
      <c r="H25" s="105">
        <v>0</v>
      </c>
      <c r="I25" s="133">
        <v>0</v>
      </c>
      <c r="J25" s="105">
        <v>0</v>
      </c>
      <c r="K25" s="316"/>
    </row>
    <row r="26" spans="1:11" ht="13.2" x14ac:dyDescent="0.25">
      <c r="A26" s="92" t="s">
        <v>103</v>
      </c>
      <c r="B26" s="133">
        <v>119589</v>
      </c>
      <c r="C26" s="133">
        <v>0</v>
      </c>
      <c r="D26" s="105">
        <v>0</v>
      </c>
      <c r="E26" s="133">
        <v>71759</v>
      </c>
      <c r="F26" s="105">
        <v>60.004682704931056</v>
      </c>
      <c r="G26" s="133">
        <v>32591</v>
      </c>
      <c r="H26" s="105">
        <v>27.252506501434077</v>
      </c>
      <c r="I26" s="133">
        <v>15239</v>
      </c>
      <c r="J26" s="105">
        <v>12.742810793634865</v>
      </c>
      <c r="K26" s="316"/>
    </row>
    <row r="27" spans="1:11" ht="13.2" x14ac:dyDescent="0.25">
      <c r="A27" s="92" t="s">
        <v>807</v>
      </c>
      <c r="B27" s="133">
        <v>9562</v>
      </c>
      <c r="C27" s="133">
        <v>0</v>
      </c>
      <c r="D27" s="105">
        <v>0</v>
      </c>
      <c r="E27" s="133">
        <v>4299</v>
      </c>
      <c r="F27" s="105">
        <v>44.95921355364986</v>
      </c>
      <c r="G27" s="133">
        <v>5263</v>
      </c>
      <c r="H27" s="105">
        <v>55.040786446350133</v>
      </c>
      <c r="I27" s="133">
        <v>0</v>
      </c>
      <c r="J27" s="105">
        <v>0</v>
      </c>
      <c r="K27" s="316"/>
    </row>
    <row r="28" spans="1:11" s="266" customFormat="1" ht="24.9" customHeight="1" x14ac:dyDescent="0.25">
      <c r="A28" s="94" t="s">
        <v>280</v>
      </c>
      <c r="B28" s="103">
        <v>700531</v>
      </c>
      <c r="C28" s="103">
        <v>137139</v>
      </c>
      <c r="D28" s="104">
        <v>19.576435589574196</v>
      </c>
      <c r="E28" s="103">
        <v>297126</v>
      </c>
      <c r="F28" s="104">
        <v>42.414397078787374</v>
      </c>
      <c r="G28" s="103">
        <v>21928</v>
      </c>
      <c r="H28" s="104">
        <v>3.1301969505989029</v>
      </c>
      <c r="I28" s="103">
        <v>244338</v>
      </c>
      <c r="J28" s="104">
        <v>34.878970381039522</v>
      </c>
      <c r="K28" s="316"/>
    </row>
    <row r="29" spans="1:11" ht="13.2" x14ac:dyDescent="0.25">
      <c r="A29" s="92" t="s">
        <v>6</v>
      </c>
      <c r="B29" s="133">
        <v>222419</v>
      </c>
      <c r="C29" s="133">
        <v>108947</v>
      </c>
      <c r="D29" s="105">
        <v>48.982775752071539</v>
      </c>
      <c r="E29" s="133">
        <v>105163</v>
      </c>
      <c r="F29" s="105">
        <v>47.281482247469867</v>
      </c>
      <c r="G29" s="133">
        <v>0</v>
      </c>
      <c r="H29" s="105">
        <v>0</v>
      </c>
      <c r="I29" s="133">
        <v>8309</v>
      </c>
      <c r="J29" s="105">
        <v>3.7357420004585937</v>
      </c>
      <c r="K29" s="316"/>
    </row>
    <row r="30" spans="1:11" ht="13.2" x14ac:dyDescent="0.25">
      <c r="A30" s="92" t="s">
        <v>104</v>
      </c>
      <c r="B30" s="133">
        <v>70262</v>
      </c>
      <c r="C30" s="133">
        <v>23522</v>
      </c>
      <c r="D30" s="105">
        <v>33.477555435370469</v>
      </c>
      <c r="E30" s="133">
        <v>4788</v>
      </c>
      <c r="F30" s="105">
        <v>6.8144943212547329</v>
      </c>
      <c r="G30" s="133">
        <v>303</v>
      </c>
      <c r="H30" s="105">
        <v>0.43124306168341348</v>
      </c>
      <c r="I30" s="133">
        <v>41649</v>
      </c>
      <c r="J30" s="105">
        <v>59.276707181691378</v>
      </c>
      <c r="K30" s="316"/>
    </row>
    <row r="31" spans="1:11" ht="13.2" x14ac:dyDescent="0.25">
      <c r="A31" s="92" t="s">
        <v>105</v>
      </c>
      <c r="B31" s="133">
        <v>58464</v>
      </c>
      <c r="C31" s="133">
        <v>0</v>
      </c>
      <c r="D31" s="105">
        <v>0</v>
      </c>
      <c r="E31" s="133">
        <v>45858</v>
      </c>
      <c r="F31" s="105">
        <v>78.438013136289001</v>
      </c>
      <c r="G31" s="133">
        <v>0</v>
      </c>
      <c r="H31" s="105">
        <v>0</v>
      </c>
      <c r="I31" s="133">
        <v>12606</v>
      </c>
      <c r="J31" s="105">
        <v>21.561986863711002</v>
      </c>
      <c r="K31" s="316"/>
    </row>
    <row r="32" spans="1:11" ht="13.2" x14ac:dyDescent="0.25">
      <c r="A32" s="92" t="s">
        <v>106</v>
      </c>
      <c r="B32" s="133">
        <v>5193</v>
      </c>
      <c r="C32" s="133">
        <v>0</v>
      </c>
      <c r="D32" s="105">
        <v>0</v>
      </c>
      <c r="E32" s="133">
        <v>0</v>
      </c>
      <c r="F32" s="105">
        <v>0</v>
      </c>
      <c r="G32" s="133">
        <v>498</v>
      </c>
      <c r="H32" s="105">
        <v>9.589832466782207</v>
      </c>
      <c r="I32" s="133">
        <v>4695</v>
      </c>
      <c r="J32" s="105">
        <v>90.410167533217788</v>
      </c>
      <c r="K32" s="316"/>
    </row>
    <row r="33" spans="1:11" ht="13.2" x14ac:dyDescent="0.25">
      <c r="A33" s="92" t="s">
        <v>107</v>
      </c>
      <c r="B33" s="133">
        <v>22598</v>
      </c>
      <c r="C33" s="133">
        <v>0</v>
      </c>
      <c r="D33" s="105">
        <v>0</v>
      </c>
      <c r="E33" s="133">
        <v>13579</v>
      </c>
      <c r="F33" s="105">
        <v>60.089388441454993</v>
      </c>
      <c r="G33" s="133">
        <v>2360</v>
      </c>
      <c r="H33" s="105">
        <v>10.443402070979731</v>
      </c>
      <c r="I33" s="133">
        <v>6659</v>
      </c>
      <c r="J33" s="105">
        <v>29.46720948756527</v>
      </c>
      <c r="K33" s="316"/>
    </row>
    <row r="34" spans="1:11" ht="13.2" x14ac:dyDescent="0.25">
      <c r="A34" s="92" t="s">
        <v>108</v>
      </c>
      <c r="B34" s="133">
        <v>34060</v>
      </c>
      <c r="C34" s="133">
        <v>0</v>
      </c>
      <c r="D34" s="105">
        <v>0</v>
      </c>
      <c r="E34" s="133">
        <v>15792</v>
      </c>
      <c r="F34" s="105">
        <v>46.365237815619494</v>
      </c>
      <c r="G34" s="133">
        <v>0</v>
      </c>
      <c r="H34" s="105">
        <v>0</v>
      </c>
      <c r="I34" s="133">
        <v>18268</v>
      </c>
      <c r="J34" s="105">
        <v>53.634762184380506</v>
      </c>
      <c r="K34" s="316"/>
    </row>
    <row r="35" spans="1:11" ht="13.2" x14ac:dyDescent="0.25">
      <c r="A35" s="92" t="s">
        <v>109</v>
      </c>
      <c r="B35" s="133">
        <v>30425</v>
      </c>
      <c r="C35" s="133">
        <v>4670</v>
      </c>
      <c r="D35" s="105">
        <v>15.349219391947411</v>
      </c>
      <c r="E35" s="133">
        <v>22219</v>
      </c>
      <c r="F35" s="105">
        <v>73.028759244042732</v>
      </c>
      <c r="G35" s="133">
        <v>0</v>
      </c>
      <c r="H35" s="105">
        <v>0</v>
      </c>
      <c r="I35" s="133">
        <v>3536</v>
      </c>
      <c r="J35" s="105">
        <v>11.622021364009861</v>
      </c>
      <c r="K35" s="316"/>
    </row>
    <row r="36" spans="1:11" ht="13.2" x14ac:dyDescent="0.25">
      <c r="A36" s="92" t="s">
        <v>110</v>
      </c>
      <c r="B36" s="133">
        <v>24203</v>
      </c>
      <c r="C36" s="133">
        <v>0</v>
      </c>
      <c r="D36" s="105">
        <v>0</v>
      </c>
      <c r="E36" s="133">
        <v>15189</v>
      </c>
      <c r="F36" s="105">
        <v>62.756683055819529</v>
      </c>
      <c r="G36" s="133">
        <v>2130</v>
      </c>
      <c r="H36" s="105">
        <v>8.8005619138123361</v>
      </c>
      <c r="I36" s="133">
        <v>6884</v>
      </c>
      <c r="J36" s="105">
        <v>28.44275503036814</v>
      </c>
      <c r="K36" s="316"/>
    </row>
    <row r="37" spans="1:11" ht="13.2" x14ac:dyDescent="0.25">
      <c r="A37" s="92" t="s">
        <v>111</v>
      </c>
      <c r="B37" s="133">
        <v>17243</v>
      </c>
      <c r="C37" s="133">
        <v>0</v>
      </c>
      <c r="D37" s="105">
        <v>0</v>
      </c>
      <c r="E37" s="133">
        <v>9528</v>
      </c>
      <c r="F37" s="105">
        <v>55.257205822652665</v>
      </c>
      <c r="G37" s="133">
        <v>1358</v>
      </c>
      <c r="H37" s="105">
        <v>7.8756596879893292</v>
      </c>
      <c r="I37" s="133">
        <v>6357</v>
      </c>
      <c r="J37" s="105">
        <v>36.867134489358001</v>
      </c>
      <c r="K37" s="316"/>
    </row>
    <row r="38" spans="1:11" ht="13.2" x14ac:dyDescent="0.25">
      <c r="A38" s="92" t="s">
        <v>112</v>
      </c>
      <c r="B38" s="133">
        <v>123129</v>
      </c>
      <c r="C38" s="133">
        <v>0</v>
      </c>
      <c r="D38" s="105">
        <v>0</v>
      </c>
      <c r="E38" s="133">
        <v>60113</v>
      </c>
      <c r="F38" s="105">
        <v>48.821155048769988</v>
      </c>
      <c r="G38" s="133">
        <v>8738</v>
      </c>
      <c r="H38" s="105">
        <v>7.096622241713975</v>
      </c>
      <c r="I38" s="133">
        <v>54278</v>
      </c>
      <c r="J38" s="105">
        <v>44.082222709516032</v>
      </c>
      <c r="K38" s="316"/>
    </row>
    <row r="39" spans="1:11" ht="13.2" x14ac:dyDescent="0.25">
      <c r="A39" s="92" t="s">
        <v>614</v>
      </c>
      <c r="B39" s="133">
        <v>9512</v>
      </c>
      <c r="C39" s="133">
        <v>0</v>
      </c>
      <c r="D39" s="105">
        <v>0</v>
      </c>
      <c r="E39" s="133">
        <v>4897</v>
      </c>
      <c r="F39" s="105">
        <v>51.482338099243066</v>
      </c>
      <c r="G39" s="133">
        <v>448</v>
      </c>
      <c r="H39" s="105">
        <v>4.7098402018502945</v>
      </c>
      <c r="I39" s="133">
        <v>4167</v>
      </c>
      <c r="J39" s="105">
        <v>43.807821698906643</v>
      </c>
      <c r="K39" s="316"/>
    </row>
    <row r="40" spans="1:11" ht="13.2" x14ac:dyDescent="0.25">
      <c r="A40" s="92" t="s">
        <v>808</v>
      </c>
      <c r="B40" s="133">
        <v>15653</v>
      </c>
      <c r="C40" s="133">
        <v>0</v>
      </c>
      <c r="D40" s="105">
        <v>0</v>
      </c>
      <c r="E40" s="133">
        <v>0</v>
      </c>
      <c r="F40" s="105">
        <v>0</v>
      </c>
      <c r="G40" s="133">
        <v>0</v>
      </c>
      <c r="H40" s="105">
        <v>0</v>
      </c>
      <c r="I40" s="133">
        <v>15653</v>
      </c>
      <c r="J40" s="105">
        <v>100</v>
      </c>
      <c r="K40" s="316"/>
    </row>
    <row r="41" spans="1:11" ht="13.2" x14ac:dyDescent="0.25">
      <c r="A41" s="92" t="s">
        <v>113</v>
      </c>
      <c r="B41" s="133">
        <v>33278</v>
      </c>
      <c r="C41" s="133">
        <v>0</v>
      </c>
      <c r="D41" s="105">
        <v>0</v>
      </c>
      <c r="E41" s="133">
        <v>0</v>
      </c>
      <c r="F41" s="105">
        <v>0</v>
      </c>
      <c r="G41" s="133">
        <v>2785</v>
      </c>
      <c r="H41" s="105">
        <v>8.3688923613197908</v>
      </c>
      <c r="I41" s="133">
        <v>30493</v>
      </c>
      <c r="J41" s="105">
        <v>91.631107638680206</v>
      </c>
      <c r="K41" s="316"/>
    </row>
    <row r="42" spans="1:11" ht="13.2" x14ac:dyDescent="0.25">
      <c r="A42" s="92" t="s">
        <v>114</v>
      </c>
      <c r="B42" s="133">
        <v>14648</v>
      </c>
      <c r="C42" s="133">
        <v>0</v>
      </c>
      <c r="D42" s="105">
        <v>0</v>
      </c>
      <c r="E42" s="133">
        <v>0</v>
      </c>
      <c r="F42" s="105">
        <v>0</v>
      </c>
      <c r="G42" s="133">
        <v>1625</v>
      </c>
      <c r="H42" s="105">
        <v>11.093664664117968</v>
      </c>
      <c r="I42" s="133">
        <v>13023</v>
      </c>
      <c r="J42" s="105">
        <v>88.906335335882034</v>
      </c>
      <c r="K42" s="316"/>
    </row>
    <row r="43" spans="1:11" ht="13.2" x14ac:dyDescent="0.25">
      <c r="A43" s="92" t="s">
        <v>115</v>
      </c>
      <c r="B43" s="133">
        <v>12361</v>
      </c>
      <c r="C43" s="133">
        <v>0</v>
      </c>
      <c r="D43" s="105">
        <v>0</v>
      </c>
      <c r="E43" s="133">
        <v>0</v>
      </c>
      <c r="F43" s="105">
        <v>0</v>
      </c>
      <c r="G43" s="133">
        <v>1683</v>
      </c>
      <c r="H43" s="105">
        <v>13.615403284523905</v>
      </c>
      <c r="I43" s="133">
        <v>10678</v>
      </c>
      <c r="J43" s="105">
        <v>86.384596715476093</v>
      </c>
      <c r="K43" s="316"/>
    </row>
    <row r="44" spans="1:11" ht="13.2" x14ac:dyDescent="0.25">
      <c r="A44" s="92" t="s">
        <v>419</v>
      </c>
      <c r="B44" s="133">
        <v>7083</v>
      </c>
      <c r="C44" s="133">
        <v>0</v>
      </c>
      <c r="D44" s="105">
        <v>0</v>
      </c>
      <c r="E44" s="133">
        <v>0</v>
      </c>
      <c r="F44" s="105">
        <v>0</v>
      </c>
      <c r="G44" s="133">
        <v>0</v>
      </c>
      <c r="H44" s="105">
        <v>0</v>
      </c>
      <c r="I44" s="133">
        <v>7083</v>
      </c>
      <c r="J44" s="105">
        <v>100</v>
      </c>
      <c r="K44" s="316"/>
    </row>
    <row r="45" spans="1:11" s="266" customFormat="1" ht="24.9" customHeight="1" x14ac:dyDescent="0.25">
      <c r="A45" s="94" t="s">
        <v>317</v>
      </c>
      <c r="B45" s="103">
        <v>418485</v>
      </c>
      <c r="C45" s="103">
        <v>95201</v>
      </c>
      <c r="D45" s="104">
        <v>22.74896352318482</v>
      </c>
      <c r="E45" s="103">
        <v>261803</v>
      </c>
      <c r="F45" s="104">
        <v>62.559709428055967</v>
      </c>
      <c r="G45" s="103">
        <v>11840</v>
      </c>
      <c r="H45" s="104">
        <v>2.8292531393000941</v>
      </c>
      <c r="I45" s="103">
        <v>49641</v>
      </c>
      <c r="J45" s="104">
        <v>11.86207390945912</v>
      </c>
      <c r="K45" s="316"/>
    </row>
    <row r="46" spans="1:11" ht="13.2" x14ac:dyDescent="0.25">
      <c r="A46" s="92" t="s">
        <v>7</v>
      </c>
      <c r="B46" s="133">
        <v>130592</v>
      </c>
      <c r="C46" s="133">
        <v>57213</v>
      </c>
      <c r="D46" s="105">
        <v>43.810493751531489</v>
      </c>
      <c r="E46" s="133">
        <v>60696</v>
      </c>
      <c r="F46" s="105">
        <v>46.477579024748842</v>
      </c>
      <c r="G46" s="133">
        <v>3662</v>
      </c>
      <c r="H46" s="105">
        <v>2.8041533937760352</v>
      </c>
      <c r="I46" s="133">
        <v>9021</v>
      </c>
      <c r="J46" s="105">
        <v>6.9077738299436406</v>
      </c>
      <c r="K46" s="316"/>
    </row>
    <row r="47" spans="1:11" ht="13.2" x14ac:dyDescent="0.25">
      <c r="A47" s="92" t="s">
        <v>59</v>
      </c>
      <c r="B47" s="133">
        <v>50601</v>
      </c>
      <c r="C47" s="133">
        <v>0</v>
      </c>
      <c r="D47" s="105">
        <v>0</v>
      </c>
      <c r="E47" s="133">
        <v>38187</v>
      </c>
      <c r="F47" s="105">
        <v>75.466888006165888</v>
      </c>
      <c r="G47" s="133">
        <v>0</v>
      </c>
      <c r="H47" s="105">
        <v>0</v>
      </c>
      <c r="I47" s="133">
        <v>12414</v>
      </c>
      <c r="J47" s="105">
        <v>24.533111993834115</v>
      </c>
      <c r="K47" s="316"/>
    </row>
    <row r="48" spans="1:11" ht="13.2" x14ac:dyDescent="0.25">
      <c r="A48" s="92" t="s">
        <v>116</v>
      </c>
      <c r="B48" s="133">
        <v>76152</v>
      </c>
      <c r="C48" s="133">
        <v>37988</v>
      </c>
      <c r="D48" s="105">
        <v>49.884441643029731</v>
      </c>
      <c r="E48" s="133">
        <v>38164</v>
      </c>
      <c r="F48" s="105">
        <v>50.115558356970269</v>
      </c>
      <c r="G48" s="133">
        <v>0</v>
      </c>
      <c r="H48" s="105">
        <v>0</v>
      </c>
      <c r="I48" s="133">
        <v>0</v>
      </c>
      <c r="J48" s="105">
        <v>0</v>
      </c>
      <c r="K48" s="316"/>
    </row>
    <row r="49" spans="1:11" ht="13.2" x14ac:dyDescent="0.25">
      <c r="A49" s="92" t="s">
        <v>117</v>
      </c>
      <c r="B49" s="133">
        <v>13059</v>
      </c>
      <c r="C49" s="133">
        <v>0</v>
      </c>
      <c r="D49" s="105">
        <v>0</v>
      </c>
      <c r="E49" s="133">
        <v>4391</v>
      </c>
      <c r="F49" s="105">
        <v>33.624320392066778</v>
      </c>
      <c r="G49" s="133">
        <v>0</v>
      </c>
      <c r="H49" s="105">
        <v>0</v>
      </c>
      <c r="I49" s="133">
        <v>8668</v>
      </c>
      <c r="J49" s="105">
        <v>66.375679607933222</v>
      </c>
      <c r="K49" s="316"/>
    </row>
    <row r="50" spans="1:11" ht="13.2" x14ac:dyDescent="0.25">
      <c r="A50" s="92" t="s">
        <v>118</v>
      </c>
      <c r="B50" s="133">
        <v>60479</v>
      </c>
      <c r="C50" s="133">
        <v>0</v>
      </c>
      <c r="D50" s="105">
        <v>0</v>
      </c>
      <c r="E50" s="133">
        <v>42908</v>
      </c>
      <c r="F50" s="105">
        <v>70.94694026025563</v>
      </c>
      <c r="G50" s="133">
        <v>7729</v>
      </c>
      <c r="H50" s="105">
        <v>12.779642520544321</v>
      </c>
      <c r="I50" s="133">
        <v>9842</v>
      </c>
      <c r="J50" s="105">
        <v>16.273417219200052</v>
      </c>
      <c r="K50" s="316"/>
    </row>
    <row r="51" spans="1:11" ht="13.2" x14ac:dyDescent="0.25">
      <c r="A51" s="92" t="s">
        <v>119</v>
      </c>
      <c r="B51" s="133">
        <v>11779</v>
      </c>
      <c r="C51" s="133">
        <v>0</v>
      </c>
      <c r="D51" s="105">
        <v>0</v>
      </c>
      <c r="E51" s="133">
        <v>5172</v>
      </c>
      <c r="F51" s="105">
        <v>43.908650989048311</v>
      </c>
      <c r="G51" s="133">
        <v>0</v>
      </c>
      <c r="H51" s="105">
        <v>0</v>
      </c>
      <c r="I51" s="133">
        <v>6607</v>
      </c>
      <c r="J51" s="105">
        <v>56.091349010951696</v>
      </c>
      <c r="K51" s="316"/>
    </row>
    <row r="52" spans="1:11" ht="13.2" x14ac:dyDescent="0.25">
      <c r="A52" s="92" t="s">
        <v>120</v>
      </c>
      <c r="B52" s="133">
        <v>38941</v>
      </c>
      <c r="C52" s="133">
        <v>0</v>
      </c>
      <c r="D52" s="105">
        <v>0</v>
      </c>
      <c r="E52" s="133">
        <v>35852</v>
      </c>
      <c r="F52" s="105">
        <v>92.067486710664852</v>
      </c>
      <c r="G52" s="133">
        <v>0</v>
      </c>
      <c r="H52" s="105">
        <v>0</v>
      </c>
      <c r="I52" s="133">
        <v>3089</v>
      </c>
      <c r="J52" s="105">
        <v>7.932513289335148</v>
      </c>
      <c r="K52" s="316"/>
    </row>
    <row r="53" spans="1:11" ht="13.2" x14ac:dyDescent="0.25">
      <c r="A53" s="92" t="s">
        <v>121</v>
      </c>
      <c r="B53" s="133">
        <v>36882</v>
      </c>
      <c r="C53" s="133">
        <v>0</v>
      </c>
      <c r="D53" s="105">
        <v>0</v>
      </c>
      <c r="E53" s="133">
        <v>36433</v>
      </c>
      <c r="F53" s="105">
        <v>98.782603980261371</v>
      </c>
      <c r="G53" s="133">
        <v>449</v>
      </c>
      <c r="H53" s="105">
        <v>1.217396019738626</v>
      </c>
      <c r="I53" s="133">
        <v>0</v>
      </c>
      <c r="J53" s="105">
        <v>0</v>
      </c>
      <c r="K53" s="316"/>
    </row>
    <row r="54" spans="1:11" s="266" customFormat="1" ht="24.9" customHeight="1" x14ac:dyDescent="0.25">
      <c r="A54" s="94" t="s">
        <v>318</v>
      </c>
      <c r="B54" s="103">
        <v>365583</v>
      </c>
      <c r="C54" s="103">
        <v>270638</v>
      </c>
      <c r="D54" s="104">
        <v>74.02915343437742</v>
      </c>
      <c r="E54" s="103">
        <v>52865</v>
      </c>
      <c r="F54" s="104">
        <v>14.460464518317318</v>
      </c>
      <c r="G54" s="103">
        <v>865</v>
      </c>
      <c r="H54" s="104">
        <v>0.23660837621005351</v>
      </c>
      <c r="I54" s="103">
        <v>41215</v>
      </c>
      <c r="J54" s="104">
        <v>11.27377367109521</v>
      </c>
      <c r="K54" s="316"/>
    </row>
    <row r="55" spans="1:11" ht="13.2" x14ac:dyDescent="0.25">
      <c r="A55" s="92" t="s">
        <v>8</v>
      </c>
      <c r="B55" s="133">
        <v>103688</v>
      </c>
      <c r="C55" s="133">
        <v>103043</v>
      </c>
      <c r="D55" s="105">
        <v>99.377941516858272</v>
      </c>
      <c r="E55" s="133">
        <v>0</v>
      </c>
      <c r="F55" s="105">
        <v>0</v>
      </c>
      <c r="G55" s="133">
        <v>0</v>
      </c>
      <c r="H55" s="105">
        <v>0</v>
      </c>
      <c r="I55" s="133">
        <v>645</v>
      </c>
      <c r="J55" s="105">
        <v>0.62205848314173284</v>
      </c>
      <c r="K55" s="316"/>
    </row>
    <row r="56" spans="1:11" ht="13.2" x14ac:dyDescent="0.25">
      <c r="A56" s="92" t="s">
        <v>122</v>
      </c>
      <c r="B56" s="133">
        <v>36009</v>
      </c>
      <c r="C56" s="133">
        <v>15461</v>
      </c>
      <c r="D56" s="105">
        <v>42.936488100197174</v>
      </c>
      <c r="E56" s="133">
        <v>20548</v>
      </c>
      <c r="F56" s="105">
        <v>57.063511899802833</v>
      </c>
      <c r="G56" s="133">
        <v>0</v>
      </c>
      <c r="H56" s="105">
        <v>0</v>
      </c>
      <c r="I56" s="133">
        <v>0</v>
      </c>
      <c r="J56" s="105">
        <v>0</v>
      </c>
      <c r="K56" s="316"/>
    </row>
    <row r="57" spans="1:11" ht="13.2" x14ac:dyDescent="0.25">
      <c r="A57" s="92" t="s">
        <v>123</v>
      </c>
      <c r="B57" s="133">
        <v>37070</v>
      </c>
      <c r="C57" s="133">
        <v>37070</v>
      </c>
      <c r="D57" s="105">
        <v>100</v>
      </c>
      <c r="E57" s="133">
        <v>0</v>
      </c>
      <c r="F57" s="105">
        <v>0</v>
      </c>
      <c r="G57" s="133">
        <v>0</v>
      </c>
      <c r="H57" s="105">
        <v>0</v>
      </c>
      <c r="I57" s="133">
        <v>0</v>
      </c>
      <c r="J57" s="105">
        <v>0</v>
      </c>
      <c r="K57" s="316"/>
    </row>
    <row r="58" spans="1:11" ht="13.2" x14ac:dyDescent="0.25">
      <c r="A58" s="92" t="s">
        <v>124</v>
      </c>
      <c r="B58" s="133">
        <v>29373</v>
      </c>
      <c r="C58" s="133">
        <v>16403</v>
      </c>
      <c r="D58" s="105">
        <v>55.843802131208932</v>
      </c>
      <c r="E58" s="133">
        <v>10489</v>
      </c>
      <c r="F58" s="105">
        <v>35.709665338916693</v>
      </c>
      <c r="G58" s="133">
        <v>0</v>
      </c>
      <c r="H58" s="105">
        <v>0</v>
      </c>
      <c r="I58" s="133">
        <v>2481</v>
      </c>
      <c r="J58" s="105">
        <v>8.446532529874375</v>
      </c>
      <c r="K58" s="316"/>
    </row>
    <row r="59" spans="1:11" ht="13.2" x14ac:dyDescent="0.25">
      <c r="A59" s="92" t="s">
        <v>125</v>
      </c>
      <c r="B59" s="133">
        <v>39684</v>
      </c>
      <c r="C59" s="133">
        <v>24972</v>
      </c>
      <c r="D59" s="105">
        <v>62.92712428182643</v>
      </c>
      <c r="E59" s="133">
        <v>14712</v>
      </c>
      <c r="F59" s="105">
        <v>37.07287571817357</v>
      </c>
      <c r="G59" s="133">
        <v>0</v>
      </c>
      <c r="H59" s="105">
        <v>0</v>
      </c>
      <c r="I59" s="133">
        <v>0</v>
      </c>
      <c r="J59" s="105">
        <v>0</v>
      </c>
      <c r="K59" s="316"/>
    </row>
    <row r="60" spans="1:11" ht="13.2" x14ac:dyDescent="0.25">
      <c r="A60" s="92" t="s">
        <v>126</v>
      </c>
      <c r="B60" s="133">
        <v>17768</v>
      </c>
      <c r="C60" s="133">
        <v>10652</v>
      </c>
      <c r="D60" s="105">
        <v>59.950472760018016</v>
      </c>
      <c r="E60" s="133">
        <v>7116</v>
      </c>
      <c r="F60" s="105">
        <v>40.049527239981991</v>
      </c>
      <c r="G60" s="133">
        <v>0</v>
      </c>
      <c r="H60" s="105">
        <v>0</v>
      </c>
      <c r="I60" s="133">
        <v>0</v>
      </c>
      <c r="J60" s="105">
        <v>0</v>
      </c>
      <c r="K60" s="316"/>
    </row>
    <row r="61" spans="1:11" ht="13.2" x14ac:dyDescent="0.25">
      <c r="A61" s="92" t="s">
        <v>127</v>
      </c>
      <c r="B61" s="133">
        <v>20254</v>
      </c>
      <c r="C61" s="133">
        <v>20254</v>
      </c>
      <c r="D61" s="105">
        <v>100</v>
      </c>
      <c r="E61" s="133">
        <v>0</v>
      </c>
      <c r="F61" s="105">
        <v>0</v>
      </c>
      <c r="G61" s="133">
        <v>0</v>
      </c>
      <c r="H61" s="105">
        <v>0</v>
      </c>
      <c r="I61" s="133">
        <v>0</v>
      </c>
      <c r="J61" s="105">
        <v>0</v>
      </c>
      <c r="K61" s="316"/>
    </row>
    <row r="62" spans="1:11" ht="13.2" x14ac:dyDescent="0.25">
      <c r="A62" s="92" t="s">
        <v>128</v>
      </c>
      <c r="B62" s="133">
        <v>18558</v>
      </c>
      <c r="C62" s="133">
        <v>18558</v>
      </c>
      <c r="D62" s="105">
        <v>100</v>
      </c>
      <c r="E62" s="133">
        <v>0</v>
      </c>
      <c r="F62" s="105">
        <v>0</v>
      </c>
      <c r="G62" s="133">
        <v>0</v>
      </c>
      <c r="H62" s="105">
        <v>0</v>
      </c>
      <c r="I62" s="133">
        <v>0</v>
      </c>
      <c r="J62" s="105">
        <v>0</v>
      </c>
      <c r="K62" s="316"/>
    </row>
    <row r="63" spans="1:11" ht="13.2" x14ac:dyDescent="0.25">
      <c r="A63" s="92" t="s">
        <v>129</v>
      </c>
      <c r="B63" s="133">
        <v>24225</v>
      </c>
      <c r="C63" s="133">
        <v>24225</v>
      </c>
      <c r="D63" s="105">
        <v>100</v>
      </c>
      <c r="E63" s="133">
        <v>0</v>
      </c>
      <c r="F63" s="105">
        <v>0</v>
      </c>
      <c r="G63" s="133">
        <v>0</v>
      </c>
      <c r="H63" s="105">
        <v>0</v>
      </c>
      <c r="I63" s="133">
        <v>0</v>
      </c>
      <c r="J63" s="105">
        <v>0</v>
      </c>
      <c r="K63" s="316"/>
    </row>
    <row r="64" spans="1:11" ht="13.2" x14ac:dyDescent="0.25">
      <c r="A64" s="92" t="s">
        <v>130</v>
      </c>
      <c r="B64" s="133">
        <v>38954</v>
      </c>
      <c r="C64" s="133">
        <v>0</v>
      </c>
      <c r="D64" s="105">
        <v>0</v>
      </c>
      <c r="E64" s="133">
        <v>0</v>
      </c>
      <c r="F64" s="105">
        <v>0</v>
      </c>
      <c r="G64" s="133">
        <v>865</v>
      </c>
      <c r="H64" s="105">
        <v>2.2205678492580994</v>
      </c>
      <c r="I64" s="133">
        <v>38089</v>
      </c>
      <c r="J64" s="105">
        <v>97.779432150741897</v>
      </c>
      <c r="K64" s="316"/>
    </row>
    <row r="65" spans="1:11" s="266" customFormat="1" ht="24.9" customHeight="1" x14ac:dyDescent="0.25">
      <c r="A65" s="94" t="s">
        <v>319</v>
      </c>
      <c r="B65" s="103">
        <v>268431</v>
      </c>
      <c r="C65" s="103">
        <v>0</v>
      </c>
      <c r="D65" s="104">
        <v>0</v>
      </c>
      <c r="E65" s="103">
        <v>144642</v>
      </c>
      <c r="F65" s="104">
        <v>53.884238407635479</v>
      </c>
      <c r="G65" s="103">
        <v>13967</v>
      </c>
      <c r="H65" s="104">
        <v>5.2031993324168972</v>
      </c>
      <c r="I65" s="103">
        <v>109822</v>
      </c>
      <c r="J65" s="104">
        <v>40.91256225994762</v>
      </c>
      <c r="K65" s="316"/>
    </row>
    <row r="66" spans="1:11" ht="13.2" x14ac:dyDescent="0.25">
      <c r="A66" s="92" t="s">
        <v>131</v>
      </c>
      <c r="B66" s="133">
        <v>51298</v>
      </c>
      <c r="C66" s="133">
        <v>0</v>
      </c>
      <c r="D66" s="105">
        <v>0</v>
      </c>
      <c r="E66" s="133">
        <v>45551</v>
      </c>
      <c r="F66" s="105">
        <v>88.796834184568596</v>
      </c>
      <c r="G66" s="133">
        <v>0</v>
      </c>
      <c r="H66" s="105">
        <v>0</v>
      </c>
      <c r="I66" s="133">
        <v>5747</v>
      </c>
      <c r="J66" s="105">
        <v>11.203165815431401</v>
      </c>
      <c r="K66" s="316"/>
    </row>
    <row r="67" spans="1:11" ht="13.2" x14ac:dyDescent="0.25">
      <c r="A67" s="92" t="s">
        <v>132</v>
      </c>
      <c r="B67" s="133">
        <v>45124</v>
      </c>
      <c r="C67" s="133">
        <v>0</v>
      </c>
      <c r="D67" s="105">
        <v>0</v>
      </c>
      <c r="E67" s="133">
        <v>22804</v>
      </c>
      <c r="F67" s="105">
        <v>50.536299973406621</v>
      </c>
      <c r="G67" s="133">
        <v>4530</v>
      </c>
      <c r="H67" s="105">
        <v>10.039003634429571</v>
      </c>
      <c r="I67" s="133">
        <v>17790</v>
      </c>
      <c r="J67" s="105">
        <v>39.424696392163817</v>
      </c>
      <c r="K67" s="316"/>
    </row>
    <row r="68" spans="1:11" ht="13.2" x14ac:dyDescent="0.25">
      <c r="A68" s="92" t="s">
        <v>133</v>
      </c>
      <c r="B68" s="133">
        <v>46480</v>
      </c>
      <c r="C68" s="133">
        <v>0</v>
      </c>
      <c r="D68" s="105">
        <v>0</v>
      </c>
      <c r="E68" s="133">
        <v>22738</v>
      </c>
      <c r="F68" s="105">
        <v>48.919965576592084</v>
      </c>
      <c r="G68" s="133">
        <v>1410</v>
      </c>
      <c r="H68" s="105">
        <v>3.0335628227194493</v>
      </c>
      <c r="I68" s="133">
        <v>22332</v>
      </c>
      <c r="J68" s="105">
        <v>48.04647160068847</v>
      </c>
      <c r="K68" s="316"/>
    </row>
    <row r="69" spans="1:11" ht="13.2" x14ac:dyDescent="0.25">
      <c r="A69" s="92" t="s">
        <v>134</v>
      </c>
      <c r="B69" s="133">
        <v>15382</v>
      </c>
      <c r="C69" s="133">
        <v>0</v>
      </c>
      <c r="D69" s="105">
        <v>0</v>
      </c>
      <c r="E69" s="133">
        <v>0</v>
      </c>
      <c r="F69" s="105">
        <v>0</v>
      </c>
      <c r="G69" s="133">
        <v>840</v>
      </c>
      <c r="H69" s="105">
        <v>5.4609283578208299</v>
      </c>
      <c r="I69" s="133">
        <v>14542</v>
      </c>
      <c r="J69" s="105">
        <v>94.539071642179167</v>
      </c>
      <c r="K69" s="316"/>
    </row>
    <row r="70" spans="1:11" ht="13.2" x14ac:dyDescent="0.25">
      <c r="A70" s="92" t="s">
        <v>135</v>
      </c>
      <c r="B70" s="133">
        <v>27826</v>
      </c>
      <c r="C70" s="133">
        <v>0</v>
      </c>
      <c r="D70" s="105">
        <v>0</v>
      </c>
      <c r="E70" s="133">
        <v>27826</v>
      </c>
      <c r="F70" s="105">
        <v>100</v>
      </c>
      <c r="G70" s="133">
        <v>0</v>
      </c>
      <c r="H70" s="105">
        <v>0</v>
      </c>
      <c r="I70" s="133">
        <v>0</v>
      </c>
      <c r="J70" s="105">
        <v>0</v>
      </c>
      <c r="K70" s="316"/>
    </row>
    <row r="71" spans="1:11" ht="13.2" x14ac:dyDescent="0.25">
      <c r="A71" s="92" t="s">
        <v>136</v>
      </c>
      <c r="B71" s="133">
        <v>20604</v>
      </c>
      <c r="C71" s="133">
        <v>0</v>
      </c>
      <c r="D71" s="105">
        <v>0</v>
      </c>
      <c r="E71" s="133">
        <v>17869</v>
      </c>
      <c r="F71" s="105">
        <v>86.725878470199959</v>
      </c>
      <c r="G71" s="133">
        <v>525</v>
      </c>
      <c r="H71" s="105">
        <v>2.5480489225393126</v>
      </c>
      <c r="I71" s="133">
        <v>2210</v>
      </c>
      <c r="J71" s="105">
        <v>10.726072607260726</v>
      </c>
      <c r="K71" s="316"/>
    </row>
    <row r="72" spans="1:11" ht="13.2" x14ac:dyDescent="0.25">
      <c r="A72" s="92" t="s">
        <v>137</v>
      </c>
      <c r="B72" s="133">
        <v>14567</v>
      </c>
      <c r="C72" s="133">
        <v>0</v>
      </c>
      <c r="D72" s="105">
        <v>0</v>
      </c>
      <c r="E72" s="133">
        <v>0</v>
      </c>
      <c r="F72" s="105">
        <v>0</v>
      </c>
      <c r="G72" s="133">
        <v>1750</v>
      </c>
      <c r="H72" s="105">
        <v>12.01345506967804</v>
      </c>
      <c r="I72" s="133">
        <v>12817</v>
      </c>
      <c r="J72" s="105">
        <v>87.986544930321969</v>
      </c>
      <c r="K72" s="316"/>
    </row>
    <row r="73" spans="1:11" ht="13.2" x14ac:dyDescent="0.25">
      <c r="A73" s="92" t="s">
        <v>138</v>
      </c>
      <c r="B73" s="133">
        <v>16296</v>
      </c>
      <c r="C73" s="133">
        <v>0</v>
      </c>
      <c r="D73" s="105">
        <v>0</v>
      </c>
      <c r="E73" s="133">
        <v>7854</v>
      </c>
      <c r="F73" s="105">
        <v>48.195876288659797</v>
      </c>
      <c r="G73" s="133">
        <v>664</v>
      </c>
      <c r="H73" s="105">
        <v>4.074619538537064</v>
      </c>
      <c r="I73" s="133">
        <v>7778</v>
      </c>
      <c r="J73" s="105">
        <v>47.729504172803146</v>
      </c>
      <c r="K73" s="316"/>
    </row>
    <row r="74" spans="1:11" ht="13.2" x14ac:dyDescent="0.25">
      <c r="A74" s="92" t="s">
        <v>139</v>
      </c>
      <c r="B74" s="133">
        <v>9041</v>
      </c>
      <c r="C74" s="133">
        <v>0</v>
      </c>
      <c r="D74" s="105">
        <v>0</v>
      </c>
      <c r="E74" s="133">
        <v>0</v>
      </c>
      <c r="F74" s="105">
        <v>0</v>
      </c>
      <c r="G74" s="133">
        <v>1635</v>
      </c>
      <c r="H74" s="105">
        <v>18.084282712089369</v>
      </c>
      <c r="I74" s="133">
        <v>7406</v>
      </c>
      <c r="J74" s="105">
        <v>81.915717287910624</v>
      </c>
      <c r="K74" s="316"/>
    </row>
    <row r="75" spans="1:11" ht="13.2" x14ac:dyDescent="0.25">
      <c r="A75" s="92" t="s">
        <v>140</v>
      </c>
      <c r="B75" s="133">
        <v>15303</v>
      </c>
      <c r="C75" s="133">
        <v>0</v>
      </c>
      <c r="D75" s="105">
        <v>0</v>
      </c>
      <c r="E75" s="133">
        <v>0</v>
      </c>
      <c r="F75" s="105">
        <v>0</v>
      </c>
      <c r="G75" s="133">
        <v>0</v>
      </c>
      <c r="H75" s="105">
        <v>0</v>
      </c>
      <c r="I75" s="133">
        <v>15303</v>
      </c>
      <c r="J75" s="105">
        <v>100</v>
      </c>
      <c r="K75" s="316"/>
    </row>
    <row r="76" spans="1:11" ht="13.2" x14ac:dyDescent="0.25">
      <c r="A76" s="92" t="s">
        <v>141</v>
      </c>
      <c r="B76" s="133">
        <v>6510</v>
      </c>
      <c r="C76" s="133">
        <v>0</v>
      </c>
      <c r="D76" s="105">
        <v>0</v>
      </c>
      <c r="E76" s="133">
        <v>0</v>
      </c>
      <c r="F76" s="105">
        <v>0</v>
      </c>
      <c r="G76" s="133">
        <v>2613</v>
      </c>
      <c r="H76" s="105">
        <v>40.138248847926263</v>
      </c>
      <c r="I76" s="133">
        <v>3897</v>
      </c>
      <c r="J76" s="105">
        <v>59.86175115207373</v>
      </c>
      <c r="K76" s="316"/>
    </row>
    <row r="77" spans="1:11" s="266" customFormat="1" ht="24.9" customHeight="1" x14ac:dyDescent="0.25">
      <c r="A77" s="94" t="s">
        <v>281</v>
      </c>
      <c r="B77" s="103">
        <v>342368</v>
      </c>
      <c r="C77" s="103">
        <v>25533</v>
      </c>
      <c r="D77" s="104">
        <v>7.4577647443686317</v>
      </c>
      <c r="E77" s="103">
        <v>154604</v>
      </c>
      <c r="F77" s="104">
        <v>45.157257687634356</v>
      </c>
      <c r="G77" s="103">
        <v>22380</v>
      </c>
      <c r="H77" s="104">
        <v>6.5368258715767835</v>
      </c>
      <c r="I77" s="103">
        <v>139851</v>
      </c>
      <c r="J77" s="104">
        <v>40.848151696420224</v>
      </c>
      <c r="K77" s="316"/>
    </row>
    <row r="78" spans="1:11" ht="13.2" x14ac:dyDescent="0.25">
      <c r="A78" s="92" t="s">
        <v>10</v>
      </c>
      <c r="B78" s="133">
        <v>89069</v>
      </c>
      <c r="C78" s="133">
        <v>25533</v>
      </c>
      <c r="D78" s="105">
        <v>28.666539424491127</v>
      </c>
      <c r="E78" s="133">
        <v>31103</v>
      </c>
      <c r="F78" s="105">
        <v>34.920118110678239</v>
      </c>
      <c r="G78" s="133">
        <v>3565</v>
      </c>
      <c r="H78" s="105">
        <v>4.0025149041754142</v>
      </c>
      <c r="I78" s="133">
        <v>28868</v>
      </c>
      <c r="J78" s="105">
        <v>32.410827560655221</v>
      </c>
      <c r="K78" s="316"/>
    </row>
    <row r="79" spans="1:11" ht="13.2" x14ac:dyDescent="0.25">
      <c r="A79" s="92" t="s">
        <v>142</v>
      </c>
      <c r="B79" s="133">
        <v>25050</v>
      </c>
      <c r="C79" s="133">
        <v>0</v>
      </c>
      <c r="D79" s="105">
        <v>0</v>
      </c>
      <c r="E79" s="133">
        <v>20977</v>
      </c>
      <c r="F79" s="105">
        <v>83.740518962075853</v>
      </c>
      <c r="G79" s="133">
        <v>2067</v>
      </c>
      <c r="H79" s="105">
        <v>8.251497005988023</v>
      </c>
      <c r="I79" s="133">
        <v>2006</v>
      </c>
      <c r="J79" s="105">
        <v>8.0079840319361271</v>
      </c>
      <c r="K79" s="316"/>
    </row>
    <row r="80" spans="1:11" ht="13.2" x14ac:dyDescent="0.25">
      <c r="A80" s="92" t="s">
        <v>143</v>
      </c>
      <c r="B80" s="133">
        <v>34751</v>
      </c>
      <c r="C80" s="133">
        <v>0</v>
      </c>
      <c r="D80" s="105">
        <v>0</v>
      </c>
      <c r="E80" s="133">
        <v>16759</v>
      </c>
      <c r="F80" s="105">
        <v>48.225950332364533</v>
      </c>
      <c r="G80" s="133">
        <v>5511</v>
      </c>
      <c r="H80" s="105">
        <v>15.858536444994389</v>
      </c>
      <c r="I80" s="133">
        <v>12481</v>
      </c>
      <c r="J80" s="105">
        <v>35.915513222641074</v>
      </c>
      <c r="K80" s="316"/>
    </row>
    <row r="81" spans="1:11" ht="13.2" x14ac:dyDescent="0.25">
      <c r="A81" s="92" t="s">
        <v>144</v>
      </c>
      <c r="B81" s="133">
        <v>11078</v>
      </c>
      <c r="C81" s="133">
        <v>0</v>
      </c>
      <c r="D81" s="105">
        <v>0</v>
      </c>
      <c r="E81" s="133">
        <v>7204</v>
      </c>
      <c r="F81" s="105">
        <v>65.0297887705362</v>
      </c>
      <c r="G81" s="133">
        <v>1029</v>
      </c>
      <c r="H81" s="105">
        <v>9.288680267196245</v>
      </c>
      <c r="I81" s="133">
        <v>2845</v>
      </c>
      <c r="J81" s="105">
        <v>25.681530962267558</v>
      </c>
      <c r="K81" s="316"/>
    </row>
    <row r="82" spans="1:11" ht="13.2" x14ac:dyDescent="0.25">
      <c r="A82" s="92" t="s">
        <v>145</v>
      </c>
      <c r="B82" s="133">
        <v>25621</v>
      </c>
      <c r="C82" s="133">
        <v>0</v>
      </c>
      <c r="D82" s="105">
        <v>0</v>
      </c>
      <c r="E82" s="133">
        <v>6975</v>
      </c>
      <c r="F82" s="105">
        <v>27.223761757932945</v>
      </c>
      <c r="G82" s="133">
        <v>1385</v>
      </c>
      <c r="H82" s="105">
        <v>5.4057218687795165</v>
      </c>
      <c r="I82" s="133">
        <v>17261</v>
      </c>
      <c r="J82" s="105">
        <v>67.370516373287543</v>
      </c>
      <c r="K82" s="316"/>
    </row>
    <row r="83" spans="1:11" ht="13.2" x14ac:dyDescent="0.25">
      <c r="A83" s="92" t="s">
        <v>760</v>
      </c>
      <c r="B83" s="133">
        <v>22034</v>
      </c>
      <c r="C83" s="133">
        <v>0</v>
      </c>
      <c r="D83" s="105">
        <v>0</v>
      </c>
      <c r="E83" s="133">
        <v>16189</v>
      </c>
      <c r="F83" s="105">
        <v>73.472814740855043</v>
      </c>
      <c r="G83" s="133">
        <v>0</v>
      </c>
      <c r="H83" s="105">
        <v>0</v>
      </c>
      <c r="I83" s="133">
        <v>5845</v>
      </c>
      <c r="J83" s="105">
        <v>26.527185259144957</v>
      </c>
      <c r="K83" s="316"/>
    </row>
    <row r="84" spans="1:11" ht="13.2" x14ac:dyDescent="0.25">
      <c r="A84" s="92" t="s">
        <v>146</v>
      </c>
      <c r="B84" s="133">
        <v>25315</v>
      </c>
      <c r="C84" s="133">
        <v>0</v>
      </c>
      <c r="D84" s="105">
        <v>0</v>
      </c>
      <c r="E84" s="133">
        <v>20325</v>
      </c>
      <c r="F84" s="105">
        <v>80.288366581078407</v>
      </c>
      <c r="G84" s="133">
        <v>0</v>
      </c>
      <c r="H84" s="105">
        <v>0</v>
      </c>
      <c r="I84" s="133">
        <v>4990</v>
      </c>
      <c r="J84" s="105">
        <v>19.711633418921586</v>
      </c>
      <c r="K84" s="316"/>
    </row>
    <row r="85" spans="1:11" ht="13.2" x14ac:dyDescent="0.25">
      <c r="A85" s="92" t="s">
        <v>147</v>
      </c>
      <c r="B85" s="133">
        <v>33317</v>
      </c>
      <c r="C85" s="133">
        <v>0</v>
      </c>
      <c r="D85" s="105">
        <v>0</v>
      </c>
      <c r="E85" s="133">
        <v>0</v>
      </c>
      <c r="F85" s="105">
        <v>0</v>
      </c>
      <c r="G85" s="133">
        <v>8823</v>
      </c>
      <c r="H85" s="105">
        <v>26.481976168322479</v>
      </c>
      <c r="I85" s="133">
        <v>24494</v>
      </c>
      <c r="J85" s="105">
        <v>73.518023831677525</v>
      </c>
      <c r="K85" s="316"/>
    </row>
    <row r="86" spans="1:11" ht="13.2" x14ac:dyDescent="0.25">
      <c r="A86" s="92" t="s">
        <v>148</v>
      </c>
      <c r="B86" s="133">
        <v>13689</v>
      </c>
      <c r="C86" s="133">
        <v>0</v>
      </c>
      <c r="D86" s="105">
        <v>0</v>
      </c>
      <c r="E86" s="133">
        <v>0</v>
      </c>
      <c r="F86" s="105">
        <v>0</v>
      </c>
      <c r="G86" s="133">
        <v>0</v>
      </c>
      <c r="H86" s="105">
        <v>0</v>
      </c>
      <c r="I86" s="133">
        <v>13689</v>
      </c>
      <c r="J86" s="105">
        <v>100</v>
      </c>
      <c r="K86" s="316"/>
    </row>
    <row r="87" spans="1:11" ht="13.2" x14ac:dyDescent="0.25">
      <c r="A87" s="92" t="s">
        <v>149</v>
      </c>
      <c r="B87" s="133">
        <v>36888</v>
      </c>
      <c r="C87" s="133">
        <v>0</v>
      </c>
      <c r="D87" s="105">
        <v>0</v>
      </c>
      <c r="E87" s="133">
        <v>25533</v>
      </c>
      <c r="F87" s="105">
        <v>69.217631750162653</v>
      </c>
      <c r="G87" s="133">
        <v>0</v>
      </c>
      <c r="H87" s="105">
        <v>0</v>
      </c>
      <c r="I87" s="133">
        <v>11355</v>
      </c>
      <c r="J87" s="105">
        <v>30.782368249837344</v>
      </c>
      <c r="K87" s="316"/>
    </row>
    <row r="88" spans="1:11" ht="13.2" x14ac:dyDescent="0.25">
      <c r="A88" s="92" t="s">
        <v>150</v>
      </c>
      <c r="B88" s="133">
        <v>14387</v>
      </c>
      <c r="C88" s="133">
        <v>0</v>
      </c>
      <c r="D88" s="105">
        <v>0</v>
      </c>
      <c r="E88" s="133">
        <v>9539</v>
      </c>
      <c r="F88" s="105">
        <v>66.302912351428375</v>
      </c>
      <c r="G88" s="133">
        <v>0</v>
      </c>
      <c r="H88" s="105">
        <v>0</v>
      </c>
      <c r="I88" s="133">
        <v>4848</v>
      </c>
      <c r="J88" s="105">
        <v>33.697087648571625</v>
      </c>
      <c r="K88" s="316"/>
    </row>
    <row r="89" spans="1:11" ht="13.2" x14ac:dyDescent="0.25">
      <c r="A89" s="92" t="s">
        <v>967</v>
      </c>
      <c r="B89" s="133">
        <v>3847</v>
      </c>
      <c r="C89" s="133">
        <v>0</v>
      </c>
      <c r="D89" s="105">
        <v>0</v>
      </c>
      <c r="E89" s="133">
        <v>0</v>
      </c>
      <c r="F89" s="105">
        <v>0</v>
      </c>
      <c r="G89" s="133">
        <v>0</v>
      </c>
      <c r="H89" s="105">
        <v>0</v>
      </c>
      <c r="I89" s="133">
        <v>3847</v>
      </c>
      <c r="J89" s="105">
        <v>100</v>
      </c>
      <c r="K89" s="316"/>
    </row>
    <row r="90" spans="1:11" ht="13.2" x14ac:dyDescent="0.25">
      <c r="A90" s="92" t="s">
        <v>763</v>
      </c>
      <c r="B90" s="133">
        <v>7322</v>
      </c>
      <c r="C90" s="133">
        <v>0</v>
      </c>
      <c r="D90" s="105">
        <v>0</v>
      </c>
      <c r="E90" s="133">
        <v>0</v>
      </c>
      <c r="F90" s="105">
        <v>0</v>
      </c>
      <c r="G90" s="133">
        <v>0</v>
      </c>
      <c r="H90" s="105">
        <v>0</v>
      </c>
      <c r="I90" s="133">
        <v>7322</v>
      </c>
      <c r="J90" s="105">
        <v>100</v>
      </c>
      <c r="K90" s="316"/>
    </row>
    <row r="91" spans="1:11" s="266" customFormat="1" ht="24.9" customHeight="1" x14ac:dyDescent="0.25">
      <c r="A91" s="94" t="s">
        <v>320</v>
      </c>
      <c r="B91" s="103">
        <v>304591</v>
      </c>
      <c r="C91" s="103">
        <v>0</v>
      </c>
      <c r="D91" s="104">
        <v>0</v>
      </c>
      <c r="E91" s="103">
        <v>151084</v>
      </c>
      <c r="F91" s="104">
        <v>49.602253513728243</v>
      </c>
      <c r="G91" s="103">
        <v>0</v>
      </c>
      <c r="H91" s="104">
        <v>0</v>
      </c>
      <c r="I91" s="103">
        <v>153507</v>
      </c>
      <c r="J91" s="104">
        <v>50.397746486271757</v>
      </c>
      <c r="K91" s="316"/>
    </row>
    <row r="92" spans="1:11" ht="13.2" x14ac:dyDescent="0.25">
      <c r="A92" s="92" t="s">
        <v>27</v>
      </c>
      <c r="B92" s="133">
        <v>74963</v>
      </c>
      <c r="C92" s="133">
        <v>0</v>
      </c>
      <c r="D92" s="105">
        <v>0</v>
      </c>
      <c r="E92" s="133">
        <v>49885</v>
      </c>
      <c r="F92" s="105">
        <v>66.546162773635004</v>
      </c>
      <c r="G92" s="133">
        <v>0</v>
      </c>
      <c r="H92" s="105">
        <v>0</v>
      </c>
      <c r="I92" s="133">
        <v>25078</v>
      </c>
      <c r="J92" s="105">
        <v>33.45383722636501</v>
      </c>
      <c r="K92" s="316"/>
    </row>
    <row r="93" spans="1:11" ht="13.2" x14ac:dyDescent="0.25">
      <c r="A93" s="92" t="s">
        <v>151</v>
      </c>
      <c r="B93" s="133">
        <v>101205</v>
      </c>
      <c r="C93" s="133">
        <v>0</v>
      </c>
      <c r="D93" s="105">
        <v>0</v>
      </c>
      <c r="E93" s="133">
        <v>59944</v>
      </c>
      <c r="F93" s="105">
        <v>59.230275184032408</v>
      </c>
      <c r="G93" s="133">
        <v>0</v>
      </c>
      <c r="H93" s="105">
        <v>0</v>
      </c>
      <c r="I93" s="133">
        <v>41261</v>
      </c>
      <c r="J93" s="105">
        <v>40.769724815967592</v>
      </c>
      <c r="K93" s="316"/>
    </row>
    <row r="94" spans="1:11" ht="13.2" x14ac:dyDescent="0.25">
      <c r="A94" s="92" t="s">
        <v>152</v>
      </c>
      <c r="B94" s="133">
        <v>43574</v>
      </c>
      <c r="C94" s="133">
        <v>0</v>
      </c>
      <c r="D94" s="105">
        <v>0</v>
      </c>
      <c r="E94" s="133">
        <v>21266</v>
      </c>
      <c r="F94" s="105">
        <v>48.804332859044386</v>
      </c>
      <c r="G94" s="133">
        <v>0</v>
      </c>
      <c r="H94" s="105">
        <v>0</v>
      </c>
      <c r="I94" s="133">
        <v>22308</v>
      </c>
      <c r="J94" s="105">
        <v>51.195667140955614</v>
      </c>
      <c r="K94" s="316"/>
    </row>
    <row r="95" spans="1:11" ht="13.2" x14ac:dyDescent="0.25">
      <c r="A95" s="92" t="s">
        <v>153</v>
      </c>
      <c r="B95" s="133">
        <v>26550</v>
      </c>
      <c r="C95" s="133">
        <v>0</v>
      </c>
      <c r="D95" s="105">
        <v>0</v>
      </c>
      <c r="E95" s="133">
        <v>0</v>
      </c>
      <c r="F95" s="105">
        <v>0</v>
      </c>
      <c r="G95" s="133">
        <v>0</v>
      </c>
      <c r="H95" s="105">
        <v>0</v>
      </c>
      <c r="I95" s="133">
        <v>26550</v>
      </c>
      <c r="J95" s="105">
        <v>100</v>
      </c>
      <c r="K95" s="316"/>
    </row>
    <row r="96" spans="1:11" ht="13.2" x14ac:dyDescent="0.25">
      <c r="A96" s="92" t="s">
        <v>154</v>
      </c>
      <c r="B96" s="133">
        <v>24889</v>
      </c>
      <c r="C96" s="133">
        <v>0</v>
      </c>
      <c r="D96" s="105">
        <v>0</v>
      </c>
      <c r="E96" s="133">
        <v>0</v>
      </c>
      <c r="F96" s="105">
        <v>0</v>
      </c>
      <c r="G96" s="133">
        <v>0</v>
      </c>
      <c r="H96" s="105">
        <v>0</v>
      </c>
      <c r="I96" s="133">
        <v>24889</v>
      </c>
      <c r="J96" s="105">
        <v>100</v>
      </c>
      <c r="K96" s="316"/>
    </row>
    <row r="97" spans="1:11" ht="13.2" x14ac:dyDescent="0.25">
      <c r="A97" s="92" t="s">
        <v>155</v>
      </c>
      <c r="B97" s="133">
        <v>33410</v>
      </c>
      <c r="C97" s="133">
        <v>0</v>
      </c>
      <c r="D97" s="105">
        <v>0</v>
      </c>
      <c r="E97" s="133">
        <v>19989</v>
      </c>
      <c r="F97" s="105">
        <v>59.829392397485783</v>
      </c>
      <c r="G97" s="133">
        <v>0</v>
      </c>
      <c r="H97" s="105">
        <v>0</v>
      </c>
      <c r="I97" s="133">
        <v>13421</v>
      </c>
      <c r="J97" s="105">
        <v>40.170607602514217</v>
      </c>
      <c r="K97" s="316"/>
    </row>
    <row r="98" spans="1:11" ht="13.2" x14ac:dyDescent="0.25">
      <c r="A98" s="71"/>
      <c r="B98" s="71"/>
      <c r="C98" s="71"/>
      <c r="D98" s="71"/>
      <c r="E98" s="71"/>
      <c r="F98" s="71"/>
      <c r="G98" s="71"/>
      <c r="H98" s="71"/>
      <c r="I98" s="71"/>
      <c r="J98" s="71"/>
    </row>
    <row r="99" spans="1:11" ht="13.2" x14ac:dyDescent="0.25">
      <c r="A99" s="64"/>
      <c r="B99" s="64"/>
      <c r="C99" s="64"/>
      <c r="D99" s="64"/>
      <c r="E99" s="64"/>
      <c r="F99" s="64"/>
      <c r="G99" s="64"/>
      <c r="H99" s="64"/>
      <c r="I99" s="64"/>
      <c r="J99" s="64"/>
    </row>
    <row r="100" spans="1:11" ht="13.2" x14ac:dyDescent="0.25">
      <c r="A100" s="402" t="s">
        <v>917</v>
      </c>
      <c r="B100" s="402"/>
      <c r="C100" s="402"/>
      <c r="D100" s="402"/>
      <c r="E100" s="402"/>
      <c r="F100" s="402"/>
      <c r="G100" s="402"/>
      <c r="H100" s="402"/>
      <c r="I100" s="402"/>
      <c r="J100" s="402"/>
    </row>
    <row r="101" spans="1:11" ht="13.2" x14ac:dyDescent="0.25">
      <c r="A101" s="64"/>
      <c r="B101" s="64"/>
      <c r="C101" s="64"/>
      <c r="D101" s="64"/>
      <c r="E101" s="64"/>
      <c r="F101" s="64"/>
      <c r="G101" s="64"/>
      <c r="H101" s="64"/>
      <c r="I101" s="64"/>
      <c r="J101" s="64"/>
    </row>
    <row r="102" spans="1:11" ht="13.2" x14ac:dyDescent="0.25">
      <c r="A102" s="64" t="s">
        <v>930</v>
      </c>
      <c r="B102" s="64"/>
      <c r="C102" s="64"/>
      <c r="D102" s="64"/>
      <c r="E102" s="64"/>
      <c r="F102" s="64"/>
      <c r="G102" s="64"/>
      <c r="H102" s="64"/>
      <c r="I102" s="64"/>
      <c r="J102" s="64"/>
    </row>
  </sheetData>
  <mergeCells count="3">
    <mergeCell ref="A1:J1"/>
    <mergeCell ref="A2:J2"/>
    <mergeCell ref="A100:J100"/>
  </mergeCells>
  <printOptions horizontalCentered="1"/>
  <pageMargins left="0.9237007874015748" right="0.39370078740157483" top="0.39370078740157483" bottom="0.39370078740157483" header="0" footer="0"/>
  <pageSetup paperSize="9" scale="69" firstPageNumber="19" fitToHeight="2" orientation="landscape" r:id="rId1"/>
  <headerFooter scaleWithDoc="0" alignWithMargins="0"/>
  <rowBreaks count="1" manualBreakCount="1">
    <brk id="53" max="9"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0">
    <tabColor rgb="FFFFFF00"/>
    <pageSetUpPr fitToPage="1"/>
  </sheetPr>
  <dimension ref="A1:K39"/>
  <sheetViews>
    <sheetView zoomScaleNormal="100" zoomScaleSheetLayoutView="115" workbookViewId="0">
      <selection sqref="A1:K1"/>
    </sheetView>
  </sheetViews>
  <sheetFormatPr baseColWidth="10" defaultRowHeight="12.75" customHeight="1" x14ac:dyDescent="0.25"/>
  <cols>
    <col min="1" max="1" width="19" style="202" customWidth="1"/>
    <col min="2" max="11" width="12.77734375" style="202" customWidth="1"/>
    <col min="12" max="219" width="11.44140625" style="202"/>
    <col min="220" max="229" width="11.44140625" style="202" customWidth="1"/>
    <col min="230" max="475" width="11.44140625" style="202"/>
    <col min="476" max="485" width="11.44140625" style="202" customWidth="1"/>
    <col min="486" max="731" width="11.44140625" style="202"/>
    <col min="732" max="741" width="11.44140625" style="202" customWidth="1"/>
    <col min="742" max="987" width="11.44140625" style="202"/>
    <col min="988" max="997" width="11.44140625" style="202" customWidth="1"/>
    <col min="998" max="1243" width="11.44140625" style="202"/>
    <col min="1244" max="1253" width="11.44140625" style="202" customWidth="1"/>
    <col min="1254" max="1499" width="11.44140625" style="202"/>
    <col min="1500" max="1509" width="11.44140625" style="202" customWidth="1"/>
    <col min="1510" max="1755" width="11.44140625" style="202"/>
    <col min="1756" max="1765" width="11.44140625" style="202" customWidth="1"/>
    <col min="1766" max="2011" width="11.44140625" style="202"/>
    <col min="2012" max="2021" width="11.44140625" style="202" customWidth="1"/>
    <col min="2022" max="2267" width="11.44140625" style="202"/>
    <col min="2268" max="2277" width="11.44140625" style="202" customWidth="1"/>
    <col min="2278" max="2523" width="11.44140625" style="202"/>
    <col min="2524" max="2533" width="11.44140625" style="202" customWidth="1"/>
    <col min="2534" max="2779" width="11.44140625" style="202"/>
    <col min="2780" max="2789" width="11.44140625" style="202" customWidth="1"/>
    <col min="2790" max="3035" width="11.44140625" style="202"/>
    <col min="3036" max="3045" width="11.44140625" style="202" customWidth="1"/>
    <col min="3046" max="3291" width="11.44140625" style="202"/>
    <col min="3292" max="3301" width="11.44140625" style="202" customWidth="1"/>
    <col min="3302" max="3547" width="11.44140625" style="202"/>
    <col min="3548" max="3557" width="11.44140625" style="202" customWidth="1"/>
    <col min="3558" max="3803" width="11.44140625" style="202"/>
    <col min="3804" max="3813" width="11.44140625" style="202" customWidth="1"/>
    <col min="3814" max="4059" width="11.44140625" style="202"/>
    <col min="4060" max="4069" width="11.44140625" style="202" customWidth="1"/>
    <col min="4070" max="4315" width="11.44140625" style="202"/>
    <col min="4316" max="4325" width="11.44140625" style="202" customWidth="1"/>
    <col min="4326" max="4571" width="11.44140625" style="202"/>
    <col min="4572" max="4581" width="11.44140625" style="202" customWidth="1"/>
    <col min="4582" max="4827" width="11.44140625" style="202"/>
    <col min="4828" max="4837" width="11.44140625" style="202" customWidth="1"/>
    <col min="4838" max="5083" width="11.44140625" style="202"/>
    <col min="5084" max="5093" width="11.44140625" style="202" customWidth="1"/>
    <col min="5094" max="5339" width="11.44140625" style="202"/>
    <col min="5340" max="5349" width="11.44140625" style="202" customWidth="1"/>
    <col min="5350" max="5595" width="11.44140625" style="202"/>
    <col min="5596" max="5605" width="11.44140625" style="202" customWidth="1"/>
    <col min="5606" max="5851" width="11.44140625" style="202"/>
    <col min="5852" max="5861" width="11.44140625" style="202" customWidth="1"/>
    <col min="5862" max="6107" width="11.44140625" style="202"/>
    <col min="6108" max="6117" width="11.44140625" style="202" customWidth="1"/>
    <col min="6118" max="6363" width="11.44140625" style="202"/>
    <col min="6364" max="6373" width="11.44140625" style="202" customWidth="1"/>
    <col min="6374" max="6619" width="11.44140625" style="202"/>
    <col min="6620" max="6629" width="11.44140625" style="202" customWidth="1"/>
    <col min="6630" max="6875" width="11.44140625" style="202"/>
    <col min="6876" max="6885" width="11.44140625" style="202" customWidth="1"/>
    <col min="6886" max="7131" width="11.44140625" style="202"/>
    <col min="7132" max="7141" width="11.44140625" style="202" customWidth="1"/>
    <col min="7142" max="7387" width="11.44140625" style="202"/>
    <col min="7388" max="7397" width="11.44140625" style="202" customWidth="1"/>
    <col min="7398" max="7643" width="11.44140625" style="202"/>
    <col min="7644" max="7653" width="11.44140625" style="202" customWidth="1"/>
    <col min="7654" max="7899" width="11.44140625" style="202"/>
    <col min="7900" max="7909" width="11.44140625" style="202" customWidth="1"/>
    <col min="7910" max="8155" width="11.44140625" style="202"/>
    <col min="8156" max="8165" width="11.44140625" style="202" customWidth="1"/>
    <col min="8166" max="8411" width="11.44140625" style="202"/>
    <col min="8412" max="8421" width="11.44140625" style="202" customWidth="1"/>
    <col min="8422" max="8667" width="11.44140625" style="202"/>
    <col min="8668" max="8677" width="11.44140625" style="202" customWidth="1"/>
    <col min="8678" max="8923" width="11.44140625" style="202"/>
    <col min="8924" max="8933" width="11.44140625" style="202" customWidth="1"/>
    <col min="8934" max="9179" width="11.44140625" style="202"/>
    <col min="9180" max="9189" width="11.44140625" style="202" customWidth="1"/>
    <col min="9190" max="9435" width="11.44140625" style="202"/>
    <col min="9436" max="9445" width="11.44140625" style="202" customWidth="1"/>
    <col min="9446" max="9691" width="11.44140625" style="202"/>
    <col min="9692" max="9701" width="11.44140625" style="202" customWidth="1"/>
    <col min="9702" max="9947" width="11.44140625" style="202"/>
    <col min="9948" max="9957" width="11.44140625" style="202" customWidth="1"/>
    <col min="9958" max="10203" width="11.44140625" style="202"/>
    <col min="10204" max="10213" width="11.44140625" style="202" customWidth="1"/>
    <col min="10214" max="10459" width="11.44140625" style="202"/>
    <col min="10460" max="10469" width="11.44140625" style="202" customWidth="1"/>
    <col min="10470" max="10715" width="11.44140625" style="202"/>
    <col min="10716" max="10725" width="11.44140625" style="202" customWidth="1"/>
    <col min="10726" max="10971" width="11.44140625" style="202"/>
    <col min="10972" max="10981" width="11.44140625" style="202" customWidth="1"/>
    <col min="10982" max="11227" width="11.44140625" style="202"/>
    <col min="11228" max="11237" width="11.44140625" style="202" customWidth="1"/>
    <col min="11238" max="11483" width="11.44140625" style="202"/>
    <col min="11484" max="11493" width="11.44140625" style="202" customWidth="1"/>
    <col min="11494" max="11739" width="11.44140625" style="202"/>
    <col min="11740" max="11749" width="11.44140625" style="202" customWidth="1"/>
    <col min="11750" max="11995" width="11.44140625" style="202"/>
    <col min="11996" max="12005" width="11.44140625" style="202" customWidth="1"/>
    <col min="12006" max="12251" width="11.44140625" style="202"/>
    <col min="12252" max="12261" width="11.44140625" style="202" customWidth="1"/>
    <col min="12262" max="12507" width="11.44140625" style="202"/>
    <col min="12508" max="12517" width="11.44140625" style="202" customWidth="1"/>
    <col min="12518" max="12763" width="11.44140625" style="202"/>
    <col min="12764" max="12773" width="11.44140625" style="202" customWidth="1"/>
    <col min="12774" max="13019" width="11.44140625" style="202"/>
    <col min="13020" max="13029" width="11.44140625" style="202" customWidth="1"/>
    <col min="13030" max="13275" width="11.44140625" style="202"/>
    <col min="13276" max="13285" width="11.44140625" style="202" customWidth="1"/>
    <col min="13286" max="13531" width="11.44140625" style="202"/>
    <col min="13532" max="13541" width="11.44140625" style="202" customWidth="1"/>
    <col min="13542" max="13787" width="11.44140625" style="202"/>
    <col min="13788" max="13797" width="11.44140625" style="202" customWidth="1"/>
    <col min="13798" max="14043" width="11.44140625" style="202"/>
    <col min="14044" max="14053" width="11.44140625" style="202" customWidth="1"/>
    <col min="14054" max="14299" width="11.44140625" style="202"/>
    <col min="14300" max="14309" width="11.44140625" style="202" customWidth="1"/>
    <col min="14310" max="14555" width="11.44140625" style="202"/>
    <col min="14556" max="14565" width="11.44140625" style="202" customWidth="1"/>
    <col min="14566" max="14811" width="11.44140625" style="202"/>
    <col min="14812" max="14821" width="11.44140625" style="202" customWidth="1"/>
    <col min="14822" max="15067" width="11.44140625" style="202"/>
    <col min="15068" max="15077" width="11.44140625" style="202" customWidth="1"/>
    <col min="15078" max="15323" width="11.44140625" style="202"/>
    <col min="15324" max="15333" width="11.44140625" style="202" customWidth="1"/>
    <col min="15334" max="15579" width="11.44140625" style="202"/>
    <col min="15580" max="15589" width="11.44140625" style="202" customWidth="1"/>
    <col min="15590" max="15835" width="11.44140625" style="202"/>
    <col min="15836" max="15845" width="11.44140625" style="202" customWidth="1"/>
    <col min="15846" max="16091" width="11.44140625" style="202"/>
    <col min="16092" max="16101" width="11.44140625" style="202" customWidth="1"/>
    <col min="16102" max="16314" width="11.44140625" style="202"/>
    <col min="16315" max="16384" width="11.44140625" style="202" customWidth="1"/>
  </cols>
  <sheetData>
    <row r="1" spans="1:11" ht="13.2" x14ac:dyDescent="0.25">
      <c r="A1" s="403" t="s">
        <v>1269</v>
      </c>
      <c r="B1" s="403"/>
      <c r="C1" s="403"/>
      <c r="D1" s="403"/>
      <c r="E1" s="403"/>
      <c r="F1" s="403"/>
      <c r="G1" s="403"/>
      <c r="H1" s="403"/>
      <c r="I1" s="403"/>
      <c r="J1" s="403"/>
      <c r="K1" s="403"/>
    </row>
    <row r="2" spans="1:11" ht="13.2" x14ac:dyDescent="0.25">
      <c r="A2" s="404" t="s">
        <v>1267</v>
      </c>
      <c r="B2" s="404"/>
      <c r="C2" s="404"/>
      <c r="D2" s="404"/>
      <c r="E2" s="404"/>
      <c r="F2" s="404"/>
      <c r="G2" s="404"/>
      <c r="H2" s="404"/>
      <c r="I2" s="404"/>
      <c r="J2" s="404"/>
      <c r="K2" s="404"/>
    </row>
    <row r="3" spans="1:11" ht="13.2" x14ac:dyDescent="0.25">
      <c r="A3" s="404" t="s">
        <v>969</v>
      </c>
      <c r="B3" s="404"/>
      <c r="C3" s="404"/>
      <c r="D3" s="404"/>
      <c r="E3" s="404"/>
      <c r="F3" s="404"/>
      <c r="G3" s="404"/>
      <c r="H3" s="404"/>
      <c r="I3" s="404"/>
      <c r="J3" s="404"/>
      <c r="K3" s="404"/>
    </row>
    <row r="4" spans="1:11" ht="9.75" customHeight="1" x14ac:dyDescent="0.25">
      <c r="A4" s="37"/>
      <c r="B4" s="37"/>
      <c r="C4" s="37"/>
      <c r="D4" s="37"/>
      <c r="E4" s="37"/>
      <c r="F4" s="36"/>
      <c r="G4" s="38"/>
      <c r="H4" s="38"/>
      <c r="I4" s="36"/>
      <c r="J4" s="36"/>
      <c r="K4" s="36"/>
    </row>
    <row r="5" spans="1:11" ht="17.25" customHeight="1" x14ac:dyDescent="0.25">
      <c r="A5" s="405" t="s">
        <v>1268</v>
      </c>
      <c r="B5" s="407" t="s">
        <v>1270</v>
      </c>
      <c r="C5" s="407"/>
      <c r="D5" s="407"/>
      <c r="E5" s="407"/>
      <c r="F5" s="407"/>
      <c r="G5" s="407"/>
      <c r="H5" s="408"/>
      <c r="I5" s="407"/>
      <c r="J5" s="407"/>
      <c r="K5" s="407"/>
    </row>
    <row r="6" spans="1:11" ht="27" customHeight="1" x14ac:dyDescent="0.25">
      <c r="A6" s="406"/>
      <c r="B6" s="207" t="s">
        <v>0</v>
      </c>
      <c r="C6" s="207" t="s">
        <v>864</v>
      </c>
      <c r="D6" s="207" t="s">
        <v>865</v>
      </c>
      <c r="E6" s="207" t="s">
        <v>866</v>
      </c>
      <c r="F6" s="207" t="s">
        <v>870</v>
      </c>
      <c r="G6" s="207" t="s">
        <v>867</v>
      </c>
      <c r="H6" s="207" t="s">
        <v>1078</v>
      </c>
      <c r="I6" s="207" t="s">
        <v>869</v>
      </c>
      <c r="J6" s="207" t="s">
        <v>868</v>
      </c>
      <c r="K6" s="207" t="s">
        <v>871</v>
      </c>
    </row>
    <row r="7" spans="1:11" ht="30" customHeight="1" x14ac:dyDescent="0.25">
      <c r="A7" s="302" t="s">
        <v>1</v>
      </c>
      <c r="B7" s="360">
        <v>84416</v>
      </c>
      <c r="C7" s="360">
        <v>47375</v>
      </c>
      <c r="D7" s="360">
        <v>9641</v>
      </c>
      <c r="E7" s="360">
        <v>4725</v>
      </c>
      <c r="F7" s="360">
        <v>2372</v>
      </c>
      <c r="G7" s="360">
        <v>2214</v>
      </c>
      <c r="H7" s="360">
        <v>2181</v>
      </c>
      <c r="I7" s="360">
        <v>2026</v>
      </c>
      <c r="J7" s="360">
        <v>2022</v>
      </c>
      <c r="K7" s="360">
        <v>11860</v>
      </c>
    </row>
    <row r="8" spans="1:11" ht="13.2" x14ac:dyDescent="0.25">
      <c r="A8" s="134" t="s">
        <v>872</v>
      </c>
      <c r="B8" s="361">
        <v>5845</v>
      </c>
      <c r="C8" s="361">
        <v>3297</v>
      </c>
      <c r="D8" s="361">
        <v>1087</v>
      </c>
      <c r="E8" s="361">
        <v>175</v>
      </c>
      <c r="F8" s="361">
        <v>123</v>
      </c>
      <c r="G8" s="361">
        <v>103</v>
      </c>
      <c r="H8" s="361">
        <v>335</v>
      </c>
      <c r="I8" s="361">
        <v>92</v>
      </c>
      <c r="J8" s="361">
        <v>74</v>
      </c>
      <c r="K8" s="361">
        <v>559</v>
      </c>
    </row>
    <row r="9" spans="1:11" ht="13.2" x14ac:dyDescent="0.25">
      <c r="A9" s="134" t="s">
        <v>873</v>
      </c>
      <c r="B9" s="361">
        <v>15061</v>
      </c>
      <c r="C9" s="361">
        <v>10100</v>
      </c>
      <c r="D9" s="361">
        <v>1547</v>
      </c>
      <c r="E9" s="361">
        <v>398</v>
      </c>
      <c r="F9" s="361">
        <v>264</v>
      </c>
      <c r="G9" s="361">
        <v>278</v>
      </c>
      <c r="H9" s="361">
        <v>379</v>
      </c>
      <c r="I9" s="361">
        <v>234</v>
      </c>
      <c r="J9" s="361">
        <v>297</v>
      </c>
      <c r="K9" s="361">
        <v>1564</v>
      </c>
    </row>
    <row r="10" spans="1:11" ht="13.2" x14ac:dyDescent="0.25">
      <c r="A10" s="134" t="s">
        <v>874</v>
      </c>
      <c r="B10" s="361">
        <v>21206</v>
      </c>
      <c r="C10" s="361">
        <v>12712</v>
      </c>
      <c r="D10" s="361">
        <v>2669</v>
      </c>
      <c r="E10" s="361">
        <v>947</v>
      </c>
      <c r="F10" s="361">
        <v>438</v>
      </c>
      <c r="G10" s="361">
        <v>363</v>
      </c>
      <c r="H10" s="361">
        <v>594</v>
      </c>
      <c r="I10" s="361">
        <v>493</v>
      </c>
      <c r="J10" s="361">
        <v>489</v>
      </c>
      <c r="K10" s="361">
        <v>2501</v>
      </c>
    </row>
    <row r="11" spans="1:11" ht="13.2" x14ac:dyDescent="0.25">
      <c r="A11" s="134" t="s">
        <v>875</v>
      </c>
      <c r="B11" s="361">
        <v>18454</v>
      </c>
      <c r="C11" s="361">
        <v>9600</v>
      </c>
      <c r="D11" s="361">
        <v>2334</v>
      </c>
      <c r="E11" s="361">
        <v>1133</v>
      </c>
      <c r="F11" s="361">
        <v>668</v>
      </c>
      <c r="G11" s="361">
        <v>590</v>
      </c>
      <c r="H11" s="361">
        <v>491</v>
      </c>
      <c r="I11" s="361">
        <v>476</v>
      </c>
      <c r="J11" s="361">
        <v>492</v>
      </c>
      <c r="K11" s="361">
        <v>2670</v>
      </c>
    </row>
    <row r="12" spans="1:11" ht="13.2" x14ac:dyDescent="0.25">
      <c r="A12" s="134" t="s">
        <v>876</v>
      </c>
      <c r="B12" s="361">
        <v>11887</v>
      </c>
      <c r="C12" s="361">
        <v>5555</v>
      </c>
      <c r="D12" s="361">
        <v>1301</v>
      </c>
      <c r="E12" s="361">
        <v>1057</v>
      </c>
      <c r="F12" s="361">
        <v>422</v>
      </c>
      <c r="G12" s="361">
        <v>470</v>
      </c>
      <c r="H12" s="361">
        <v>217</v>
      </c>
      <c r="I12" s="361">
        <v>432</v>
      </c>
      <c r="J12" s="361">
        <v>299</v>
      </c>
      <c r="K12" s="361">
        <v>2134</v>
      </c>
    </row>
    <row r="13" spans="1:11" ht="13.2" x14ac:dyDescent="0.25">
      <c r="A13" s="134" t="s">
        <v>877</v>
      </c>
      <c r="B13" s="361">
        <v>7855</v>
      </c>
      <c r="C13" s="361">
        <v>3741</v>
      </c>
      <c r="D13" s="361">
        <v>540</v>
      </c>
      <c r="E13" s="361">
        <v>734</v>
      </c>
      <c r="F13" s="361">
        <v>311</v>
      </c>
      <c r="G13" s="361">
        <v>272</v>
      </c>
      <c r="H13" s="361">
        <v>138</v>
      </c>
      <c r="I13" s="361">
        <v>240</v>
      </c>
      <c r="J13" s="361">
        <v>238</v>
      </c>
      <c r="K13" s="361">
        <v>1641</v>
      </c>
    </row>
    <row r="14" spans="1:11" ht="13.2" x14ac:dyDescent="0.25">
      <c r="A14" s="134" t="s">
        <v>878</v>
      </c>
      <c r="B14" s="361">
        <v>3215</v>
      </c>
      <c r="C14" s="361">
        <v>1785</v>
      </c>
      <c r="D14" s="361">
        <v>141</v>
      </c>
      <c r="E14" s="361">
        <v>243</v>
      </c>
      <c r="F14" s="361">
        <v>110</v>
      </c>
      <c r="G14" s="361">
        <v>110</v>
      </c>
      <c r="H14" s="361">
        <v>23</v>
      </c>
      <c r="I14" s="361">
        <v>52</v>
      </c>
      <c r="J14" s="361">
        <v>98</v>
      </c>
      <c r="K14" s="361">
        <v>653</v>
      </c>
    </row>
    <row r="15" spans="1:11" ht="13.2" x14ac:dyDescent="0.25">
      <c r="A15" s="134" t="s">
        <v>1079</v>
      </c>
      <c r="B15" s="361">
        <v>842</v>
      </c>
      <c r="C15" s="361">
        <v>546</v>
      </c>
      <c r="D15" s="361">
        <v>22</v>
      </c>
      <c r="E15" s="361">
        <v>37</v>
      </c>
      <c r="F15" s="361">
        <v>34</v>
      </c>
      <c r="G15" s="361">
        <v>27</v>
      </c>
      <c r="H15" s="361">
        <v>4</v>
      </c>
      <c r="I15" s="361">
        <v>7</v>
      </c>
      <c r="J15" s="361">
        <v>34</v>
      </c>
      <c r="K15" s="361">
        <v>131</v>
      </c>
    </row>
    <row r="16" spans="1:11" ht="13.2" x14ac:dyDescent="0.25">
      <c r="A16" s="134" t="s">
        <v>1071</v>
      </c>
      <c r="B16" s="361">
        <v>51</v>
      </c>
      <c r="C16" s="361">
        <v>39</v>
      </c>
      <c r="D16" s="361">
        <v>0</v>
      </c>
      <c r="E16" s="361">
        <v>1</v>
      </c>
      <c r="F16" s="361">
        <v>2</v>
      </c>
      <c r="G16" s="361">
        <v>1</v>
      </c>
      <c r="H16" s="361">
        <v>0</v>
      </c>
      <c r="I16" s="361">
        <v>0</v>
      </c>
      <c r="J16" s="361">
        <v>1</v>
      </c>
      <c r="K16" s="361">
        <v>7</v>
      </c>
    </row>
    <row r="17" spans="1:11" ht="30" customHeight="1" x14ac:dyDescent="0.25">
      <c r="A17" s="302" t="s">
        <v>23</v>
      </c>
      <c r="B17" s="360">
        <v>36549</v>
      </c>
      <c r="C17" s="360">
        <v>18373</v>
      </c>
      <c r="D17" s="360">
        <v>4582</v>
      </c>
      <c r="E17" s="360">
        <v>2049</v>
      </c>
      <c r="F17" s="360">
        <v>1256</v>
      </c>
      <c r="G17" s="360">
        <v>1246</v>
      </c>
      <c r="H17" s="360">
        <v>1011</v>
      </c>
      <c r="I17" s="360">
        <v>1071</v>
      </c>
      <c r="J17" s="360">
        <v>1099</v>
      </c>
      <c r="K17" s="360">
        <v>5862</v>
      </c>
    </row>
    <row r="18" spans="1:11" ht="13.2" x14ac:dyDescent="0.25">
      <c r="A18" s="134" t="s">
        <v>872</v>
      </c>
      <c r="B18" s="361">
        <v>2700</v>
      </c>
      <c r="C18" s="361">
        <v>1425</v>
      </c>
      <c r="D18" s="361">
        <v>552</v>
      </c>
      <c r="E18" s="361">
        <v>86</v>
      </c>
      <c r="F18" s="361">
        <v>81</v>
      </c>
      <c r="G18" s="361">
        <v>61</v>
      </c>
      <c r="H18" s="361">
        <v>160</v>
      </c>
      <c r="I18" s="361">
        <v>40</v>
      </c>
      <c r="J18" s="361">
        <v>40</v>
      </c>
      <c r="K18" s="361">
        <v>255</v>
      </c>
    </row>
    <row r="19" spans="1:11" ht="13.2" x14ac:dyDescent="0.25">
      <c r="A19" s="134" t="s">
        <v>873</v>
      </c>
      <c r="B19" s="361">
        <v>5997</v>
      </c>
      <c r="C19" s="361">
        <v>3660</v>
      </c>
      <c r="D19" s="361">
        <v>745</v>
      </c>
      <c r="E19" s="361">
        <v>189</v>
      </c>
      <c r="F19" s="361">
        <v>139</v>
      </c>
      <c r="G19" s="361">
        <v>151</v>
      </c>
      <c r="H19" s="361">
        <v>158</v>
      </c>
      <c r="I19" s="361">
        <v>114</v>
      </c>
      <c r="J19" s="361">
        <v>178</v>
      </c>
      <c r="K19" s="361">
        <v>663</v>
      </c>
    </row>
    <row r="20" spans="1:11" ht="13.2" x14ac:dyDescent="0.25">
      <c r="A20" s="134" t="s">
        <v>874</v>
      </c>
      <c r="B20" s="361">
        <v>8747</v>
      </c>
      <c r="C20" s="361">
        <v>4727</v>
      </c>
      <c r="D20" s="361">
        <v>1202</v>
      </c>
      <c r="E20" s="361">
        <v>429</v>
      </c>
      <c r="F20" s="361">
        <v>247</v>
      </c>
      <c r="G20" s="361">
        <v>182</v>
      </c>
      <c r="H20" s="361">
        <v>266</v>
      </c>
      <c r="I20" s="361">
        <v>256</v>
      </c>
      <c r="J20" s="361">
        <v>288</v>
      </c>
      <c r="K20" s="361">
        <v>1150</v>
      </c>
    </row>
    <row r="21" spans="1:11" ht="13.2" x14ac:dyDescent="0.25">
      <c r="A21" s="134" t="s">
        <v>875</v>
      </c>
      <c r="B21" s="361">
        <v>8358</v>
      </c>
      <c r="C21" s="361">
        <v>3966</v>
      </c>
      <c r="D21" s="361">
        <v>1117</v>
      </c>
      <c r="E21" s="361">
        <v>486</v>
      </c>
      <c r="F21" s="361">
        <v>390</v>
      </c>
      <c r="G21" s="361">
        <v>341</v>
      </c>
      <c r="H21" s="361">
        <v>237</v>
      </c>
      <c r="I21" s="361">
        <v>240</v>
      </c>
      <c r="J21" s="361">
        <v>249</v>
      </c>
      <c r="K21" s="361">
        <v>1332</v>
      </c>
    </row>
    <row r="22" spans="1:11" ht="13.2" x14ac:dyDescent="0.25">
      <c r="A22" s="134" t="s">
        <v>876</v>
      </c>
      <c r="B22" s="361">
        <v>5165</v>
      </c>
      <c r="C22" s="361">
        <v>2026</v>
      </c>
      <c r="D22" s="361">
        <v>611</v>
      </c>
      <c r="E22" s="361">
        <v>423</v>
      </c>
      <c r="F22" s="361">
        <v>200</v>
      </c>
      <c r="G22" s="361">
        <v>290</v>
      </c>
      <c r="H22" s="361">
        <v>105</v>
      </c>
      <c r="I22" s="361">
        <v>236</v>
      </c>
      <c r="J22" s="361">
        <v>165</v>
      </c>
      <c r="K22" s="361">
        <v>1109</v>
      </c>
    </row>
    <row r="23" spans="1:11" ht="13.2" x14ac:dyDescent="0.25">
      <c r="A23" s="134" t="s">
        <v>877</v>
      </c>
      <c r="B23" s="361">
        <v>3670</v>
      </c>
      <c r="C23" s="361">
        <v>1510</v>
      </c>
      <c r="D23" s="361">
        <v>280</v>
      </c>
      <c r="E23" s="361">
        <v>310</v>
      </c>
      <c r="F23" s="361">
        <v>132</v>
      </c>
      <c r="G23" s="361">
        <v>155</v>
      </c>
      <c r="H23" s="361">
        <v>72</v>
      </c>
      <c r="I23" s="361">
        <v>149</v>
      </c>
      <c r="J23" s="361">
        <v>124</v>
      </c>
      <c r="K23" s="361">
        <v>938</v>
      </c>
    </row>
    <row r="24" spans="1:11" ht="13.2" x14ac:dyDescent="0.25">
      <c r="A24" s="134" t="s">
        <v>878</v>
      </c>
      <c r="B24" s="361">
        <v>1538</v>
      </c>
      <c r="C24" s="361">
        <v>812</v>
      </c>
      <c r="D24" s="361">
        <v>71</v>
      </c>
      <c r="E24" s="361">
        <v>112</v>
      </c>
      <c r="F24" s="361">
        <v>57</v>
      </c>
      <c r="G24" s="361">
        <v>57</v>
      </c>
      <c r="H24" s="361">
        <v>12</v>
      </c>
      <c r="I24" s="361">
        <v>32</v>
      </c>
      <c r="J24" s="361">
        <v>40</v>
      </c>
      <c r="K24" s="361">
        <v>345</v>
      </c>
    </row>
    <row r="25" spans="1:11" ht="13.2" x14ac:dyDescent="0.25">
      <c r="A25" s="134" t="s">
        <v>1079</v>
      </c>
      <c r="B25" s="361">
        <v>358</v>
      </c>
      <c r="C25" s="361">
        <v>233</v>
      </c>
      <c r="D25" s="361">
        <v>4</v>
      </c>
      <c r="E25" s="361">
        <v>14</v>
      </c>
      <c r="F25" s="361">
        <v>10</v>
      </c>
      <c r="G25" s="361">
        <v>9</v>
      </c>
      <c r="H25" s="361">
        <v>1</v>
      </c>
      <c r="I25" s="361">
        <v>4</v>
      </c>
      <c r="J25" s="361">
        <v>15</v>
      </c>
      <c r="K25" s="361">
        <v>68</v>
      </c>
    </row>
    <row r="26" spans="1:11" ht="13.2" x14ac:dyDescent="0.25">
      <c r="A26" s="134" t="s">
        <v>1071</v>
      </c>
      <c r="B26" s="361">
        <v>16</v>
      </c>
      <c r="C26" s="361">
        <v>14</v>
      </c>
      <c r="D26" s="361">
        <v>0</v>
      </c>
      <c r="E26" s="361">
        <v>0</v>
      </c>
      <c r="F26" s="361">
        <v>0</v>
      </c>
      <c r="G26" s="361">
        <v>0</v>
      </c>
      <c r="H26" s="361">
        <v>0</v>
      </c>
      <c r="I26" s="361">
        <v>0</v>
      </c>
      <c r="J26" s="361">
        <v>0</v>
      </c>
      <c r="K26" s="361">
        <v>2</v>
      </c>
    </row>
    <row r="27" spans="1:11" ht="30" customHeight="1" x14ac:dyDescent="0.25">
      <c r="A27" s="302" t="s">
        <v>24</v>
      </c>
      <c r="B27" s="360">
        <v>47867</v>
      </c>
      <c r="C27" s="360">
        <v>29002</v>
      </c>
      <c r="D27" s="360">
        <v>5059</v>
      </c>
      <c r="E27" s="360">
        <v>2676</v>
      </c>
      <c r="F27" s="360">
        <v>1116</v>
      </c>
      <c r="G27" s="360">
        <v>968</v>
      </c>
      <c r="H27" s="360">
        <v>1170</v>
      </c>
      <c r="I27" s="360">
        <v>955</v>
      </c>
      <c r="J27" s="360">
        <v>923</v>
      </c>
      <c r="K27" s="360">
        <v>5998</v>
      </c>
    </row>
    <row r="28" spans="1:11" ht="13.2" x14ac:dyDescent="0.25">
      <c r="A28" s="134" t="s">
        <v>872</v>
      </c>
      <c r="B28" s="361">
        <v>3145</v>
      </c>
      <c r="C28" s="361">
        <v>1872</v>
      </c>
      <c r="D28" s="361">
        <v>535</v>
      </c>
      <c r="E28" s="361">
        <v>89</v>
      </c>
      <c r="F28" s="361">
        <v>42</v>
      </c>
      <c r="G28" s="361">
        <v>42</v>
      </c>
      <c r="H28" s="361">
        <v>175</v>
      </c>
      <c r="I28" s="361">
        <v>52</v>
      </c>
      <c r="J28" s="361">
        <v>34</v>
      </c>
      <c r="K28" s="361">
        <v>304</v>
      </c>
    </row>
    <row r="29" spans="1:11" ht="13.2" x14ac:dyDescent="0.25">
      <c r="A29" s="134" t="s">
        <v>873</v>
      </c>
      <c r="B29" s="361">
        <v>9064</v>
      </c>
      <c r="C29" s="361">
        <v>6440</v>
      </c>
      <c r="D29" s="361">
        <v>802</v>
      </c>
      <c r="E29" s="361">
        <v>209</v>
      </c>
      <c r="F29" s="361">
        <v>125</v>
      </c>
      <c r="G29" s="361">
        <v>127</v>
      </c>
      <c r="H29" s="361">
        <v>221</v>
      </c>
      <c r="I29" s="361">
        <v>120</v>
      </c>
      <c r="J29" s="361">
        <v>119</v>
      </c>
      <c r="K29" s="361">
        <v>901</v>
      </c>
    </row>
    <row r="30" spans="1:11" ht="13.2" x14ac:dyDescent="0.25">
      <c r="A30" s="134" t="s">
        <v>874</v>
      </c>
      <c r="B30" s="361">
        <v>12459</v>
      </c>
      <c r="C30" s="361">
        <v>7985</v>
      </c>
      <c r="D30" s="361">
        <v>1467</v>
      </c>
      <c r="E30" s="361">
        <v>518</v>
      </c>
      <c r="F30" s="361">
        <v>191</v>
      </c>
      <c r="G30" s="361">
        <v>181</v>
      </c>
      <c r="H30" s="361">
        <v>328</v>
      </c>
      <c r="I30" s="361">
        <v>237</v>
      </c>
      <c r="J30" s="361">
        <v>201</v>
      </c>
      <c r="K30" s="361">
        <v>1351</v>
      </c>
    </row>
    <row r="31" spans="1:11" ht="13.2" x14ac:dyDescent="0.25">
      <c r="A31" s="134" t="s">
        <v>875</v>
      </c>
      <c r="B31" s="361">
        <v>10096</v>
      </c>
      <c r="C31" s="361">
        <v>5634</v>
      </c>
      <c r="D31" s="361">
        <v>1217</v>
      </c>
      <c r="E31" s="361">
        <v>647</v>
      </c>
      <c r="F31" s="361">
        <v>278</v>
      </c>
      <c r="G31" s="361">
        <v>249</v>
      </c>
      <c r="H31" s="361">
        <v>254</v>
      </c>
      <c r="I31" s="361">
        <v>236</v>
      </c>
      <c r="J31" s="361">
        <v>243</v>
      </c>
      <c r="K31" s="361">
        <v>1338</v>
      </c>
    </row>
    <row r="32" spans="1:11" ht="13.2" x14ac:dyDescent="0.25">
      <c r="A32" s="134" t="s">
        <v>876</v>
      </c>
      <c r="B32" s="361">
        <v>6722</v>
      </c>
      <c r="C32" s="361">
        <v>3529</v>
      </c>
      <c r="D32" s="361">
        <v>690</v>
      </c>
      <c r="E32" s="361">
        <v>634</v>
      </c>
      <c r="F32" s="361">
        <v>222</v>
      </c>
      <c r="G32" s="361">
        <v>180</v>
      </c>
      <c r="H32" s="361">
        <v>112</v>
      </c>
      <c r="I32" s="361">
        <v>196</v>
      </c>
      <c r="J32" s="361">
        <v>134</v>
      </c>
      <c r="K32" s="361">
        <v>1025</v>
      </c>
    </row>
    <row r="33" spans="1:11" ht="13.2" x14ac:dyDescent="0.25">
      <c r="A33" s="134" t="s">
        <v>877</v>
      </c>
      <c r="B33" s="361">
        <v>4185</v>
      </c>
      <c r="C33" s="361">
        <v>2231</v>
      </c>
      <c r="D33" s="361">
        <v>260</v>
      </c>
      <c r="E33" s="361">
        <v>424</v>
      </c>
      <c r="F33" s="361">
        <v>179</v>
      </c>
      <c r="G33" s="361">
        <v>117</v>
      </c>
      <c r="H33" s="361">
        <v>66</v>
      </c>
      <c r="I33" s="361">
        <v>91</v>
      </c>
      <c r="J33" s="361">
        <v>114</v>
      </c>
      <c r="K33" s="361">
        <v>703</v>
      </c>
    </row>
    <row r="34" spans="1:11" ht="13.2" x14ac:dyDescent="0.25">
      <c r="A34" s="134" t="s">
        <v>878</v>
      </c>
      <c r="B34" s="361">
        <v>1677</v>
      </c>
      <c r="C34" s="361">
        <v>973</v>
      </c>
      <c r="D34" s="361">
        <v>70</v>
      </c>
      <c r="E34" s="361">
        <v>131</v>
      </c>
      <c r="F34" s="361">
        <v>53</v>
      </c>
      <c r="G34" s="361">
        <v>53</v>
      </c>
      <c r="H34" s="361">
        <v>11</v>
      </c>
      <c r="I34" s="361">
        <v>20</v>
      </c>
      <c r="J34" s="361">
        <v>58</v>
      </c>
      <c r="K34" s="361">
        <v>308</v>
      </c>
    </row>
    <row r="35" spans="1:11" ht="13.2" x14ac:dyDescent="0.25">
      <c r="A35" s="134" t="s">
        <v>1079</v>
      </c>
      <c r="B35" s="361">
        <v>484</v>
      </c>
      <c r="C35" s="361">
        <v>313</v>
      </c>
      <c r="D35" s="361">
        <v>18</v>
      </c>
      <c r="E35" s="361">
        <v>23</v>
      </c>
      <c r="F35" s="361">
        <v>24</v>
      </c>
      <c r="G35" s="361">
        <v>18</v>
      </c>
      <c r="H35" s="361">
        <v>3</v>
      </c>
      <c r="I35" s="361">
        <v>3</v>
      </c>
      <c r="J35" s="361">
        <v>19</v>
      </c>
      <c r="K35" s="361">
        <v>63</v>
      </c>
    </row>
    <row r="36" spans="1:11" ht="13.2" x14ac:dyDescent="0.25">
      <c r="A36" s="134" t="s">
        <v>1071</v>
      </c>
      <c r="B36" s="361">
        <v>35</v>
      </c>
      <c r="C36" s="361">
        <v>25</v>
      </c>
      <c r="D36" s="361">
        <v>0</v>
      </c>
      <c r="E36" s="361">
        <v>1</v>
      </c>
      <c r="F36" s="361">
        <v>2</v>
      </c>
      <c r="G36" s="361">
        <v>1</v>
      </c>
      <c r="H36" s="361">
        <v>0</v>
      </c>
      <c r="I36" s="361">
        <v>0</v>
      </c>
      <c r="J36" s="361">
        <v>1</v>
      </c>
      <c r="K36" s="361">
        <v>5</v>
      </c>
    </row>
    <row r="37" spans="1:11" ht="6.75" customHeight="1" x14ac:dyDescent="0.25">
      <c r="A37" s="40"/>
      <c r="B37" s="40"/>
      <c r="C37" s="40"/>
      <c r="D37" s="40"/>
      <c r="E37" s="40"/>
      <c r="F37" s="40"/>
      <c r="G37" s="40"/>
      <c r="H37" s="40"/>
      <c r="I37" s="40"/>
      <c r="J37" s="40"/>
      <c r="K37" s="40"/>
    </row>
    <row r="38" spans="1:11" ht="9" customHeight="1" x14ac:dyDescent="0.25">
      <c r="A38" s="39"/>
      <c r="B38" s="39"/>
      <c r="C38" s="39"/>
      <c r="D38" s="39"/>
      <c r="E38" s="39"/>
      <c r="F38" s="39"/>
      <c r="G38" s="39"/>
      <c r="H38" s="39"/>
      <c r="I38" s="39"/>
      <c r="J38" s="39"/>
      <c r="K38" s="39"/>
    </row>
    <row r="39" spans="1:11" ht="15.75" customHeight="1" x14ac:dyDescent="0.25">
      <c r="A39" s="64" t="s">
        <v>930</v>
      </c>
      <c r="B39" s="41"/>
      <c r="C39" s="41"/>
      <c r="D39" s="41"/>
      <c r="E39" s="41"/>
      <c r="F39" s="42"/>
      <c r="G39" s="41"/>
      <c r="H39" s="41"/>
      <c r="I39" s="41"/>
      <c r="J39" s="41"/>
      <c r="K39" s="41"/>
    </row>
  </sheetData>
  <mergeCells count="5">
    <mergeCell ref="A1:K1"/>
    <mergeCell ref="A2:K2"/>
    <mergeCell ref="A3:K3"/>
    <mergeCell ref="A5:A6"/>
    <mergeCell ref="B5:K5"/>
  </mergeCells>
  <printOptions horizontalCentered="1" verticalCentered="1"/>
  <pageMargins left="0.39370078740157483" right="0.39370078740157483" top="0.39370078740157483" bottom="0.39370078740157483" header="0" footer="0"/>
  <pageSetup paperSize="9" scale="96" firstPageNumber="15" orientation="landscape" r:id="rId1"/>
  <headerFooter scaleWithDoc="0"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tabColor rgb="FFFFFF00"/>
    <pageSetUpPr fitToPage="1"/>
  </sheetPr>
  <dimension ref="A1:F15"/>
  <sheetViews>
    <sheetView zoomScaleNormal="100" zoomScaleSheetLayoutView="115" workbookViewId="0">
      <selection sqref="A1:U1"/>
    </sheetView>
  </sheetViews>
  <sheetFormatPr baseColWidth="10" defaultColWidth="11.44140625" defaultRowHeight="12.75" customHeight="1" x14ac:dyDescent="0.25"/>
  <cols>
    <col min="1" max="1" width="21.33203125" style="202" customWidth="1"/>
    <col min="2" max="2" width="20" style="202" bestFit="1" customWidth="1"/>
    <col min="3" max="3" width="16.5546875" style="202" customWidth="1"/>
    <col min="4" max="4" width="9.88671875" style="202" customWidth="1"/>
    <col min="5" max="5" width="19.5546875" style="202" customWidth="1"/>
    <col min="6" max="6" width="9.88671875" style="202" customWidth="1"/>
    <col min="7" max="16384" width="11.44140625" style="202"/>
  </cols>
  <sheetData>
    <row r="1" spans="1:6" ht="13.8" x14ac:dyDescent="0.25">
      <c r="A1" s="409"/>
      <c r="B1" s="409"/>
      <c r="C1" s="409"/>
      <c r="D1" s="409"/>
      <c r="E1" s="409"/>
      <c r="F1" s="409"/>
    </row>
    <row r="2" spans="1:6" ht="48.75" customHeight="1" x14ac:dyDescent="0.25">
      <c r="A2" s="410" t="s">
        <v>1299</v>
      </c>
      <c r="B2" s="410"/>
      <c r="C2" s="410"/>
      <c r="D2" s="410"/>
      <c r="E2" s="410"/>
      <c r="F2" s="410"/>
    </row>
    <row r="3" spans="1:6" ht="14.4" x14ac:dyDescent="0.3">
      <c r="A3" s="135"/>
      <c r="B3" s="135"/>
      <c r="C3" s="135"/>
      <c r="D3" s="135"/>
      <c r="E3" s="135"/>
      <c r="F3" s="135"/>
    </row>
    <row r="4" spans="1:6" ht="27.75" customHeight="1" x14ac:dyDescent="0.25">
      <c r="A4" s="136" t="s">
        <v>456</v>
      </c>
      <c r="B4" s="137" t="s">
        <v>0</v>
      </c>
      <c r="C4" s="138" t="s">
        <v>23</v>
      </c>
      <c r="D4" s="139" t="s">
        <v>2</v>
      </c>
      <c r="E4" s="138" t="s">
        <v>24</v>
      </c>
      <c r="F4" s="139" t="s">
        <v>2</v>
      </c>
    </row>
    <row r="5" spans="1:6" ht="14.4" x14ac:dyDescent="0.3">
      <c r="A5" s="22"/>
      <c r="B5" s="22"/>
      <c r="C5" s="22"/>
      <c r="D5" s="22"/>
      <c r="E5" s="22"/>
      <c r="F5" s="22"/>
    </row>
    <row r="6" spans="1:6" ht="32.25" customHeight="1" x14ac:dyDescent="0.25">
      <c r="A6" s="23" t="s">
        <v>0</v>
      </c>
      <c r="B6" s="24">
        <v>123372</v>
      </c>
      <c r="C6" s="24">
        <v>62204</v>
      </c>
      <c r="D6" s="317">
        <v>50.419868365593487</v>
      </c>
      <c r="E6" s="24">
        <v>61168</v>
      </c>
      <c r="F6" s="317">
        <v>49.580131634406513</v>
      </c>
    </row>
    <row r="7" spans="1:6" ht="30.75" customHeight="1" x14ac:dyDescent="0.25">
      <c r="A7" s="26" t="s">
        <v>182</v>
      </c>
      <c r="B7" s="27">
        <v>46424</v>
      </c>
      <c r="C7" s="27">
        <v>23670</v>
      </c>
      <c r="D7" s="318">
        <v>50.986558676546615</v>
      </c>
      <c r="E7" s="27">
        <v>22754</v>
      </c>
      <c r="F7" s="318">
        <v>49.013441323453385</v>
      </c>
    </row>
    <row r="8" spans="1:6" ht="30.75" customHeight="1" x14ac:dyDescent="0.25">
      <c r="A8" s="26" t="s">
        <v>183</v>
      </c>
      <c r="B8" s="27">
        <v>68055</v>
      </c>
      <c r="C8" s="27">
        <v>34555</v>
      </c>
      <c r="D8" s="318">
        <v>50.775108368231578</v>
      </c>
      <c r="E8" s="27">
        <v>33500</v>
      </c>
      <c r="F8" s="318">
        <v>49.224891631768422</v>
      </c>
    </row>
    <row r="9" spans="1:6" ht="30.75" customHeight="1" x14ac:dyDescent="0.25">
      <c r="A9" s="26" t="s">
        <v>1080</v>
      </c>
      <c r="B9" s="27">
        <v>8893</v>
      </c>
      <c r="C9" s="27">
        <v>3979</v>
      </c>
      <c r="D9" s="318">
        <v>44.74305633644439</v>
      </c>
      <c r="E9" s="27">
        <v>4914</v>
      </c>
      <c r="F9" s="318">
        <v>55.256943663555603</v>
      </c>
    </row>
    <row r="10" spans="1:6" ht="14.4" x14ac:dyDescent="0.3">
      <c r="A10" s="140"/>
      <c r="B10" s="319"/>
      <c r="C10" s="319"/>
      <c r="D10" s="319"/>
      <c r="E10" s="319"/>
      <c r="F10" s="319"/>
    </row>
    <row r="11" spans="1:6" ht="14.4" x14ac:dyDescent="0.3">
      <c r="A11" s="135"/>
      <c r="B11" s="135"/>
      <c r="C11" s="135"/>
      <c r="D11" s="135"/>
      <c r="E11" s="135"/>
      <c r="F11" s="135"/>
    </row>
    <row r="12" spans="1:6" ht="36" customHeight="1" x14ac:dyDescent="0.25">
      <c r="A12" s="411" t="s">
        <v>1302</v>
      </c>
      <c r="B12" s="411"/>
      <c r="C12" s="411"/>
      <c r="D12" s="411"/>
      <c r="E12" s="411"/>
      <c r="F12" s="411"/>
    </row>
    <row r="13" spans="1:6" ht="20.100000000000001" customHeight="1" x14ac:dyDescent="0.25">
      <c r="A13" s="226" t="s">
        <v>1300</v>
      </c>
      <c r="B13" s="239"/>
      <c r="C13" s="239"/>
      <c r="D13" s="239"/>
      <c r="E13" s="239"/>
      <c r="F13" s="239"/>
    </row>
    <row r="14" spans="1:6" ht="14.4" x14ac:dyDescent="0.3">
      <c r="A14" s="141"/>
      <c r="B14" s="141"/>
      <c r="C14" s="141"/>
      <c r="D14" s="141"/>
      <c r="E14" s="141"/>
      <c r="F14" s="141"/>
    </row>
    <row r="15" spans="1:6" ht="14.4" x14ac:dyDescent="0.3">
      <c r="A15" s="225" t="s">
        <v>1301</v>
      </c>
      <c r="B15" s="135"/>
      <c r="C15" s="135"/>
      <c r="D15" s="135"/>
      <c r="E15" s="135"/>
      <c r="F15" s="135"/>
    </row>
  </sheetData>
  <mergeCells count="3">
    <mergeCell ref="A1:F1"/>
    <mergeCell ref="A2:F2"/>
    <mergeCell ref="A12:F12"/>
  </mergeCells>
  <printOptions horizontalCentered="1" verticalCentered="1"/>
  <pageMargins left="0.39370078740157483" right="0.39370078740157483" top="0.39370078740157483" bottom="0.39370078740157483" header="0" footer="0"/>
  <pageSetup paperSize="9" orientation="landscape" r:id="rId1"/>
  <headerFooter scaleWithDoc="0"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0">
    <tabColor rgb="FFFFFF00"/>
    <pageSetUpPr fitToPage="1"/>
  </sheetPr>
  <dimension ref="A1:F18"/>
  <sheetViews>
    <sheetView zoomScaleNormal="100" zoomScaleSheetLayoutView="115" workbookViewId="0">
      <selection sqref="A1:U1"/>
    </sheetView>
  </sheetViews>
  <sheetFormatPr baseColWidth="10" defaultColWidth="11.44140625" defaultRowHeight="12.75" customHeight="1" x14ac:dyDescent="0.25"/>
  <cols>
    <col min="1" max="1" width="17" style="202" customWidth="1"/>
    <col min="2" max="2" width="20" style="202" bestFit="1" customWidth="1"/>
    <col min="3" max="3" width="18.6640625" style="202" customWidth="1"/>
    <col min="4" max="4" width="9.88671875" style="202" customWidth="1"/>
    <col min="5" max="5" width="18.6640625" style="202" customWidth="1"/>
    <col min="6" max="6" width="9.88671875" style="202" customWidth="1"/>
    <col min="7" max="16384" width="11.44140625" style="202"/>
  </cols>
  <sheetData>
    <row r="1" spans="1:6" ht="13.8" x14ac:dyDescent="0.25">
      <c r="A1" s="409"/>
      <c r="B1" s="409"/>
      <c r="C1" s="409"/>
      <c r="D1" s="409"/>
      <c r="E1" s="409"/>
      <c r="F1" s="409"/>
    </row>
    <row r="2" spans="1:6" ht="40.200000000000003" customHeight="1" x14ac:dyDescent="0.25">
      <c r="A2" s="410" t="s">
        <v>1303</v>
      </c>
      <c r="B2" s="410"/>
      <c r="C2" s="410"/>
      <c r="D2" s="410"/>
      <c r="E2" s="410"/>
      <c r="F2" s="410"/>
    </row>
    <row r="3" spans="1:6" ht="14.4" x14ac:dyDescent="0.3">
      <c r="A3" s="135"/>
      <c r="B3" s="135"/>
      <c r="C3" s="135"/>
      <c r="D3" s="135"/>
      <c r="E3" s="135"/>
      <c r="F3" s="135"/>
    </row>
    <row r="4" spans="1:6" ht="32.25" customHeight="1" x14ac:dyDescent="0.25">
      <c r="A4" s="142" t="s">
        <v>3</v>
      </c>
      <c r="B4" s="137" t="s">
        <v>0</v>
      </c>
      <c r="C4" s="138" t="s">
        <v>23</v>
      </c>
      <c r="D4" s="139" t="s">
        <v>2</v>
      </c>
      <c r="E4" s="138" t="s">
        <v>24</v>
      </c>
      <c r="F4" s="139" t="s">
        <v>2</v>
      </c>
    </row>
    <row r="5" spans="1:6" ht="14.4" x14ac:dyDescent="0.3">
      <c r="A5" s="22"/>
      <c r="B5" s="22"/>
      <c r="C5" s="22"/>
      <c r="D5" s="22"/>
      <c r="E5" s="22"/>
      <c r="F5" s="22"/>
    </row>
    <row r="6" spans="1:6" ht="32.25" customHeight="1" x14ac:dyDescent="0.25">
      <c r="A6" s="23" t="s">
        <v>0</v>
      </c>
      <c r="B6" s="24">
        <v>123372</v>
      </c>
      <c r="C6" s="24">
        <v>62204</v>
      </c>
      <c r="D6" s="25">
        <v>50.419868365593487</v>
      </c>
      <c r="E6" s="24">
        <v>61168</v>
      </c>
      <c r="F6" s="25">
        <v>49.580131634406513</v>
      </c>
    </row>
    <row r="7" spans="1:6" ht="30.75" customHeight="1" x14ac:dyDescent="0.25">
      <c r="A7" s="227" t="s">
        <v>5</v>
      </c>
      <c r="B7" s="27">
        <v>37102</v>
      </c>
      <c r="C7" s="27">
        <v>18547</v>
      </c>
      <c r="D7" s="28">
        <v>49.989218910031802</v>
      </c>
      <c r="E7" s="27">
        <v>18555</v>
      </c>
      <c r="F7" s="28">
        <v>50.010781089968191</v>
      </c>
    </row>
    <row r="8" spans="1:6" ht="30.75" customHeight="1" x14ac:dyDescent="0.25">
      <c r="A8" s="227" t="s">
        <v>6</v>
      </c>
      <c r="B8" s="27">
        <v>24926</v>
      </c>
      <c r="C8" s="27">
        <v>12493</v>
      </c>
      <c r="D8" s="28">
        <v>50.120356254513354</v>
      </c>
      <c r="E8" s="27">
        <v>12433</v>
      </c>
      <c r="F8" s="28">
        <v>49.879643745486639</v>
      </c>
    </row>
    <row r="9" spans="1:6" ht="30.75" customHeight="1" x14ac:dyDescent="0.25">
      <c r="A9" s="227" t="s">
        <v>7</v>
      </c>
      <c r="B9" s="27">
        <v>13512</v>
      </c>
      <c r="C9" s="27">
        <v>6856</v>
      </c>
      <c r="D9" s="28">
        <v>50.740082889283599</v>
      </c>
      <c r="E9" s="27">
        <v>6656</v>
      </c>
      <c r="F9" s="28">
        <v>49.259917110716401</v>
      </c>
    </row>
    <row r="10" spans="1:6" ht="30.75" customHeight="1" x14ac:dyDescent="0.25">
      <c r="A10" s="227" t="s">
        <v>8</v>
      </c>
      <c r="B10" s="27">
        <v>12219</v>
      </c>
      <c r="C10" s="27">
        <v>6128</v>
      </c>
      <c r="D10" s="28">
        <v>50.151403551845483</v>
      </c>
      <c r="E10" s="27">
        <v>6091</v>
      </c>
      <c r="F10" s="28">
        <v>49.848596448154517</v>
      </c>
    </row>
    <row r="11" spans="1:6" ht="30.75" customHeight="1" x14ac:dyDescent="0.25">
      <c r="A11" s="227" t="s">
        <v>457</v>
      </c>
      <c r="B11" s="27">
        <v>9630</v>
      </c>
      <c r="C11" s="27">
        <v>4859</v>
      </c>
      <c r="D11" s="28">
        <v>50.456905503634474</v>
      </c>
      <c r="E11" s="27">
        <v>4771</v>
      </c>
      <c r="F11" s="28">
        <v>49.543094496365526</v>
      </c>
    </row>
    <row r="12" spans="1:6" ht="30.75" customHeight="1" x14ac:dyDescent="0.25">
      <c r="A12" s="227" t="s">
        <v>10</v>
      </c>
      <c r="B12" s="27">
        <v>12749</v>
      </c>
      <c r="C12" s="27">
        <v>6474</v>
      </c>
      <c r="D12" s="28">
        <v>50.780453368891678</v>
      </c>
      <c r="E12" s="27">
        <v>6275</v>
      </c>
      <c r="F12" s="28">
        <v>49.219546631108322</v>
      </c>
    </row>
    <row r="13" spans="1:6" ht="30.75" customHeight="1" x14ac:dyDescent="0.25">
      <c r="A13" s="227" t="s">
        <v>27</v>
      </c>
      <c r="B13" s="27">
        <v>13234</v>
      </c>
      <c r="C13" s="27">
        <v>6847</v>
      </c>
      <c r="D13" s="28">
        <v>51.737947710442796</v>
      </c>
      <c r="E13" s="27">
        <v>6387</v>
      </c>
      <c r="F13" s="28">
        <v>48.262052289557204</v>
      </c>
    </row>
    <row r="14" spans="1:6" ht="14.4" x14ac:dyDescent="0.3">
      <c r="A14" s="140"/>
      <c r="B14" s="140"/>
      <c r="C14" s="140"/>
      <c r="D14" s="140"/>
      <c r="E14" s="140"/>
      <c r="F14" s="140"/>
    </row>
    <row r="15" spans="1:6" ht="14.4" x14ac:dyDescent="0.3">
      <c r="A15" s="135"/>
      <c r="B15" s="135"/>
      <c r="C15" s="135"/>
      <c r="D15" s="135"/>
      <c r="E15" s="135"/>
      <c r="F15" s="135"/>
    </row>
    <row r="16" spans="1:6" ht="28.2" customHeight="1" x14ac:dyDescent="0.25">
      <c r="A16" s="411" t="s">
        <v>918</v>
      </c>
      <c r="B16" s="411"/>
      <c r="C16" s="411"/>
      <c r="D16" s="411"/>
      <c r="E16" s="411"/>
      <c r="F16" s="411"/>
    </row>
    <row r="17" spans="1:6" ht="13.2" x14ac:dyDescent="0.25">
      <c r="A17" s="224"/>
      <c r="B17" s="224"/>
      <c r="C17" s="224"/>
      <c r="D17" s="224"/>
      <c r="E17" s="224"/>
      <c r="F17" s="224"/>
    </row>
    <row r="18" spans="1:6" ht="13.2" x14ac:dyDescent="0.25">
      <c r="A18" s="225" t="s">
        <v>1301</v>
      </c>
      <c r="B18" s="224"/>
      <c r="C18" s="224"/>
      <c r="D18" s="224"/>
      <c r="E18" s="224"/>
      <c r="F18" s="224"/>
    </row>
  </sheetData>
  <mergeCells count="3">
    <mergeCell ref="A1:F1"/>
    <mergeCell ref="A2:F2"/>
    <mergeCell ref="A16:F16"/>
  </mergeCells>
  <printOptions horizontalCentered="1" verticalCentered="1"/>
  <pageMargins left="0.39370078740157483" right="0.39370078740157483" top="0.39370078740157483" bottom="0.78740157480314965" header="0" footer="0"/>
  <pageSetup paperSize="9" orientation="landscape" r:id="rId1"/>
  <headerFooter scaleWithDoc="0"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3">
    <tabColor rgb="FF00B0F0"/>
    <pageSetUpPr autoPageBreaks="0" fitToPage="1"/>
  </sheetPr>
  <dimension ref="A1:E19"/>
  <sheetViews>
    <sheetView zoomScaleNormal="100" zoomScaleSheetLayoutView="115" workbookViewId="0">
      <selection sqref="A1:E1"/>
    </sheetView>
  </sheetViews>
  <sheetFormatPr baseColWidth="10" defaultColWidth="11.44140625" defaultRowHeight="12.75" customHeight="1" x14ac:dyDescent="0.25"/>
  <cols>
    <col min="1" max="1" width="25.109375" style="202" customWidth="1"/>
    <col min="2" max="2" width="18.6640625" style="202" customWidth="1"/>
    <col min="3" max="5" width="20.6640625" style="202" customWidth="1"/>
    <col min="6" max="16384" width="11.44140625" style="202"/>
  </cols>
  <sheetData>
    <row r="1" spans="1:5" ht="13.2" x14ac:dyDescent="0.25">
      <c r="A1" s="401" t="s">
        <v>1278</v>
      </c>
      <c r="B1" s="401"/>
      <c r="C1" s="401"/>
      <c r="D1" s="401"/>
      <c r="E1" s="401"/>
    </row>
    <row r="2" spans="1:5" ht="13.2" x14ac:dyDescent="0.25">
      <c r="A2" s="401" t="s">
        <v>1279</v>
      </c>
      <c r="B2" s="401"/>
      <c r="C2" s="401"/>
      <c r="D2" s="401"/>
      <c r="E2" s="401"/>
    </row>
    <row r="3" spans="1:5" ht="13.2" x14ac:dyDescent="0.25">
      <c r="A3" s="401" t="s">
        <v>1229</v>
      </c>
      <c r="B3" s="401"/>
      <c r="C3" s="401"/>
      <c r="D3" s="401"/>
      <c r="E3" s="401"/>
    </row>
    <row r="4" spans="1:5" ht="13.2" x14ac:dyDescent="0.25">
      <c r="A4" s="64"/>
      <c r="B4" s="64"/>
      <c r="C4" s="64"/>
      <c r="D4" s="64"/>
      <c r="E4" s="64"/>
    </row>
    <row r="5" spans="1:5" ht="24" customHeight="1" x14ac:dyDescent="0.25">
      <c r="A5" s="389" t="s">
        <v>3</v>
      </c>
      <c r="B5" s="414" t="s">
        <v>160</v>
      </c>
      <c r="C5" s="84" t="s">
        <v>161</v>
      </c>
      <c r="D5" s="124"/>
      <c r="E5" s="412" t="s">
        <v>1277</v>
      </c>
    </row>
    <row r="6" spans="1:5" ht="25.8" customHeight="1" x14ac:dyDescent="0.25">
      <c r="A6" s="413"/>
      <c r="B6" s="415"/>
      <c r="C6" s="240" t="s">
        <v>162</v>
      </c>
      <c r="D6" s="241" t="s">
        <v>163</v>
      </c>
      <c r="E6" s="393"/>
    </row>
    <row r="7" spans="1:5" ht="13.2" x14ac:dyDescent="0.25">
      <c r="A7" s="143"/>
      <c r="B7" s="69"/>
      <c r="C7" s="69"/>
      <c r="D7" s="69"/>
      <c r="E7" s="69"/>
    </row>
    <row r="8" spans="1:5" ht="13.2" x14ac:dyDescent="0.25">
      <c r="A8" s="69" t="s">
        <v>1</v>
      </c>
      <c r="B8" s="144">
        <f>SUM(B10:B16)</f>
        <v>84</v>
      </c>
      <c r="C8" s="144">
        <f>SUM(C10:C16)</f>
        <v>492</v>
      </c>
      <c r="D8" s="145">
        <f>SUM(D10:D16)</f>
        <v>2118</v>
      </c>
      <c r="E8" s="145">
        <f>SUM(E10:E16)</f>
        <v>6469</v>
      </c>
    </row>
    <row r="9" spans="1:5" ht="13.2" x14ac:dyDescent="0.25">
      <c r="A9" s="69"/>
      <c r="B9" s="144"/>
      <c r="C9" s="144"/>
      <c r="D9" s="144"/>
      <c r="E9" s="144"/>
    </row>
    <row r="10" spans="1:5" ht="19.95" customHeight="1" x14ac:dyDescent="0.25">
      <c r="A10" s="92" t="s">
        <v>5</v>
      </c>
      <c r="B10" s="146">
        <v>20</v>
      </c>
      <c r="C10" s="146">
        <v>123</v>
      </c>
      <c r="D10" s="146">
        <v>459</v>
      </c>
      <c r="E10" s="346">
        <v>1952</v>
      </c>
    </row>
    <row r="11" spans="1:5" ht="19.95" customHeight="1" x14ac:dyDescent="0.25">
      <c r="A11" s="92" t="s">
        <v>6</v>
      </c>
      <c r="B11" s="146">
        <v>16</v>
      </c>
      <c r="C11" s="146">
        <v>116</v>
      </c>
      <c r="D11" s="146">
        <v>449</v>
      </c>
      <c r="E11" s="346">
        <v>1296</v>
      </c>
    </row>
    <row r="12" spans="1:5" ht="19.95" customHeight="1" x14ac:dyDescent="0.25">
      <c r="A12" s="92" t="s">
        <v>7</v>
      </c>
      <c r="B12" s="146">
        <v>8</v>
      </c>
      <c r="C12" s="146">
        <v>53</v>
      </c>
      <c r="D12" s="146">
        <v>196</v>
      </c>
      <c r="E12" s="346">
        <v>739</v>
      </c>
    </row>
    <row r="13" spans="1:5" ht="19.95" customHeight="1" x14ac:dyDescent="0.25">
      <c r="A13" s="92" t="s">
        <v>8</v>
      </c>
      <c r="B13" s="146">
        <v>10</v>
      </c>
      <c r="C13" s="146">
        <v>48</v>
      </c>
      <c r="D13" s="146">
        <v>119</v>
      </c>
      <c r="E13" s="346">
        <v>590</v>
      </c>
    </row>
    <row r="14" spans="1:5" ht="19.95" customHeight="1" x14ac:dyDescent="0.25">
      <c r="A14" s="92" t="s">
        <v>9</v>
      </c>
      <c r="B14" s="146">
        <v>11</v>
      </c>
      <c r="C14" s="146">
        <v>61</v>
      </c>
      <c r="D14" s="146">
        <v>304</v>
      </c>
      <c r="E14" s="346">
        <v>594</v>
      </c>
    </row>
    <row r="15" spans="1:5" ht="19.95" customHeight="1" x14ac:dyDescent="0.25">
      <c r="A15" s="92" t="s">
        <v>10</v>
      </c>
      <c r="B15" s="146">
        <v>13</v>
      </c>
      <c r="C15" s="146">
        <v>61</v>
      </c>
      <c r="D15" s="146">
        <v>386</v>
      </c>
      <c r="E15" s="346">
        <v>743</v>
      </c>
    </row>
    <row r="16" spans="1:5" ht="19.95" customHeight="1" x14ac:dyDescent="0.25">
      <c r="A16" s="92" t="s">
        <v>27</v>
      </c>
      <c r="B16" s="146">
        <v>6</v>
      </c>
      <c r="C16" s="146">
        <v>30</v>
      </c>
      <c r="D16" s="146">
        <v>205</v>
      </c>
      <c r="E16" s="346">
        <v>555</v>
      </c>
    </row>
    <row r="17" spans="1:5" ht="13.2" x14ac:dyDescent="0.25">
      <c r="A17" s="71"/>
      <c r="B17" s="71"/>
      <c r="C17" s="71"/>
      <c r="D17" s="71"/>
      <c r="E17" s="71"/>
    </row>
    <row r="18" spans="1:5" ht="13.2" x14ac:dyDescent="0.25">
      <c r="A18" s="64"/>
      <c r="B18" s="64"/>
      <c r="C18" s="64"/>
      <c r="D18" s="64"/>
      <c r="E18" s="64"/>
    </row>
    <row r="19" spans="1:5" ht="13.2" x14ac:dyDescent="0.25">
      <c r="A19" s="64" t="s">
        <v>168</v>
      </c>
      <c r="B19" s="64"/>
      <c r="C19" s="64"/>
      <c r="D19" s="64"/>
      <c r="E19" s="64"/>
    </row>
  </sheetData>
  <mergeCells count="6">
    <mergeCell ref="E5:E6"/>
    <mergeCell ref="A2:E2"/>
    <mergeCell ref="A3:E3"/>
    <mergeCell ref="A1:E1"/>
    <mergeCell ref="A5:A6"/>
    <mergeCell ref="B5:B6"/>
  </mergeCells>
  <printOptions horizontalCentered="1" verticalCentered="1"/>
  <pageMargins left="0.39370078740157483" right="0.39370078740157483" top="0.39370078740157483" bottom="0.98425196850393704" header="0" footer="0"/>
  <pageSetup paperSize="9" firstPageNumber="33" orientation="landscape" r:id="rId1"/>
  <headerFooter scaleWithDoc="0"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4">
    <tabColor rgb="FF00B0F0"/>
    <pageSetUpPr autoPageBreaks="0" fitToPage="1"/>
  </sheetPr>
  <dimension ref="A1:I22"/>
  <sheetViews>
    <sheetView zoomScaleNormal="100" zoomScaleSheetLayoutView="115" workbookViewId="0">
      <selection sqref="A1:I1"/>
    </sheetView>
  </sheetViews>
  <sheetFormatPr baseColWidth="10" defaultColWidth="11.44140625" defaultRowHeight="12.75" customHeight="1" x14ac:dyDescent="0.25"/>
  <cols>
    <col min="1" max="1" width="22.109375" style="202" customWidth="1"/>
    <col min="2" max="2" width="16.44140625" style="202" customWidth="1"/>
    <col min="3" max="4" width="15.77734375" style="202" customWidth="1"/>
    <col min="5" max="5" width="15.33203125" style="202" customWidth="1"/>
    <col min="6" max="7" width="15.33203125" style="202" hidden="1" customWidth="1"/>
    <col min="8" max="9" width="15.33203125" style="202" customWidth="1"/>
    <col min="10" max="16384" width="11.44140625" style="202"/>
  </cols>
  <sheetData>
    <row r="1" spans="1:9" ht="21" customHeight="1" x14ac:dyDescent="0.25">
      <c r="A1" s="401" t="s">
        <v>810</v>
      </c>
      <c r="B1" s="401"/>
      <c r="C1" s="401"/>
      <c r="D1" s="401"/>
      <c r="E1" s="401"/>
      <c r="F1" s="401"/>
      <c r="G1" s="401"/>
      <c r="H1" s="401"/>
      <c r="I1" s="401"/>
    </row>
    <row r="2" spans="1:9" ht="13.2" x14ac:dyDescent="0.25">
      <c r="A2" s="401" t="s">
        <v>1180</v>
      </c>
      <c r="B2" s="401"/>
      <c r="C2" s="401"/>
      <c r="D2" s="401"/>
      <c r="E2" s="401"/>
      <c r="F2" s="401"/>
      <c r="G2" s="401"/>
      <c r="H2" s="401"/>
      <c r="I2" s="401"/>
    </row>
    <row r="3" spans="1:9" ht="13.2" x14ac:dyDescent="0.25">
      <c r="A3" s="401"/>
      <c r="B3" s="401"/>
      <c r="C3" s="401"/>
      <c r="D3" s="401"/>
      <c r="E3" s="401"/>
      <c r="F3" s="401"/>
      <c r="G3" s="401"/>
      <c r="H3" s="401"/>
      <c r="I3" s="401"/>
    </row>
    <row r="4" spans="1:9" ht="18" customHeight="1" x14ac:dyDescent="0.25">
      <c r="A4" s="417" t="s">
        <v>3</v>
      </c>
      <c r="B4" s="419" t="s">
        <v>1081</v>
      </c>
      <c r="C4" s="421" t="s">
        <v>1082</v>
      </c>
      <c r="D4" s="422"/>
      <c r="E4" s="148" t="s">
        <v>275</v>
      </c>
      <c r="F4" s="148"/>
      <c r="G4" s="148"/>
      <c r="H4" s="149"/>
      <c r="I4" s="149"/>
    </row>
    <row r="5" spans="1:9" ht="27.75" customHeight="1" x14ac:dyDescent="0.25">
      <c r="A5" s="418"/>
      <c r="B5" s="420"/>
      <c r="C5" s="315" t="s">
        <v>1083</v>
      </c>
      <c r="D5" s="315" t="s">
        <v>1084</v>
      </c>
      <c r="E5" s="150" t="s">
        <v>276</v>
      </c>
      <c r="F5" s="150" t="s">
        <v>336</v>
      </c>
      <c r="G5" s="150" t="s">
        <v>337</v>
      </c>
      <c r="H5" s="151" t="s">
        <v>1310</v>
      </c>
      <c r="I5" s="151" t="s">
        <v>1311</v>
      </c>
    </row>
    <row r="6" spans="1:9" ht="13.2" x14ac:dyDescent="0.25">
      <c r="A6" s="152"/>
      <c r="B6" s="153"/>
      <c r="C6" s="153"/>
      <c r="D6" s="153"/>
      <c r="E6" s="153"/>
      <c r="F6" s="153"/>
      <c r="G6" s="153"/>
      <c r="H6" s="153"/>
      <c r="I6" s="153"/>
    </row>
    <row r="7" spans="1:9" ht="15.75" customHeight="1" x14ac:dyDescent="0.25">
      <c r="A7" s="69" t="s">
        <v>1</v>
      </c>
      <c r="B7" s="154">
        <f t="shared" ref="B7:I7" si="0">SUM(B9:B15)</f>
        <v>2</v>
      </c>
      <c r="C7" s="154">
        <f t="shared" si="0"/>
        <v>6</v>
      </c>
      <c r="D7" s="154">
        <f t="shared" si="0"/>
        <v>2</v>
      </c>
      <c r="E7" s="154">
        <f t="shared" si="0"/>
        <v>36</v>
      </c>
      <c r="F7" s="154">
        <f t="shared" si="0"/>
        <v>0</v>
      </c>
      <c r="G7" s="154">
        <f t="shared" si="0"/>
        <v>0</v>
      </c>
      <c r="H7" s="154">
        <f t="shared" si="0"/>
        <v>16</v>
      </c>
      <c r="I7" s="154">
        <f t="shared" si="0"/>
        <v>31</v>
      </c>
    </row>
    <row r="8" spans="1:9" ht="15.75" customHeight="1" x14ac:dyDescent="0.25">
      <c r="A8" s="69"/>
      <c r="B8" s="69"/>
      <c r="C8" s="155"/>
      <c r="D8" s="155"/>
      <c r="E8" s="155"/>
      <c r="F8" s="155"/>
      <c r="G8" s="155"/>
      <c r="H8" s="155"/>
      <c r="I8" s="155"/>
    </row>
    <row r="9" spans="1:9" ht="19.95" customHeight="1" x14ac:dyDescent="0.25">
      <c r="A9" s="64" t="s">
        <v>5</v>
      </c>
      <c r="B9" s="155">
        <v>0</v>
      </c>
      <c r="C9" s="155">
        <v>0</v>
      </c>
      <c r="D9" s="155">
        <v>0</v>
      </c>
      <c r="E9" s="155">
        <v>14</v>
      </c>
      <c r="F9" s="155">
        <v>0</v>
      </c>
      <c r="G9" s="155">
        <v>0</v>
      </c>
      <c r="H9" s="155">
        <v>2</v>
      </c>
      <c r="I9" s="155">
        <v>7</v>
      </c>
    </row>
    <row r="10" spans="1:9" ht="19.95" customHeight="1" x14ac:dyDescent="0.25">
      <c r="A10" s="64" t="s">
        <v>6</v>
      </c>
      <c r="B10" s="155">
        <v>0</v>
      </c>
      <c r="C10" s="155">
        <v>0</v>
      </c>
      <c r="D10" s="155">
        <v>0</v>
      </c>
      <c r="E10" s="155">
        <v>4</v>
      </c>
      <c r="F10" s="155">
        <v>0</v>
      </c>
      <c r="G10" s="155">
        <v>0</v>
      </c>
      <c r="H10" s="155">
        <v>0</v>
      </c>
      <c r="I10" s="155">
        <v>9</v>
      </c>
    </row>
    <row r="11" spans="1:9" ht="19.95" customHeight="1" x14ac:dyDescent="0.25">
      <c r="A11" s="64" t="s">
        <v>7</v>
      </c>
      <c r="B11" s="155">
        <v>0</v>
      </c>
      <c r="C11" s="155">
        <v>2</v>
      </c>
      <c r="D11" s="155">
        <v>0</v>
      </c>
      <c r="E11" s="155">
        <v>0</v>
      </c>
      <c r="F11" s="155">
        <v>0</v>
      </c>
      <c r="G11" s="155">
        <v>0</v>
      </c>
      <c r="H11" s="155">
        <v>2</v>
      </c>
      <c r="I11" s="155">
        <v>2</v>
      </c>
    </row>
    <row r="12" spans="1:9" ht="19.95" customHeight="1" x14ac:dyDescent="0.25">
      <c r="A12" s="64" t="s">
        <v>8</v>
      </c>
      <c r="B12" s="155">
        <v>0</v>
      </c>
      <c r="C12" s="155">
        <v>1</v>
      </c>
      <c r="D12" s="155">
        <v>0</v>
      </c>
      <c r="E12" s="155">
        <v>0</v>
      </c>
      <c r="F12" s="155">
        <v>0</v>
      </c>
      <c r="G12" s="155">
        <v>0</v>
      </c>
      <c r="H12" s="155">
        <v>1</v>
      </c>
      <c r="I12" s="155">
        <v>2</v>
      </c>
    </row>
    <row r="13" spans="1:9" ht="19.95" customHeight="1" x14ac:dyDescent="0.25">
      <c r="A13" s="64" t="s">
        <v>9</v>
      </c>
      <c r="B13" s="155">
        <v>0</v>
      </c>
      <c r="C13" s="155">
        <v>0</v>
      </c>
      <c r="D13" s="155">
        <v>0</v>
      </c>
      <c r="E13" s="155">
        <v>4</v>
      </c>
      <c r="F13" s="155">
        <v>0</v>
      </c>
      <c r="G13" s="155">
        <v>0</v>
      </c>
      <c r="H13" s="155">
        <v>0</v>
      </c>
      <c r="I13" s="155">
        <v>4</v>
      </c>
    </row>
    <row r="14" spans="1:9" ht="19.95" customHeight="1" x14ac:dyDescent="0.25">
      <c r="A14" s="64" t="s">
        <v>10</v>
      </c>
      <c r="B14" s="155">
        <v>2</v>
      </c>
      <c r="C14" s="155">
        <v>3</v>
      </c>
      <c r="D14" s="155">
        <v>2</v>
      </c>
      <c r="E14" s="155">
        <v>5</v>
      </c>
      <c r="F14" s="155">
        <v>0</v>
      </c>
      <c r="G14" s="155">
        <v>0</v>
      </c>
      <c r="H14" s="155">
        <v>9</v>
      </c>
      <c r="I14" s="155">
        <v>4</v>
      </c>
    </row>
    <row r="15" spans="1:9" ht="19.95" customHeight="1" x14ac:dyDescent="0.25">
      <c r="A15" s="64" t="s">
        <v>27</v>
      </c>
      <c r="B15" s="155">
        <v>0</v>
      </c>
      <c r="C15" s="155">
        <v>0</v>
      </c>
      <c r="D15" s="155">
        <v>0</v>
      </c>
      <c r="E15" s="155">
        <v>9</v>
      </c>
      <c r="F15" s="155">
        <v>0</v>
      </c>
      <c r="G15" s="155">
        <v>0</v>
      </c>
      <c r="H15" s="155">
        <v>2</v>
      </c>
      <c r="I15" s="155">
        <v>3</v>
      </c>
    </row>
    <row r="16" spans="1:9" ht="13.2" x14ac:dyDescent="0.25">
      <c r="A16" s="156"/>
      <c r="B16" s="156"/>
      <c r="C16" s="156"/>
      <c r="D16" s="156"/>
      <c r="E16" s="156"/>
      <c r="F16" s="156"/>
      <c r="G16" s="156"/>
      <c r="H16" s="156"/>
      <c r="I16" s="156"/>
    </row>
    <row r="17" spans="1:9" ht="13.2" x14ac:dyDescent="0.25">
      <c r="A17" s="147"/>
      <c r="B17" s="147"/>
      <c r="C17" s="147"/>
      <c r="D17" s="147"/>
      <c r="E17" s="147"/>
      <c r="F17" s="147"/>
      <c r="G17" s="147"/>
      <c r="H17" s="147"/>
      <c r="I17" s="147"/>
    </row>
    <row r="18" spans="1:9" ht="28.5" customHeight="1" x14ac:dyDescent="0.25">
      <c r="A18" s="416" t="s">
        <v>277</v>
      </c>
      <c r="B18" s="416"/>
      <c r="C18" s="416"/>
      <c r="D18" s="416"/>
      <c r="E18" s="416"/>
      <c r="F18" s="416"/>
      <c r="G18" s="416"/>
      <c r="H18" s="416"/>
      <c r="I18" s="416"/>
    </row>
    <row r="19" spans="1:9" ht="15.75" customHeight="1" x14ac:dyDescent="0.25">
      <c r="A19" s="416" t="s">
        <v>1313</v>
      </c>
      <c r="B19" s="416"/>
      <c r="C19" s="416"/>
      <c r="D19" s="416"/>
      <c r="E19" s="416"/>
      <c r="F19" s="416"/>
      <c r="G19" s="416"/>
      <c r="H19" s="416"/>
      <c r="I19" s="416"/>
    </row>
    <row r="20" spans="1:9" ht="38.25" customHeight="1" x14ac:dyDescent="0.25">
      <c r="A20" s="416" t="s">
        <v>1312</v>
      </c>
      <c r="B20" s="416"/>
      <c r="C20" s="416"/>
      <c r="D20" s="416"/>
      <c r="E20" s="416"/>
      <c r="F20" s="416"/>
      <c r="G20" s="416"/>
      <c r="H20" s="416"/>
      <c r="I20" s="416"/>
    </row>
    <row r="21" spans="1:9" ht="25.2" customHeight="1" x14ac:dyDescent="0.25">
      <c r="A21" s="416" t="s">
        <v>1314</v>
      </c>
      <c r="B21" s="416"/>
      <c r="C21" s="416"/>
      <c r="D21" s="416"/>
      <c r="E21" s="416"/>
      <c r="F21" s="416"/>
      <c r="G21" s="416"/>
      <c r="H21" s="416"/>
      <c r="I21" s="416"/>
    </row>
    <row r="22" spans="1:9" ht="13.2" x14ac:dyDescent="0.25">
      <c r="A22" s="64" t="s">
        <v>1280</v>
      </c>
      <c r="B22" s="64"/>
      <c r="C22" s="147"/>
      <c r="D22" s="147"/>
      <c r="E22" s="147"/>
      <c r="F22" s="147"/>
      <c r="G22" s="147"/>
      <c r="H22" s="147"/>
      <c r="I22" s="147"/>
    </row>
  </sheetData>
  <mergeCells count="10">
    <mergeCell ref="A21:I21"/>
    <mergeCell ref="A19:I19"/>
    <mergeCell ref="A20:I20"/>
    <mergeCell ref="A1:I1"/>
    <mergeCell ref="A2:I2"/>
    <mergeCell ref="A3:I3"/>
    <mergeCell ref="A4:A5"/>
    <mergeCell ref="A18:I18"/>
    <mergeCell ref="B4:B5"/>
    <mergeCell ref="C4:D4"/>
  </mergeCells>
  <printOptions horizontalCentered="1" verticalCentered="1"/>
  <pageMargins left="0.39370078740157483" right="0.39370078740157483" top="0.39370078740157483" bottom="0.39370078740157483" header="0" footer="0"/>
  <pageSetup paperSize="9" firstPageNumber="34" orientation="landscape" r:id="rId1"/>
  <headerFooter scaleWithDoc="0" alignWithMargins="0"/>
  <colBreaks count="1" manualBreakCount="1">
    <brk id="9"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21">
    <tabColor rgb="FF00B0F0"/>
    <pageSetUpPr autoPageBreaks="0" fitToPage="1"/>
  </sheetPr>
  <dimension ref="A1:I19"/>
  <sheetViews>
    <sheetView zoomScaleNormal="100" zoomScaleSheetLayoutView="115" workbookViewId="0">
      <selection sqref="A1:I1"/>
    </sheetView>
  </sheetViews>
  <sheetFormatPr baseColWidth="10" defaultColWidth="11.44140625" defaultRowHeight="12.75" customHeight="1" x14ac:dyDescent="0.25"/>
  <cols>
    <col min="1" max="1" width="19.5546875" style="202" customWidth="1"/>
    <col min="2" max="2" width="10.6640625" style="202" customWidth="1"/>
    <col min="3" max="3" width="12.6640625" style="202" customWidth="1"/>
    <col min="4" max="4" width="10.6640625" style="202" customWidth="1"/>
    <col min="5" max="5" width="12.6640625" style="202" customWidth="1"/>
    <col min="6" max="6" width="10.6640625" style="202" customWidth="1"/>
    <col min="7" max="7" width="12.6640625" style="202" customWidth="1"/>
    <col min="8" max="16384" width="11.44140625" style="202"/>
  </cols>
  <sheetData>
    <row r="1" spans="1:9" ht="13.2" x14ac:dyDescent="0.25">
      <c r="A1" s="388" t="s">
        <v>1282</v>
      </c>
      <c r="B1" s="388"/>
      <c r="C1" s="388"/>
      <c r="D1" s="388"/>
      <c r="E1" s="388"/>
      <c r="F1" s="388"/>
      <c r="G1" s="388"/>
      <c r="H1" s="388"/>
      <c r="I1" s="388"/>
    </row>
    <row r="2" spans="1:9" ht="13.2" x14ac:dyDescent="0.25">
      <c r="A2" s="388" t="s">
        <v>1281</v>
      </c>
      <c r="B2" s="388"/>
      <c r="C2" s="388"/>
      <c r="D2" s="388"/>
      <c r="E2" s="388"/>
      <c r="F2" s="388"/>
      <c r="G2" s="388"/>
      <c r="H2" s="388"/>
      <c r="I2" s="388"/>
    </row>
    <row r="3" spans="1:9" ht="13.2" x14ac:dyDescent="0.25">
      <c r="A3" s="388" t="s">
        <v>1180</v>
      </c>
      <c r="B3" s="388"/>
      <c r="C3" s="388"/>
      <c r="D3" s="388"/>
      <c r="E3" s="388"/>
      <c r="F3" s="388"/>
      <c r="G3" s="388"/>
      <c r="H3" s="388"/>
      <c r="I3" s="388"/>
    </row>
    <row r="4" spans="1:9" ht="13.2" x14ac:dyDescent="0.25">
      <c r="A4" s="64"/>
      <c r="B4" s="64"/>
      <c r="C4" s="64"/>
      <c r="D4" s="64"/>
      <c r="E4" s="64"/>
      <c r="F4" s="64"/>
      <c r="G4" s="64"/>
      <c r="H4" s="64"/>
      <c r="I4" s="64"/>
    </row>
    <row r="5" spans="1:9" ht="21.9" customHeight="1" x14ac:dyDescent="0.25">
      <c r="A5" s="423" t="s">
        <v>3</v>
      </c>
      <c r="B5" s="421" t="s">
        <v>1136</v>
      </c>
      <c r="C5" s="417"/>
      <c r="D5" s="421" t="s">
        <v>1163</v>
      </c>
      <c r="E5" s="417"/>
      <c r="F5" s="421" t="s">
        <v>157</v>
      </c>
      <c r="G5" s="424"/>
      <c r="H5" s="421" t="s">
        <v>341</v>
      </c>
      <c r="I5" s="424"/>
    </row>
    <row r="6" spans="1:9" ht="14.1" customHeight="1" x14ac:dyDescent="0.25">
      <c r="A6" s="423"/>
      <c r="B6" s="157" t="s">
        <v>76</v>
      </c>
      <c r="C6" s="158" t="s">
        <v>165</v>
      </c>
      <c r="D6" s="29" t="s">
        <v>76</v>
      </c>
      <c r="E6" s="158" t="s">
        <v>165</v>
      </c>
      <c r="F6" s="29" t="s">
        <v>76</v>
      </c>
      <c r="G6" s="159" t="s">
        <v>165</v>
      </c>
      <c r="H6" s="29" t="s">
        <v>76</v>
      </c>
      <c r="I6" s="159" t="s">
        <v>165</v>
      </c>
    </row>
    <row r="7" spans="1:9" ht="13.2" x14ac:dyDescent="0.25">
      <c r="A7" s="160"/>
      <c r="B7" s="161"/>
      <c r="C7" s="64"/>
      <c r="D7" s="64"/>
      <c r="E7" s="64"/>
      <c r="F7" s="64"/>
      <c r="G7" s="64"/>
      <c r="H7" s="64"/>
      <c r="I7" s="64"/>
    </row>
    <row r="8" spans="1:9" ht="18" customHeight="1" x14ac:dyDescent="0.25">
      <c r="A8" s="30" t="s">
        <v>1</v>
      </c>
      <c r="B8" s="162">
        <f t="shared" ref="B8:I8" si="0">SUM(B10:B16)</f>
        <v>29</v>
      </c>
      <c r="C8" s="162">
        <f t="shared" si="0"/>
        <v>10188</v>
      </c>
      <c r="D8" s="162">
        <f t="shared" si="0"/>
        <v>52</v>
      </c>
      <c r="E8" s="162">
        <f>SUM(E10:E16)</f>
        <v>2188</v>
      </c>
      <c r="F8" s="162">
        <f t="shared" si="0"/>
        <v>111</v>
      </c>
      <c r="G8" s="162">
        <f t="shared" si="0"/>
        <v>42619</v>
      </c>
      <c r="H8" s="162">
        <f t="shared" si="0"/>
        <v>1</v>
      </c>
      <c r="I8" s="162">
        <f t="shared" si="0"/>
        <v>73</v>
      </c>
    </row>
    <row r="9" spans="1:9" ht="18" customHeight="1" x14ac:dyDescent="0.25">
      <c r="A9" s="31"/>
      <c r="B9" s="163"/>
      <c r="C9" s="163"/>
      <c r="D9" s="163"/>
      <c r="E9" s="163"/>
      <c r="F9" s="163"/>
      <c r="G9" s="163"/>
      <c r="H9" s="64"/>
      <c r="I9" s="64"/>
    </row>
    <row r="10" spans="1:9" ht="19.95" customHeight="1" x14ac:dyDescent="0.25">
      <c r="A10" s="32" t="s">
        <v>5</v>
      </c>
      <c r="B10" s="164">
        <f>+'C15'!C9</f>
        <v>4</v>
      </c>
      <c r="C10" s="164">
        <f>+'C15'!D9</f>
        <v>1634</v>
      </c>
      <c r="D10" s="164">
        <f>+'C16'!C8</f>
        <v>15</v>
      </c>
      <c r="E10" s="164">
        <f>+'C16'!D8</f>
        <v>788</v>
      </c>
      <c r="F10" s="164">
        <f>+'C17'!C8</f>
        <v>5</v>
      </c>
      <c r="G10" s="164">
        <f>+'C17'!D8</f>
        <v>1737</v>
      </c>
      <c r="H10" s="165">
        <v>1</v>
      </c>
      <c r="I10" s="165">
        <v>73</v>
      </c>
    </row>
    <row r="11" spans="1:9" ht="19.95" customHeight="1" x14ac:dyDescent="0.25">
      <c r="A11" s="33" t="s">
        <v>6</v>
      </c>
      <c r="B11" s="164">
        <f>+'C15'!C14</f>
        <v>13</v>
      </c>
      <c r="C11" s="164">
        <f>+'C15'!D14</f>
        <v>5498</v>
      </c>
      <c r="D11" s="164">
        <f>+'C16'!C25</f>
        <v>9</v>
      </c>
      <c r="E11" s="164">
        <f>+'C16'!D25</f>
        <v>499</v>
      </c>
      <c r="F11" s="164">
        <f>+'C17'!C13</f>
        <v>2</v>
      </c>
      <c r="G11" s="164">
        <f>+'C17'!D13</f>
        <v>781</v>
      </c>
      <c r="H11" s="166">
        <v>0</v>
      </c>
      <c r="I11" s="166">
        <v>0</v>
      </c>
    </row>
    <row r="12" spans="1:9" ht="19.95" customHeight="1" x14ac:dyDescent="0.25">
      <c r="A12" s="33" t="s">
        <v>7</v>
      </c>
      <c r="B12" s="164">
        <f>+'C15'!C28</f>
        <v>1</v>
      </c>
      <c r="C12" s="164">
        <f>+'C15'!D28</f>
        <v>419</v>
      </c>
      <c r="D12" s="164">
        <f>+'C16'!C35</f>
        <v>2</v>
      </c>
      <c r="E12" s="164">
        <f>+'C16'!D35</f>
        <v>109</v>
      </c>
      <c r="F12" s="164">
        <f>+'C17'!C16</f>
        <v>13</v>
      </c>
      <c r="G12" s="164">
        <f>+'C17'!D16</f>
        <v>4190</v>
      </c>
      <c r="H12" s="166">
        <v>0</v>
      </c>
      <c r="I12" s="166">
        <v>0</v>
      </c>
    </row>
    <row r="13" spans="1:9" ht="19.95" customHeight="1" x14ac:dyDescent="0.25">
      <c r="A13" s="33" t="s">
        <v>8</v>
      </c>
      <c r="B13" s="164">
        <f>+'C15'!C30</f>
        <v>1</v>
      </c>
      <c r="C13" s="164">
        <f>+'C15'!D30</f>
        <v>36</v>
      </c>
      <c r="D13" s="164">
        <f>+'C16'!C38</f>
        <v>4</v>
      </c>
      <c r="E13" s="164">
        <f>+'C16'!D38</f>
        <v>152</v>
      </c>
      <c r="F13" s="166">
        <v>0</v>
      </c>
      <c r="G13" s="166">
        <v>0</v>
      </c>
      <c r="H13" s="166">
        <v>0</v>
      </c>
      <c r="I13" s="166">
        <v>0</v>
      </c>
    </row>
    <row r="14" spans="1:9" ht="19.95" customHeight="1" x14ac:dyDescent="0.25">
      <c r="A14" s="33" t="s">
        <v>9</v>
      </c>
      <c r="B14" s="164">
        <f>+'C15'!C32</f>
        <v>3</v>
      </c>
      <c r="C14" s="164">
        <f>+'C15'!D32</f>
        <v>800</v>
      </c>
      <c r="D14" s="164">
        <f>+'C16'!C43</f>
        <v>7</v>
      </c>
      <c r="E14" s="164">
        <f>+'C16'!D43</f>
        <v>154</v>
      </c>
      <c r="F14" s="164">
        <f>+'C17'!C29</f>
        <v>3</v>
      </c>
      <c r="G14" s="164">
        <f>+'C17'!D29</f>
        <v>952</v>
      </c>
      <c r="H14" s="166">
        <v>0</v>
      </c>
      <c r="I14" s="166">
        <v>0</v>
      </c>
    </row>
    <row r="15" spans="1:9" ht="19.95" customHeight="1" x14ac:dyDescent="0.25">
      <c r="A15" s="33" t="s">
        <v>10</v>
      </c>
      <c r="B15" s="164">
        <f>+'C15'!C36</f>
        <v>2</v>
      </c>
      <c r="C15" s="164">
        <f>+'C15'!D36</f>
        <v>539</v>
      </c>
      <c r="D15" s="164">
        <f>+'C16'!C51</f>
        <v>10</v>
      </c>
      <c r="E15" s="164">
        <f>+'C16'!D51</f>
        <v>312</v>
      </c>
      <c r="F15" s="164">
        <f>+'C17'!C32</f>
        <v>47</v>
      </c>
      <c r="G15" s="164">
        <f>+'C17'!D32</f>
        <v>16406</v>
      </c>
      <c r="H15" s="166">
        <v>0</v>
      </c>
      <c r="I15" s="166">
        <v>0</v>
      </c>
    </row>
    <row r="16" spans="1:9" ht="19.95" customHeight="1" x14ac:dyDescent="0.25">
      <c r="A16" s="33" t="s">
        <v>27</v>
      </c>
      <c r="B16" s="164">
        <f>+'C15'!C39</f>
        <v>5</v>
      </c>
      <c r="C16" s="164">
        <f>+'C15'!D39</f>
        <v>1262</v>
      </c>
      <c r="D16" s="164">
        <f>+'C16'!C62</f>
        <v>5</v>
      </c>
      <c r="E16" s="164">
        <f>+'C16'!D62</f>
        <v>174</v>
      </c>
      <c r="F16" s="164">
        <f>+'C17'!C72</f>
        <v>41</v>
      </c>
      <c r="G16" s="164">
        <f>+'C17'!D72</f>
        <v>18553</v>
      </c>
      <c r="H16" s="166">
        <v>0</v>
      </c>
      <c r="I16" s="166">
        <v>0</v>
      </c>
    </row>
    <row r="17" spans="1:9" ht="18" customHeight="1" x14ac:dyDescent="0.25">
      <c r="A17" s="71"/>
      <c r="B17" s="71"/>
      <c r="C17" s="71"/>
      <c r="D17" s="71"/>
      <c r="E17" s="71"/>
      <c r="F17" s="71"/>
      <c r="G17" s="71"/>
      <c r="H17" s="71"/>
      <c r="I17" s="71"/>
    </row>
    <row r="18" spans="1:9" ht="13.2" x14ac:dyDescent="0.25">
      <c r="A18" s="64"/>
      <c r="B18" s="64"/>
      <c r="C18" s="64"/>
      <c r="D18" s="64"/>
      <c r="E18" s="64"/>
      <c r="F18" s="64"/>
      <c r="G18" s="64"/>
      <c r="H18" s="64"/>
      <c r="I18" s="64"/>
    </row>
    <row r="19" spans="1:9" ht="13.2" customHeight="1" x14ac:dyDescent="0.25">
      <c r="A19" s="402" t="s">
        <v>931</v>
      </c>
      <c r="B19" s="402"/>
      <c r="C19" s="402"/>
      <c r="D19" s="402"/>
      <c r="E19" s="402"/>
      <c r="F19" s="402"/>
      <c r="G19" s="402"/>
      <c r="H19" s="402"/>
      <c r="I19" s="402"/>
    </row>
  </sheetData>
  <mergeCells count="9">
    <mergeCell ref="A19:I19"/>
    <mergeCell ref="A1:I1"/>
    <mergeCell ref="A2:I2"/>
    <mergeCell ref="A3:I3"/>
    <mergeCell ref="A5:A6"/>
    <mergeCell ref="B5:C5"/>
    <mergeCell ref="D5:E5"/>
    <mergeCell ref="F5:G5"/>
    <mergeCell ref="H5:I5"/>
  </mergeCells>
  <printOptions horizontalCentered="1" verticalCentered="1"/>
  <pageMargins left="0.39370078740157483" right="0.39370078740157483" top="0.39370078740157483" bottom="0.39370078740157483" header="0" footer="0"/>
  <pageSetup paperSize="9" firstPageNumber="42" orientation="landscape" r:id="rId1"/>
  <headerFooter scaleWithDoc="0"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22">
    <tabColor rgb="FF00B0F0"/>
    <pageSetUpPr autoPageBreaks="0"/>
  </sheetPr>
  <dimension ref="A1:F47"/>
  <sheetViews>
    <sheetView zoomScaleNormal="100" zoomScaleSheetLayoutView="115" workbookViewId="0">
      <selection sqref="A1:F1"/>
    </sheetView>
  </sheetViews>
  <sheetFormatPr baseColWidth="10" defaultColWidth="11.44140625" defaultRowHeight="12.75" customHeight="1" x14ac:dyDescent="0.25"/>
  <cols>
    <col min="1" max="1" width="13" style="202" customWidth="1"/>
    <col min="2" max="2" width="45.33203125" style="202" customWidth="1"/>
    <col min="3" max="3" width="15.109375" style="202" customWidth="1"/>
    <col min="4" max="6" width="13.6640625" style="202" customWidth="1"/>
    <col min="7" max="9" width="11.44140625" style="202"/>
    <col min="10" max="10" width="11.44140625" style="202" customWidth="1"/>
    <col min="11" max="16384" width="11.44140625" style="202"/>
  </cols>
  <sheetData>
    <row r="1" spans="1:6" ht="13.2" x14ac:dyDescent="0.25">
      <c r="A1" s="388" t="s">
        <v>1271</v>
      </c>
      <c r="B1" s="388"/>
      <c r="C1" s="388"/>
      <c r="D1" s="388"/>
      <c r="E1" s="388"/>
      <c r="F1" s="388"/>
    </row>
    <row r="2" spans="1:6" ht="13.2" x14ac:dyDescent="0.25">
      <c r="A2" s="388" t="s">
        <v>1272</v>
      </c>
      <c r="B2" s="388"/>
      <c r="C2" s="388"/>
      <c r="D2" s="388"/>
      <c r="E2" s="388"/>
      <c r="F2" s="388"/>
    </row>
    <row r="3" spans="1:6" ht="13.2" x14ac:dyDescent="0.25">
      <c r="A3" s="388" t="s">
        <v>1206</v>
      </c>
      <c r="B3" s="388"/>
      <c r="C3" s="388"/>
      <c r="D3" s="388"/>
      <c r="E3" s="388"/>
      <c r="F3" s="388"/>
    </row>
    <row r="4" spans="1:6" ht="13.2" x14ac:dyDescent="0.25">
      <c r="A4" s="64"/>
      <c r="B4" s="64"/>
      <c r="C4" s="64"/>
      <c r="D4" s="169"/>
      <c r="E4" s="64"/>
      <c r="F4" s="64"/>
    </row>
    <row r="5" spans="1:6" ht="26.4" customHeight="1" x14ac:dyDescent="0.25">
      <c r="A5" s="425" t="s">
        <v>164</v>
      </c>
      <c r="B5" s="427" t="s">
        <v>167</v>
      </c>
      <c r="C5" s="429" t="s">
        <v>42</v>
      </c>
      <c r="D5" s="427" t="s">
        <v>165</v>
      </c>
      <c r="E5" s="431" t="s">
        <v>1266</v>
      </c>
      <c r="F5" s="432"/>
    </row>
    <row r="6" spans="1:6" ht="26.4" customHeight="1" x14ac:dyDescent="0.25">
      <c r="A6" s="426"/>
      <c r="B6" s="428"/>
      <c r="C6" s="430"/>
      <c r="D6" s="428"/>
      <c r="E6" s="167" t="s">
        <v>23</v>
      </c>
      <c r="F6" s="168" t="s">
        <v>24</v>
      </c>
    </row>
    <row r="7" spans="1:6" ht="13.2" x14ac:dyDescent="0.25">
      <c r="A7" s="43"/>
      <c r="B7" s="31"/>
      <c r="C7" s="43"/>
      <c r="D7" s="169"/>
      <c r="E7" s="64"/>
      <c r="F7" s="64"/>
    </row>
    <row r="8" spans="1:6" ht="24.9" customHeight="1" x14ac:dyDescent="0.25">
      <c r="A8" s="43"/>
      <c r="B8" s="57" t="s">
        <v>1</v>
      </c>
      <c r="C8" s="170">
        <f>+C9+C14+C28+C32+C36+C39+C30</f>
        <v>29</v>
      </c>
      <c r="D8" s="170">
        <f>+D9+D14+D28+D32+D36+D39+D30</f>
        <v>10188</v>
      </c>
      <c r="E8" s="170">
        <f>+E9+E14+E28+E32+E36+E39+E30</f>
        <v>9851</v>
      </c>
      <c r="F8" s="320">
        <f>+F9+F14+F28+F32+F36+F39+F30</f>
        <v>337</v>
      </c>
    </row>
    <row r="9" spans="1:6" ht="24.9" customHeight="1" x14ac:dyDescent="0.25">
      <c r="A9" s="43"/>
      <c r="B9" s="57" t="s">
        <v>5</v>
      </c>
      <c r="C9" s="170">
        <f>SUM(C10:C13)</f>
        <v>4</v>
      </c>
      <c r="D9" s="170">
        <f>SUM(D10:D13)</f>
        <v>1634</v>
      </c>
      <c r="E9" s="170">
        <f>SUM(E10:E13)</f>
        <v>1320</v>
      </c>
      <c r="F9" s="320">
        <f>SUM(F10:F13)</f>
        <v>314</v>
      </c>
    </row>
    <row r="10" spans="1:6" ht="13.2" x14ac:dyDescent="0.25">
      <c r="A10" s="171">
        <v>101030</v>
      </c>
      <c r="B10" s="64" t="s">
        <v>1137</v>
      </c>
      <c r="C10" s="172">
        <v>1</v>
      </c>
      <c r="D10" s="172">
        <f>+E10+F10</f>
        <v>435</v>
      </c>
      <c r="E10" s="64">
        <v>433</v>
      </c>
      <c r="F10" s="321">
        <v>2</v>
      </c>
    </row>
    <row r="11" spans="1:6" ht="13.2" x14ac:dyDescent="0.25">
      <c r="A11" s="171">
        <v>103034</v>
      </c>
      <c r="B11" s="64" t="s">
        <v>1138</v>
      </c>
      <c r="C11" s="172">
        <v>1</v>
      </c>
      <c r="D11" s="172">
        <f t="shared" ref="D11:D13" si="0">+E11+F11</f>
        <v>313</v>
      </c>
      <c r="E11" s="64">
        <v>6</v>
      </c>
      <c r="F11" s="321">
        <v>307</v>
      </c>
    </row>
    <row r="12" spans="1:6" ht="13.2" x14ac:dyDescent="0.25">
      <c r="A12" s="171">
        <v>119105</v>
      </c>
      <c r="B12" s="64" t="s">
        <v>1139</v>
      </c>
      <c r="C12" s="172">
        <v>1</v>
      </c>
      <c r="D12" s="172">
        <f t="shared" si="0"/>
        <v>705</v>
      </c>
      <c r="E12" s="64">
        <v>705</v>
      </c>
      <c r="F12" s="321">
        <v>0</v>
      </c>
    </row>
    <row r="13" spans="1:6" ht="13.2" x14ac:dyDescent="0.25">
      <c r="A13" s="171">
        <v>119124</v>
      </c>
      <c r="B13" s="64" t="s">
        <v>1140</v>
      </c>
      <c r="C13" s="172">
        <v>1</v>
      </c>
      <c r="D13" s="172">
        <f t="shared" si="0"/>
        <v>181</v>
      </c>
      <c r="E13" s="64">
        <v>176</v>
      </c>
      <c r="F13" s="321">
        <v>5</v>
      </c>
    </row>
    <row r="14" spans="1:6" ht="24.9" customHeight="1" x14ac:dyDescent="0.25">
      <c r="A14" s="43"/>
      <c r="B14" s="57" t="s">
        <v>6</v>
      </c>
      <c r="C14" s="170">
        <f>SUM(C15:C27)</f>
        <v>13</v>
      </c>
      <c r="D14" s="170">
        <f>SUM(D15:D27)</f>
        <v>5498</v>
      </c>
      <c r="E14" s="170">
        <f t="shared" ref="E14:F14" si="1">SUM(E15:E27)</f>
        <v>5496</v>
      </c>
      <c r="F14" s="320">
        <f t="shared" si="1"/>
        <v>2</v>
      </c>
    </row>
    <row r="15" spans="1:6" ht="13.2" x14ac:dyDescent="0.25">
      <c r="A15" s="171">
        <v>201058</v>
      </c>
      <c r="B15" s="64" t="s">
        <v>1141</v>
      </c>
      <c r="C15" s="172">
        <v>1</v>
      </c>
      <c r="D15" s="172">
        <f>+E15+F15</f>
        <v>563</v>
      </c>
      <c r="E15" s="64">
        <v>563</v>
      </c>
      <c r="F15" s="321">
        <v>0</v>
      </c>
    </row>
    <row r="16" spans="1:6" ht="13.2" x14ac:dyDescent="0.25">
      <c r="A16" s="171">
        <v>201059</v>
      </c>
      <c r="B16" s="64" t="s">
        <v>1142</v>
      </c>
      <c r="C16" s="172">
        <v>1</v>
      </c>
      <c r="D16" s="172">
        <f t="shared" ref="D16:D44" si="2">+E16+F16</f>
        <v>638</v>
      </c>
      <c r="E16" s="64">
        <v>638</v>
      </c>
      <c r="F16" s="321">
        <v>0</v>
      </c>
    </row>
    <row r="17" spans="1:6" ht="13.2" x14ac:dyDescent="0.25">
      <c r="A17" s="171">
        <v>201060</v>
      </c>
      <c r="B17" s="64" t="s">
        <v>1143</v>
      </c>
      <c r="C17" s="172">
        <v>1</v>
      </c>
      <c r="D17" s="172">
        <f t="shared" si="2"/>
        <v>860</v>
      </c>
      <c r="E17" s="64">
        <v>860</v>
      </c>
      <c r="F17" s="321">
        <v>0</v>
      </c>
    </row>
    <row r="18" spans="1:6" ht="13.2" x14ac:dyDescent="0.25">
      <c r="A18" s="171">
        <v>201062</v>
      </c>
      <c r="B18" s="64" t="s">
        <v>1259</v>
      </c>
      <c r="C18" s="172">
        <v>1</v>
      </c>
      <c r="D18" s="172">
        <f t="shared" si="2"/>
        <v>333</v>
      </c>
      <c r="E18" s="64">
        <v>333</v>
      </c>
      <c r="F18" s="321">
        <v>0</v>
      </c>
    </row>
    <row r="19" spans="1:6" ht="13.2" x14ac:dyDescent="0.25">
      <c r="A19" s="171">
        <v>201063</v>
      </c>
      <c r="B19" s="64" t="s">
        <v>1260</v>
      </c>
      <c r="C19" s="172">
        <v>1</v>
      </c>
      <c r="D19" s="172">
        <f t="shared" si="2"/>
        <v>400</v>
      </c>
      <c r="E19" s="64">
        <v>400</v>
      </c>
      <c r="F19" s="321">
        <v>0</v>
      </c>
    </row>
    <row r="20" spans="1:6" ht="13.2" x14ac:dyDescent="0.25">
      <c r="A20" s="171">
        <v>201064</v>
      </c>
      <c r="B20" s="64" t="s">
        <v>1144</v>
      </c>
      <c r="C20" s="172">
        <v>1</v>
      </c>
      <c r="D20" s="172">
        <f t="shared" si="2"/>
        <v>647</v>
      </c>
      <c r="E20" s="64">
        <v>647</v>
      </c>
      <c r="F20" s="321">
        <v>0</v>
      </c>
    </row>
    <row r="21" spans="1:6" ht="13.2" x14ac:dyDescent="0.25">
      <c r="A21" s="171">
        <v>201065</v>
      </c>
      <c r="B21" s="64" t="s">
        <v>1145</v>
      </c>
      <c r="C21" s="172">
        <v>1</v>
      </c>
      <c r="D21" s="172">
        <f t="shared" si="2"/>
        <v>557</v>
      </c>
      <c r="E21" s="64">
        <v>557</v>
      </c>
      <c r="F21" s="321">
        <v>0</v>
      </c>
    </row>
    <row r="22" spans="1:6" ht="13.2" x14ac:dyDescent="0.25">
      <c r="A22" s="171">
        <v>201071</v>
      </c>
      <c r="B22" s="64" t="s">
        <v>1261</v>
      </c>
      <c r="C22" s="172">
        <v>1</v>
      </c>
      <c r="D22" s="172">
        <f t="shared" si="2"/>
        <v>135</v>
      </c>
      <c r="E22" s="64">
        <v>135</v>
      </c>
      <c r="F22" s="321">
        <v>0</v>
      </c>
    </row>
    <row r="23" spans="1:6" ht="13.2" x14ac:dyDescent="0.25">
      <c r="A23" s="171">
        <v>201074</v>
      </c>
      <c r="B23" s="64" t="s">
        <v>1146</v>
      </c>
      <c r="C23" s="172">
        <v>1</v>
      </c>
      <c r="D23" s="172">
        <f t="shared" si="2"/>
        <v>589</v>
      </c>
      <c r="E23" s="64">
        <v>588</v>
      </c>
      <c r="F23" s="321">
        <v>1</v>
      </c>
    </row>
    <row r="24" spans="1:6" ht="13.2" x14ac:dyDescent="0.25">
      <c r="A24" s="171">
        <v>201075</v>
      </c>
      <c r="B24" s="64" t="s">
        <v>1147</v>
      </c>
      <c r="C24" s="172">
        <v>1</v>
      </c>
      <c r="D24" s="172">
        <f t="shared" si="2"/>
        <v>64</v>
      </c>
      <c r="E24" s="64">
        <v>64</v>
      </c>
      <c r="F24" s="321">
        <v>0</v>
      </c>
    </row>
    <row r="25" spans="1:6" ht="13.2" x14ac:dyDescent="0.25">
      <c r="A25" s="171">
        <v>201076</v>
      </c>
      <c r="B25" s="64" t="s">
        <v>1148</v>
      </c>
      <c r="C25" s="172">
        <v>1</v>
      </c>
      <c r="D25" s="172">
        <f t="shared" si="2"/>
        <v>294</v>
      </c>
      <c r="E25" s="64">
        <v>294</v>
      </c>
      <c r="F25" s="321">
        <v>0</v>
      </c>
    </row>
    <row r="26" spans="1:6" ht="13.2" x14ac:dyDescent="0.25">
      <c r="A26" s="171">
        <v>201077</v>
      </c>
      <c r="B26" s="64" t="s">
        <v>1149</v>
      </c>
      <c r="C26" s="172">
        <v>1</v>
      </c>
      <c r="D26" s="172">
        <f t="shared" si="2"/>
        <v>173</v>
      </c>
      <c r="E26" s="64">
        <v>172</v>
      </c>
      <c r="F26" s="321">
        <v>1</v>
      </c>
    </row>
    <row r="27" spans="1:6" ht="13.2" x14ac:dyDescent="0.25">
      <c r="A27" s="171">
        <v>210093</v>
      </c>
      <c r="B27" s="64" t="s">
        <v>1150</v>
      </c>
      <c r="C27" s="172">
        <v>1</v>
      </c>
      <c r="D27" s="172">
        <f t="shared" si="2"/>
        <v>245</v>
      </c>
      <c r="E27" s="64">
        <v>245</v>
      </c>
      <c r="F27" s="321">
        <v>0</v>
      </c>
    </row>
    <row r="28" spans="1:6" ht="24.9" customHeight="1" x14ac:dyDescent="0.25">
      <c r="A28" s="171"/>
      <c r="B28" s="57" t="s">
        <v>7</v>
      </c>
      <c r="C28" s="170">
        <f>SUM(C29)</f>
        <v>1</v>
      </c>
      <c r="D28" s="170">
        <f>SUM(D29)</f>
        <v>419</v>
      </c>
      <c r="E28" s="170">
        <f t="shared" ref="E28:F28" si="3">SUM(E29)</f>
        <v>419</v>
      </c>
      <c r="F28" s="320">
        <f t="shared" si="3"/>
        <v>0</v>
      </c>
    </row>
    <row r="29" spans="1:6" ht="13.2" x14ac:dyDescent="0.25">
      <c r="A29" s="171">
        <v>308017</v>
      </c>
      <c r="B29" s="64" t="s">
        <v>1151</v>
      </c>
      <c r="C29" s="172">
        <v>1</v>
      </c>
      <c r="D29" s="172">
        <f t="shared" si="2"/>
        <v>419</v>
      </c>
      <c r="E29" s="64">
        <v>419</v>
      </c>
      <c r="F29" s="321">
        <v>0</v>
      </c>
    </row>
    <row r="30" spans="1:6" ht="24.9" customHeight="1" x14ac:dyDescent="0.25">
      <c r="A30" s="171"/>
      <c r="B30" s="57" t="s">
        <v>8</v>
      </c>
      <c r="C30" s="170">
        <v>1</v>
      </c>
      <c r="D30" s="170">
        <f>SUM(D31:D31)</f>
        <v>36</v>
      </c>
      <c r="E30" s="170">
        <f t="shared" ref="E30:F30" si="4">SUM(E31:E31)</f>
        <v>28</v>
      </c>
      <c r="F30" s="320">
        <f t="shared" si="4"/>
        <v>8</v>
      </c>
    </row>
    <row r="31" spans="1:6" ht="13.2" x14ac:dyDescent="0.25">
      <c r="A31" s="171">
        <v>406007</v>
      </c>
      <c r="B31" s="64" t="s">
        <v>1152</v>
      </c>
      <c r="C31" s="172">
        <v>1</v>
      </c>
      <c r="D31" s="172">
        <f t="shared" si="2"/>
        <v>36</v>
      </c>
      <c r="E31" s="64">
        <v>28</v>
      </c>
      <c r="F31" s="321">
        <v>8</v>
      </c>
    </row>
    <row r="32" spans="1:6" ht="24.9" customHeight="1" x14ac:dyDescent="0.25">
      <c r="A32" s="171"/>
      <c r="B32" s="57" t="s">
        <v>9</v>
      </c>
      <c r="C32" s="170">
        <f>SUM(C33:C35)</f>
        <v>3</v>
      </c>
      <c r="D32" s="170">
        <f>SUM(D33:D35)</f>
        <v>800</v>
      </c>
      <c r="E32" s="170">
        <f t="shared" ref="E32:F32" si="5">SUM(E33:E35)</f>
        <v>787</v>
      </c>
      <c r="F32" s="320">
        <f t="shared" si="5"/>
        <v>13</v>
      </c>
    </row>
    <row r="33" spans="1:6" ht="13.2" x14ac:dyDescent="0.25">
      <c r="A33" s="171">
        <v>501011</v>
      </c>
      <c r="B33" s="64" t="s">
        <v>1153</v>
      </c>
      <c r="C33" s="172">
        <v>1</v>
      </c>
      <c r="D33" s="172">
        <f t="shared" si="2"/>
        <v>330</v>
      </c>
      <c r="E33" s="64">
        <v>317</v>
      </c>
      <c r="F33" s="321">
        <v>13</v>
      </c>
    </row>
    <row r="34" spans="1:6" ht="13.2" x14ac:dyDescent="0.25">
      <c r="A34" s="171">
        <v>501022</v>
      </c>
      <c r="B34" s="64" t="s">
        <v>1154</v>
      </c>
      <c r="C34" s="172">
        <v>1</v>
      </c>
      <c r="D34" s="172">
        <f t="shared" si="2"/>
        <v>321</v>
      </c>
      <c r="E34" s="64">
        <v>321</v>
      </c>
      <c r="F34" s="321">
        <v>0</v>
      </c>
    </row>
    <row r="35" spans="1:6" ht="13.2" x14ac:dyDescent="0.25">
      <c r="A35" s="171">
        <v>501024</v>
      </c>
      <c r="B35" s="64" t="s">
        <v>1155</v>
      </c>
      <c r="C35" s="172">
        <v>1</v>
      </c>
      <c r="D35" s="172">
        <f t="shared" si="2"/>
        <v>149</v>
      </c>
      <c r="E35" s="64">
        <v>149</v>
      </c>
      <c r="F35" s="321">
        <v>0</v>
      </c>
    </row>
    <row r="36" spans="1:6" ht="24.9" customHeight="1" x14ac:dyDescent="0.25">
      <c r="A36" s="171"/>
      <c r="B36" s="57" t="s">
        <v>10</v>
      </c>
      <c r="C36" s="170">
        <f>SUM(C37:C38)</f>
        <v>2</v>
      </c>
      <c r="D36" s="170">
        <f>SUM(D37:D38)</f>
        <v>539</v>
      </c>
      <c r="E36" s="170">
        <f t="shared" ref="E36:F36" si="6">SUM(E37:E38)</f>
        <v>539</v>
      </c>
      <c r="F36" s="320">
        <f t="shared" si="6"/>
        <v>0</v>
      </c>
    </row>
    <row r="37" spans="1:6" ht="13.2" x14ac:dyDescent="0.25">
      <c r="A37" s="171">
        <v>601094</v>
      </c>
      <c r="B37" s="64" t="s">
        <v>1156</v>
      </c>
      <c r="C37" s="172">
        <v>1</v>
      </c>
      <c r="D37" s="172">
        <f t="shared" si="2"/>
        <v>449</v>
      </c>
      <c r="E37" s="64">
        <v>449</v>
      </c>
      <c r="F37" s="321">
        <v>0</v>
      </c>
    </row>
    <row r="38" spans="1:6" ht="13.2" x14ac:dyDescent="0.25">
      <c r="A38" s="171">
        <v>601109</v>
      </c>
      <c r="B38" s="64" t="s">
        <v>1157</v>
      </c>
      <c r="C38" s="172">
        <v>1</v>
      </c>
      <c r="D38" s="172">
        <f t="shared" si="2"/>
        <v>90</v>
      </c>
      <c r="E38" s="64">
        <v>90</v>
      </c>
      <c r="F38" s="321">
        <v>0</v>
      </c>
    </row>
    <row r="39" spans="1:6" ht="24.9" customHeight="1" x14ac:dyDescent="0.25">
      <c r="A39" s="171"/>
      <c r="B39" s="57" t="s">
        <v>27</v>
      </c>
      <c r="C39" s="170">
        <f>SUM(C40:C44)</f>
        <v>5</v>
      </c>
      <c r="D39" s="170">
        <f>SUM(D40:D44)</f>
        <v>1262</v>
      </c>
      <c r="E39" s="170">
        <f t="shared" ref="E39:F39" si="7">SUM(E40:E44)</f>
        <v>1262</v>
      </c>
      <c r="F39" s="320">
        <f t="shared" si="7"/>
        <v>0</v>
      </c>
    </row>
    <row r="40" spans="1:6" ht="13.2" x14ac:dyDescent="0.25">
      <c r="A40" s="171">
        <v>701037</v>
      </c>
      <c r="B40" s="64" t="s">
        <v>1158</v>
      </c>
      <c r="C40" s="172">
        <v>1</v>
      </c>
      <c r="D40" s="172">
        <f t="shared" si="2"/>
        <v>391</v>
      </c>
      <c r="E40" s="64">
        <v>391</v>
      </c>
      <c r="F40" s="321">
        <v>0</v>
      </c>
    </row>
    <row r="41" spans="1:6" ht="13.2" x14ac:dyDescent="0.25">
      <c r="A41" s="171">
        <v>702035</v>
      </c>
      <c r="B41" s="64" t="s">
        <v>1159</v>
      </c>
      <c r="C41" s="172">
        <v>1</v>
      </c>
      <c r="D41" s="172">
        <f t="shared" si="2"/>
        <v>454</v>
      </c>
      <c r="E41" s="64">
        <v>454</v>
      </c>
      <c r="F41" s="321">
        <v>0</v>
      </c>
    </row>
    <row r="42" spans="1:6" ht="13.2" x14ac:dyDescent="0.25">
      <c r="A42" s="171">
        <v>702049</v>
      </c>
      <c r="B42" s="64" t="s">
        <v>1160</v>
      </c>
      <c r="C42" s="172">
        <v>1</v>
      </c>
      <c r="D42" s="172">
        <f t="shared" si="2"/>
        <v>80</v>
      </c>
      <c r="E42" s="64">
        <v>80</v>
      </c>
      <c r="F42" s="321">
        <v>0</v>
      </c>
    </row>
    <row r="43" spans="1:6" ht="13.2" x14ac:dyDescent="0.25">
      <c r="A43" s="171">
        <v>702053</v>
      </c>
      <c r="B43" s="64" t="s">
        <v>1161</v>
      </c>
      <c r="C43" s="172">
        <v>1</v>
      </c>
      <c r="D43" s="172">
        <f t="shared" si="2"/>
        <v>70</v>
      </c>
      <c r="E43" s="64">
        <v>70</v>
      </c>
      <c r="F43" s="321">
        <v>0</v>
      </c>
    </row>
    <row r="44" spans="1:6" ht="13.2" x14ac:dyDescent="0.25">
      <c r="A44" s="171">
        <v>702054</v>
      </c>
      <c r="B44" s="64" t="s">
        <v>1162</v>
      </c>
      <c r="C44" s="172">
        <v>1</v>
      </c>
      <c r="D44" s="172">
        <f t="shared" si="2"/>
        <v>267</v>
      </c>
      <c r="E44" s="64">
        <v>267</v>
      </c>
      <c r="F44" s="321">
        <v>0</v>
      </c>
    </row>
    <row r="45" spans="1:6" ht="13.2" x14ac:dyDescent="0.25">
      <c r="A45" s="173"/>
      <c r="B45" s="71"/>
      <c r="C45" s="71"/>
      <c r="D45" s="174"/>
      <c r="E45" s="71"/>
      <c r="F45" s="71"/>
    </row>
    <row r="46" spans="1:6" ht="13.2" x14ac:dyDescent="0.25">
      <c r="A46" s="171"/>
      <c r="B46" s="64"/>
      <c r="C46" s="64"/>
      <c r="D46" s="169"/>
      <c r="E46" s="64"/>
      <c r="F46" s="64"/>
    </row>
    <row r="47" spans="1:6" ht="12.75" customHeight="1" x14ac:dyDescent="0.25">
      <c r="A47" s="402" t="s">
        <v>931</v>
      </c>
      <c r="B47" s="402"/>
      <c r="C47" s="402"/>
      <c r="D47" s="402"/>
      <c r="E47" s="402"/>
      <c r="F47" s="402"/>
    </row>
  </sheetData>
  <mergeCells count="9">
    <mergeCell ref="A47:F47"/>
    <mergeCell ref="A1:F1"/>
    <mergeCell ref="A2:F2"/>
    <mergeCell ref="A3:F3"/>
    <mergeCell ref="A5:A6"/>
    <mergeCell ref="B5:B6"/>
    <mergeCell ref="C5:C6"/>
    <mergeCell ref="D5:D6"/>
    <mergeCell ref="E5:F5"/>
  </mergeCells>
  <printOptions horizontalCentered="1" verticalCentered="1"/>
  <pageMargins left="0.39370078740157483" right="0.39370078740157483" top="0.9237007874015748" bottom="0.39370078740157483" header="0" footer="0.39370078740157483"/>
  <pageSetup paperSize="9" scale="83" firstPageNumber="43" orientation="portrait" r:id="rId1"/>
  <headerFooter scaleWithDoc="0"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3">
    <tabColor rgb="FF00B0F0"/>
    <pageSetUpPr autoPageBreaks="0"/>
  </sheetPr>
  <dimension ref="A1:F70"/>
  <sheetViews>
    <sheetView zoomScaleNormal="100" zoomScaleSheetLayoutView="115" workbookViewId="0">
      <selection sqref="A1:F1"/>
    </sheetView>
  </sheetViews>
  <sheetFormatPr baseColWidth="10" defaultColWidth="11.44140625" defaultRowHeight="12.75" customHeight="1" x14ac:dyDescent="0.25"/>
  <cols>
    <col min="1" max="1" width="17.5546875" style="202" customWidth="1"/>
    <col min="2" max="2" width="43.77734375" style="202" customWidth="1"/>
    <col min="3" max="3" width="15.5546875" style="202" customWidth="1"/>
    <col min="4" max="6" width="13.6640625" style="202" customWidth="1"/>
    <col min="7" max="16384" width="11.44140625" style="202"/>
  </cols>
  <sheetData>
    <row r="1" spans="1:6" ht="13.2" x14ac:dyDescent="0.25">
      <c r="A1" s="401" t="s">
        <v>1085</v>
      </c>
      <c r="B1" s="401"/>
      <c r="C1" s="401"/>
      <c r="D1" s="401"/>
      <c r="E1" s="401"/>
      <c r="F1" s="401"/>
    </row>
    <row r="2" spans="1:6" ht="13.2" x14ac:dyDescent="0.25">
      <c r="A2" s="401" t="s">
        <v>1304</v>
      </c>
      <c r="B2" s="401"/>
      <c r="C2" s="401"/>
      <c r="D2" s="401"/>
      <c r="E2" s="401"/>
      <c r="F2" s="401"/>
    </row>
    <row r="3" spans="1:6" ht="13.2" x14ac:dyDescent="0.25">
      <c r="A3" s="401"/>
      <c r="B3" s="401"/>
      <c r="C3" s="401"/>
      <c r="D3" s="401"/>
      <c r="E3" s="401"/>
      <c r="F3" s="401"/>
    </row>
    <row r="4" spans="1:6" ht="13.2" x14ac:dyDescent="0.25">
      <c r="A4" s="433" t="s">
        <v>164</v>
      </c>
      <c r="B4" s="427" t="s">
        <v>167</v>
      </c>
      <c r="C4" s="429" t="s">
        <v>42</v>
      </c>
      <c r="D4" s="427" t="s">
        <v>165</v>
      </c>
      <c r="E4" s="431" t="s">
        <v>1266</v>
      </c>
      <c r="F4" s="432"/>
    </row>
    <row r="5" spans="1:6" ht="13.2" x14ac:dyDescent="0.25">
      <c r="A5" s="434"/>
      <c r="B5" s="428"/>
      <c r="C5" s="430"/>
      <c r="D5" s="428"/>
      <c r="E5" s="167" t="s">
        <v>23</v>
      </c>
      <c r="F5" s="168" t="s">
        <v>24</v>
      </c>
    </row>
    <row r="6" spans="1:6" ht="13.2" x14ac:dyDescent="0.25">
      <c r="A6" s="56"/>
      <c r="B6" s="175"/>
      <c r="C6" s="176"/>
      <c r="D6" s="175"/>
      <c r="E6" s="96"/>
      <c r="F6" s="96"/>
    </row>
    <row r="7" spans="1:6" ht="13.2" x14ac:dyDescent="0.25">
      <c r="A7" s="43"/>
      <c r="B7" s="30" t="s">
        <v>1</v>
      </c>
      <c r="C7" s="52">
        <f>+C8+C25+C35+C43+C51+C62+C38</f>
        <v>52</v>
      </c>
      <c r="D7" s="177">
        <f>+D8+D25+D35+D43+D51+D62+D38</f>
        <v>2188</v>
      </c>
      <c r="E7" s="177">
        <f>+E8+E25+E35+E43+E51+E62+E38</f>
        <v>1225</v>
      </c>
      <c r="F7" s="177">
        <f>+F8+F25+F35+F43+F51+F62+F38</f>
        <v>963</v>
      </c>
    </row>
    <row r="8" spans="1:6" ht="30" customHeight="1" x14ac:dyDescent="0.25">
      <c r="A8" s="44"/>
      <c r="B8" s="48" t="s">
        <v>5</v>
      </c>
      <c r="C8" s="52">
        <f>SUM(C9:C23)</f>
        <v>15</v>
      </c>
      <c r="D8" s="52">
        <f>SUM(D9:D23)</f>
        <v>788</v>
      </c>
      <c r="E8" s="52">
        <f>SUM(E9:E23)</f>
        <v>394</v>
      </c>
      <c r="F8" s="52">
        <f>SUM(F9:F23)</f>
        <v>394</v>
      </c>
    </row>
    <row r="9" spans="1:6" ht="13.2" x14ac:dyDescent="0.25">
      <c r="A9" s="53">
        <v>102008</v>
      </c>
      <c r="B9" s="32" t="s">
        <v>1086</v>
      </c>
      <c r="C9" s="54">
        <v>1</v>
      </c>
      <c r="D9" s="54">
        <f>+E9+F9</f>
        <v>61</v>
      </c>
      <c r="E9" s="54">
        <v>30</v>
      </c>
      <c r="F9" s="54">
        <v>31</v>
      </c>
    </row>
    <row r="10" spans="1:6" ht="13.2" x14ac:dyDescent="0.25">
      <c r="A10" s="53">
        <v>103036</v>
      </c>
      <c r="B10" s="32" t="s">
        <v>1087</v>
      </c>
      <c r="C10" s="54">
        <v>1</v>
      </c>
      <c r="D10" s="54">
        <f t="shared" ref="D10:D23" si="0">+E10+F10</f>
        <v>37</v>
      </c>
      <c r="E10" s="54">
        <v>19</v>
      </c>
      <c r="F10" s="54">
        <v>18</v>
      </c>
    </row>
    <row r="11" spans="1:6" ht="13.2" x14ac:dyDescent="0.25">
      <c r="A11" s="53">
        <v>103037</v>
      </c>
      <c r="B11" s="32" t="s">
        <v>1088</v>
      </c>
      <c r="C11" s="54">
        <v>1</v>
      </c>
      <c r="D11" s="54">
        <f t="shared" si="0"/>
        <v>54</v>
      </c>
      <c r="E11" s="54">
        <v>22</v>
      </c>
      <c r="F11" s="54">
        <v>32</v>
      </c>
    </row>
    <row r="12" spans="1:6" ht="13.2" x14ac:dyDescent="0.25">
      <c r="A12" s="53">
        <v>104045</v>
      </c>
      <c r="B12" s="32" t="s">
        <v>1089</v>
      </c>
      <c r="C12" s="54">
        <v>1</v>
      </c>
      <c r="D12" s="54">
        <f t="shared" si="0"/>
        <v>36</v>
      </c>
      <c r="E12" s="54">
        <v>19</v>
      </c>
      <c r="F12" s="54">
        <v>17</v>
      </c>
    </row>
    <row r="13" spans="1:6" ht="13.2" x14ac:dyDescent="0.25">
      <c r="A13" s="53">
        <v>105016</v>
      </c>
      <c r="B13" s="32" t="s">
        <v>1090</v>
      </c>
      <c r="C13" s="54">
        <v>1</v>
      </c>
      <c r="D13" s="54">
        <f t="shared" si="0"/>
        <v>59</v>
      </c>
      <c r="E13" s="54">
        <v>36</v>
      </c>
      <c r="F13" s="54">
        <v>23</v>
      </c>
    </row>
    <row r="14" spans="1:6" ht="13.2" x14ac:dyDescent="0.25">
      <c r="A14" s="53">
        <v>106024</v>
      </c>
      <c r="B14" s="32" t="s">
        <v>1091</v>
      </c>
      <c r="C14" s="54">
        <v>1</v>
      </c>
      <c r="D14" s="54">
        <f t="shared" si="0"/>
        <v>37</v>
      </c>
      <c r="E14" s="54">
        <v>19</v>
      </c>
      <c r="F14" s="54">
        <v>18</v>
      </c>
    </row>
    <row r="15" spans="1:6" ht="13.2" x14ac:dyDescent="0.25">
      <c r="A15" s="53">
        <v>108002</v>
      </c>
      <c r="B15" s="32" t="s">
        <v>1092</v>
      </c>
      <c r="C15" s="54">
        <v>1</v>
      </c>
      <c r="D15" s="54">
        <f t="shared" si="0"/>
        <v>242</v>
      </c>
      <c r="E15" s="54">
        <v>132</v>
      </c>
      <c r="F15" s="54">
        <v>110</v>
      </c>
    </row>
    <row r="16" spans="1:6" ht="13.2" x14ac:dyDescent="0.25">
      <c r="A16" s="53">
        <v>108013</v>
      </c>
      <c r="B16" s="32" t="s">
        <v>1093</v>
      </c>
      <c r="C16" s="54">
        <v>1</v>
      </c>
      <c r="D16" s="54">
        <f t="shared" si="0"/>
        <v>14</v>
      </c>
      <c r="E16" s="54">
        <v>6</v>
      </c>
      <c r="F16" s="54">
        <v>8</v>
      </c>
    </row>
    <row r="17" spans="1:6" ht="13.2" x14ac:dyDescent="0.25">
      <c r="A17" s="53">
        <v>110010</v>
      </c>
      <c r="B17" s="32" t="s">
        <v>1094</v>
      </c>
      <c r="C17" s="54">
        <v>1</v>
      </c>
      <c r="D17" s="54">
        <f t="shared" si="0"/>
        <v>38</v>
      </c>
      <c r="E17" s="54">
        <v>16</v>
      </c>
      <c r="F17" s="54">
        <v>22</v>
      </c>
    </row>
    <row r="18" spans="1:6" ht="13.2" x14ac:dyDescent="0.25">
      <c r="A18" s="53">
        <v>112031</v>
      </c>
      <c r="B18" s="32" t="s">
        <v>1095</v>
      </c>
      <c r="C18" s="54">
        <v>1</v>
      </c>
      <c r="D18" s="54">
        <f t="shared" si="0"/>
        <v>35</v>
      </c>
      <c r="E18" s="54">
        <v>17</v>
      </c>
      <c r="F18" s="54">
        <v>18</v>
      </c>
    </row>
    <row r="19" spans="1:6" ht="13.2" x14ac:dyDescent="0.25">
      <c r="A19" s="53">
        <v>114006</v>
      </c>
      <c r="B19" s="32" t="s">
        <v>1096</v>
      </c>
      <c r="C19" s="54">
        <v>1</v>
      </c>
      <c r="D19" s="54">
        <f t="shared" si="0"/>
        <v>15</v>
      </c>
      <c r="E19" s="54">
        <v>6</v>
      </c>
      <c r="F19" s="54">
        <v>9</v>
      </c>
    </row>
    <row r="20" spans="1:6" ht="13.2" x14ac:dyDescent="0.25">
      <c r="A20" s="53">
        <v>115007</v>
      </c>
      <c r="B20" s="32" t="s">
        <v>1097</v>
      </c>
      <c r="C20" s="54">
        <v>1</v>
      </c>
      <c r="D20" s="54">
        <f t="shared" si="0"/>
        <v>63</v>
      </c>
      <c r="E20" s="54">
        <v>21</v>
      </c>
      <c r="F20" s="54">
        <v>42</v>
      </c>
    </row>
    <row r="21" spans="1:6" ht="13.2" x14ac:dyDescent="0.25">
      <c r="A21" s="53">
        <v>117009</v>
      </c>
      <c r="B21" s="32" t="s">
        <v>1098</v>
      </c>
      <c r="C21" s="54">
        <v>1</v>
      </c>
      <c r="D21" s="54">
        <f t="shared" si="0"/>
        <v>28</v>
      </c>
      <c r="E21" s="54">
        <v>16</v>
      </c>
      <c r="F21" s="54">
        <v>12</v>
      </c>
    </row>
    <row r="22" spans="1:6" ht="13.2" x14ac:dyDescent="0.25">
      <c r="A22" s="53">
        <v>118010</v>
      </c>
      <c r="B22" s="32" t="s">
        <v>1099</v>
      </c>
      <c r="C22" s="54">
        <v>1</v>
      </c>
      <c r="D22" s="54">
        <f t="shared" si="0"/>
        <v>21</v>
      </c>
      <c r="E22" s="54">
        <v>5</v>
      </c>
      <c r="F22" s="54">
        <v>16</v>
      </c>
    </row>
    <row r="23" spans="1:6" ht="13.2" x14ac:dyDescent="0.25">
      <c r="A23" s="53">
        <v>119108</v>
      </c>
      <c r="B23" s="32" t="s">
        <v>1100</v>
      </c>
      <c r="C23" s="54">
        <v>1</v>
      </c>
      <c r="D23" s="54">
        <f t="shared" si="0"/>
        <v>48</v>
      </c>
      <c r="E23" s="54">
        <v>30</v>
      </c>
      <c r="F23" s="54">
        <v>18</v>
      </c>
    </row>
    <row r="24" spans="1:6" ht="13.2" x14ac:dyDescent="0.25">
      <c r="A24" s="53"/>
      <c r="B24" s="32"/>
      <c r="C24" s="54"/>
      <c r="D24" s="54"/>
      <c r="E24" s="54"/>
      <c r="F24" s="54"/>
    </row>
    <row r="25" spans="1:6" ht="30" customHeight="1" x14ac:dyDescent="0.25">
      <c r="A25" s="44"/>
      <c r="B25" s="48" t="s">
        <v>6</v>
      </c>
      <c r="C25" s="52">
        <f>SUM(C26:C34)</f>
        <v>9</v>
      </c>
      <c r="D25" s="52">
        <f>SUM(D26:D34)</f>
        <v>499</v>
      </c>
      <c r="E25" s="52">
        <f>SUM(E26:E34)</f>
        <v>260</v>
      </c>
      <c r="F25" s="52">
        <f>SUM(F26:F34)</f>
        <v>239</v>
      </c>
    </row>
    <row r="26" spans="1:6" ht="13.2" x14ac:dyDescent="0.25">
      <c r="A26" s="53">
        <v>201066</v>
      </c>
      <c r="B26" s="55" t="s">
        <v>1101</v>
      </c>
      <c r="C26" s="54">
        <v>1</v>
      </c>
      <c r="D26" s="54">
        <f t="shared" ref="D26:D50" si="1">+E26+F26</f>
        <v>133</v>
      </c>
      <c r="E26" s="54">
        <v>66</v>
      </c>
      <c r="F26" s="54">
        <v>67</v>
      </c>
    </row>
    <row r="27" spans="1:6" ht="13.2" x14ac:dyDescent="0.25">
      <c r="A27" s="53">
        <v>202045</v>
      </c>
      <c r="B27" s="55" t="s">
        <v>1102</v>
      </c>
      <c r="C27" s="54">
        <v>1</v>
      </c>
      <c r="D27" s="54">
        <f t="shared" si="1"/>
        <v>30</v>
      </c>
      <c r="E27" s="54">
        <v>18</v>
      </c>
      <c r="F27" s="54">
        <v>12</v>
      </c>
    </row>
    <row r="28" spans="1:6" ht="13.2" x14ac:dyDescent="0.25">
      <c r="A28" s="53">
        <v>203045</v>
      </c>
      <c r="B28" s="55" t="s">
        <v>1103</v>
      </c>
      <c r="C28" s="54">
        <v>1</v>
      </c>
      <c r="D28" s="54">
        <f t="shared" si="1"/>
        <v>61</v>
      </c>
      <c r="E28" s="54">
        <v>34</v>
      </c>
      <c r="F28" s="54">
        <v>27</v>
      </c>
    </row>
    <row r="29" spans="1:6" ht="13.2" x14ac:dyDescent="0.25">
      <c r="A29" s="53">
        <v>205016</v>
      </c>
      <c r="B29" s="55" t="s">
        <v>1104</v>
      </c>
      <c r="C29" s="54">
        <v>1</v>
      </c>
      <c r="D29" s="54">
        <f t="shared" si="1"/>
        <v>63</v>
      </c>
      <c r="E29" s="54">
        <v>38</v>
      </c>
      <c r="F29" s="54">
        <v>25</v>
      </c>
    </row>
    <row r="30" spans="1:6" ht="13.2" x14ac:dyDescent="0.25">
      <c r="A30" s="53">
        <v>206022</v>
      </c>
      <c r="B30" s="55" t="s">
        <v>1105</v>
      </c>
      <c r="C30" s="54">
        <v>1</v>
      </c>
      <c r="D30" s="54">
        <f t="shared" si="1"/>
        <v>53</v>
      </c>
      <c r="E30" s="54">
        <v>22</v>
      </c>
      <c r="F30" s="54">
        <v>31</v>
      </c>
    </row>
    <row r="31" spans="1:6" ht="13.2" x14ac:dyDescent="0.25">
      <c r="A31" s="53">
        <v>207009</v>
      </c>
      <c r="B31" s="55" t="s">
        <v>1106</v>
      </c>
      <c r="C31" s="54">
        <v>1</v>
      </c>
      <c r="D31" s="54">
        <f t="shared" si="1"/>
        <v>54</v>
      </c>
      <c r="E31" s="54">
        <v>26</v>
      </c>
      <c r="F31" s="54">
        <v>28</v>
      </c>
    </row>
    <row r="32" spans="1:6" ht="13.2" x14ac:dyDescent="0.25">
      <c r="A32" s="53">
        <v>209012</v>
      </c>
      <c r="B32" s="55" t="s">
        <v>1257</v>
      </c>
      <c r="C32" s="54">
        <v>1</v>
      </c>
      <c r="D32" s="54">
        <f t="shared" si="1"/>
        <v>25</v>
      </c>
      <c r="E32" s="54">
        <v>15</v>
      </c>
      <c r="F32" s="54">
        <v>10</v>
      </c>
    </row>
    <row r="33" spans="1:6" ht="13.2" x14ac:dyDescent="0.25">
      <c r="A33" s="53">
        <v>210094</v>
      </c>
      <c r="B33" s="55" t="s">
        <v>1107</v>
      </c>
      <c r="C33" s="54">
        <v>1</v>
      </c>
      <c r="D33" s="54">
        <f t="shared" si="1"/>
        <v>38</v>
      </c>
      <c r="E33" s="54">
        <v>24</v>
      </c>
      <c r="F33" s="54">
        <v>14</v>
      </c>
    </row>
    <row r="34" spans="1:6" ht="13.2" x14ac:dyDescent="0.25">
      <c r="A34" s="53">
        <v>211012</v>
      </c>
      <c r="B34" s="55" t="s">
        <v>1108</v>
      </c>
      <c r="C34" s="54">
        <v>1</v>
      </c>
      <c r="D34" s="54">
        <f t="shared" si="1"/>
        <v>42</v>
      </c>
      <c r="E34" s="54">
        <v>17</v>
      </c>
      <c r="F34" s="54">
        <v>25</v>
      </c>
    </row>
    <row r="35" spans="1:6" ht="30" customHeight="1" x14ac:dyDescent="0.25">
      <c r="B35" s="48" t="s">
        <v>7</v>
      </c>
      <c r="C35" s="52">
        <f>SUM(C36:C37)</f>
        <v>2</v>
      </c>
      <c r="D35" s="52">
        <f>SUM(D36:D37)</f>
        <v>109</v>
      </c>
      <c r="E35" s="52">
        <f>SUM(E36:E37)</f>
        <v>59</v>
      </c>
      <c r="F35" s="52">
        <f>SUM(F36:F37)</f>
        <v>50</v>
      </c>
    </row>
    <row r="36" spans="1:6" ht="13.2" x14ac:dyDescent="0.25">
      <c r="A36" s="53">
        <v>301033</v>
      </c>
      <c r="B36" s="55" t="s">
        <v>1109</v>
      </c>
      <c r="C36" s="54">
        <v>1</v>
      </c>
      <c r="D36" s="54">
        <f t="shared" si="1"/>
        <v>63</v>
      </c>
      <c r="E36" s="54">
        <v>27</v>
      </c>
      <c r="F36" s="54">
        <v>36</v>
      </c>
    </row>
    <row r="37" spans="1:6" ht="13.2" x14ac:dyDescent="0.25">
      <c r="A37" s="53">
        <v>305068</v>
      </c>
      <c r="B37" s="55" t="s">
        <v>1110</v>
      </c>
      <c r="C37" s="54">
        <v>1</v>
      </c>
      <c r="D37" s="54">
        <f t="shared" si="1"/>
        <v>46</v>
      </c>
      <c r="E37" s="54">
        <v>32</v>
      </c>
      <c r="F37" s="54">
        <v>14</v>
      </c>
    </row>
    <row r="38" spans="1:6" ht="30" customHeight="1" x14ac:dyDescent="0.25">
      <c r="B38" s="48" t="s">
        <v>8</v>
      </c>
      <c r="C38" s="52">
        <f>SUM(C39:C42)</f>
        <v>4</v>
      </c>
      <c r="D38" s="52">
        <f>SUM(D39:D42)</f>
        <v>152</v>
      </c>
      <c r="E38" s="52">
        <f>SUM(E39:E42)</f>
        <v>77</v>
      </c>
      <c r="F38" s="52">
        <f>SUM(F39:F42)</f>
        <v>75</v>
      </c>
    </row>
    <row r="39" spans="1:6" ht="13.2" x14ac:dyDescent="0.25">
      <c r="A39" s="53">
        <v>402012</v>
      </c>
      <c r="B39" s="55" t="s">
        <v>1111</v>
      </c>
      <c r="C39" s="54">
        <v>1</v>
      </c>
      <c r="D39" s="54">
        <f t="shared" si="1"/>
        <v>19</v>
      </c>
      <c r="E39" s="54">
        <v>8</v>
      </c>
      <c r="F39" s="54">
        <v>11</v>
      </c>
    </row>
    <row r="40" spans="1:6" ht="13.2" x14ac:dyDescent="0.25">
      <c r="A40" s="53">
        <v>406008</v>
      </c>
      <c r="B40" s="55" t="s">
        <v>1112</v>
      </c>
      <c r="C40" s="54">
        <v>1</v>
      </c>
      <c r="D40" s="54">
        <f t="shared" si="1"/>
        <v>50</v>
      </c>
      <c r="E40" s="54">
        <v>22</v>
      </c>
      <c r="F40" s="54">
        <v>28</v>
      </c>
    </row>
    <row r="41" spans="1:6" ht="13.2" x14ac:dyDescent="0.25">
      <c r="A41" s="53">
        <v>409004</v>
      </c>
      <c r="B41" s="55" t="s">
        <v>1113</v>
      </c>
      <c r="C41" s="54">
        <v>1</v>
      </c>
      <c r="D41" s="54">
        <f t="shared" si="1"/>
        <v>64</v>
      </c>
      <c r="E41" s="54">
        <v>31</v>
      </c>
      <c r="F41" s="54">
        <v>33</v>
      </c>
    </row>
    <row r="42" spans="1:6" ht="13.2" x14ac:dyDescent="0.25">
      <c r="A42" s="53">
        <v>410045</v>
      </c>
      <c r="B42" s="55" t="s">
        <v>1114</v>
      </c>
      <c r="C42" s="54">
        <v>1</v>
      </c>
      <c r="D42" s="54">
        <f t="shared" si="1"/>
        <v>19</v>
      </c>
      <c r="E42" s="54">
        <v>16</v>
      </c>
      <c r="F42" s="54">
        <v>3</v>
      </c>
    </row>
    <row r="43" spans="1:6" ht="30" customHeight="1" x14ac:dyDescent="0.25">
      <c r="B43" s="48" t="s">
        <v>9</v>
      </c>
      <c r="C43" s="52">
        <f>SUM(C44:C50)</f>
        <v>7</v>
      </c>
      <c r="D43" s="52">
        <f>SUM(D44:D50)</f>
        <v>154</v>
      </c>
      <c r="E43" s="52">
        <f>SUM(E44:E50)</f>
        <v>104</v>
      </c>
      <c r="F43" s="52">
        <f>SUM(F44:F50)</f>
        <v>50</v>
      </c>
    </row>
    <row r="44" spans="1:6" ht="13.2" x14ac:dyDescent="0.25">
      <c r="A44" s="53">
        <v>501012</v>
      </c>
      <c r="B44" s="55" t="s">
        <v>1120</v>
      </c>
      <c r="C44" s="54">
        <v>1</v>
      </c>
      <c r="D44" s="54">
        <f t="shared" si="1"/>
        <v>26</v>
      </c>
      <c r="E44" s="54">
        <v>18</v>
      </c>
      <c r="F44" s="54">
        <v>8</v>
      </c>
    </row>
    <row r="45" spans="1:6" ht="13.2" x14ac:dyDescent="0.25">
      <c r="A45" s="53">
        <v>502084</v>
      </c>
      <c r="B45" s="55" t="s">
        <v>1121</v>
      </c>
      <c r="C45" s="54">
        <v>1</v>
      </c>
      <c r="D45" s="54">
        <f t="shared" si="1"/>
        <v>28</v>
      </c>
      <c r="E45" s="54">
        <v>19</v>
      </c>
      <c r="F45" s="54">
        <v>9</v>
      </c>
    </row>
    <row r="46" spans="1:6" ht="13.2" x14ac:dyDescent="0.25">
      <c r="A46" s="53">
        <v>503045</v>
      </c>
      <c r="B46" s="55" t="s">
        <v>1122</v>
      </c>
      <c r="C46" s="54">
        <v>1</v>
      </c>
      <c r="D46" s="54">
        <f t="shared" si="1"/>
        <v>9</v>
      </c>
      <c r="E46" s="54">
        <v>4</v>
      </c>
      <c r="F46" s="54">
        <v>5</v>
      </c>
    </row>
    <row r="47" spans="1:6" ht="13.2" x14ac:dyDescent="0.25">
      <c r="A47" s="53">
        <v>506017</v>
      </c>
      <c r="B47" s="55" t="s">
        <v>1123</v>
      </c>
      <c r="C47" s="54">
        <v>1</v>
      </c>
      <c r="D47" s="54">
        <f t="shared" si="1"/>
        <v>33</v>
      </c>
      <c r="E47" s="54">
        <v>22</v>
      </c>
      <c r="F47" s="54">
        <v>11</v>
      </c>
    </row>
    <row r="48" spans="1:6" ht="13.2" x14ac:dyDescent="0.25">
      <c r="A48" s="53">
        <v>507023</v>
      </c>
      <c r="B48" s="55" t="s">
        <v>1124</v>
      </c>
      <c r="C48" s="54">
        <v>1</v>
      </c>
      <c r="D48" s="54">
        <f t="shared" si="1"/>
        <v>20</v>
      </c>
      <c r="E48" s="54">
        <v>15</v>
      </c>
      <c r="F48" s="54">
        <v>5</v>
      </c>
    </row>
    <row r="49" spans="1:6" ht="13.2" x14ac:dyDescent="0.25">
      <c r="A49" s="53">
        <v>508024</v>
      </c>
      <c r="B49" s="55" t="s">
        <v>1125</v>
      </c>
      <c r="C49" s="54">
        <v>1</v>
      </c>
      <c r="D49" s="54">
        <f t="shared" si="1"/>
        <v>14</v>
      </c>
      <c r="E49" s="54">
        <v>9</v>
      </c>
      <c r="F49" s="54">
        <v>5</v>
      </c>
    </row>
    <row r="50" spans="1:6" ht="13.2" x14ac:dyDescent="0.25">
      <c r="A50" s="53">
        <v>509027</v>
      </c>
      <c r="B50" s="55" t="s">
        <v>1258</v>
      </c>
      <c r="C50" s="54">
        <v>1</v>
      </c>
      <c r="D50" s="54">
        <f t="shared" si="1"/>
        <v>24</v>
      </c>
      <c r="E50" s="54">
        <v>17</v>
      </c>
      <c r="F50" s="54">
        <v>7</v>
      </c>
    </row>
    <row r="51" spans="1:6" ht="30" customHeight="1" x14ac:dyDescent="0.25">
      <c r="B51" s="48" t="s">
        <v>10</v>
      </c>
      <c r="C51" s="52">
        <f>SUM(C52:C61)</f>
        <v>10</v>
      </c>
      <c r="D51" s="52">
        <f>SUM(D52:D61)</f>
        <v>312</v>
      </c>
      <c r="E51" s="52">
        <f>SUM(E52:E61)</f>
        <v>216</v>
      </c>
      <c r="F51" s="52">
        <f>SUM(F52:F61)</f>
        <v>96</v>
      </c>
    </row>
    <row r="52" spans="1:6" ht="13.2" x14ac:dyDescent="0.25">
      <c r="A52" s="53">
        <v>601103</v>
      </c>
      <c r="B52" s="55" t="s">
        <v>1126</v>
      </c>
      <c r="C52" s="54">
        <v>1</v>
      </c>
      <c r="D52" s="54">
        <f t="shared" ref="D52:D61" si="2">+E52+F52</f>
        <v>33</v>
      </c>
      <c r="E52" s="54">
        <v>20</v>
      </c>
      <c r="F52" s="54">
        <v>13</v>
      </c>
    </row>
    <row r="53" spans="1:6" ht="13.2" x14ac:dyDescent="0.25">
      <c r="A53" s="53">
        <v>601106</v>
      </c>
      <c r="B53" s="55" t="s">
        <v>1127</v>
      </c>
      <c r="C53" s="54">
        <v>1</v>
      </c>
      <c r="D53" s="54">
        <f t="shared" si="2"/>
        <v>35</v>
      </c>
      <c r="E53" s="54">
        <v>20</v>
      </c>
      <c r="F53" s="54">
        <v>15</v>
      </c>
    </row>
    <row r="54" spans="1:6" ht="13.2" x14ac:dyDescent="0.25">
      <c r="A54" s="53">
        <v>602018</v>
      </c>
      <c r="B54" s="55" t="s">
        <v>1128</v>
      </c>
      <c r="C54" s="54">
        <v>1</v>
      </c>
      <c r="D54" s="54">
        <f t="shared" si="2"/>
        <v>16</v>
      </c>
      <c r="E54" s="54">
        <v>9</v>
      </c>
      <c r="F54" s="54">
        <v>7</v>
      </c>
    </row>
    <row r="55" spans="1:6" ht="13.2" x14ac:dyDescent="0.25">
      <c r="A55" s="53">
        <v>604014</v>
      </c>
      <c r="B55" s="55" t="s">
        <v>1129</v>
      </c>
      <c r="C55" s="54">
        <v>1</v>
      </c>
      <c r="D55" s="54">
        <f t="shared" si="2"/>
        <v>43</v>
      </c>
      <c r="E55" s="54">
        <v>29</v>
      </c>
      <c r="F55" s="54">
        <v>14</v>
      </c>
    </row>
    <row r="56" spans="1:6" ht="13.2" x14ac:dyDescent="0.25">
      <c r="A56" s="53">
        <v>605037</v>
      </c>
      <c r="B56" s="55" t="s">
        <v>1130</v>
      </c>
      <c r="C56" s="54">
        <v>1</v>
      </c>
      <c r="D56" s="54">
        <f t="shared" si="2"/>
        <v>34</v>
      </c>
      <c r="E56" s="54">
        <v>22</v>
      </c>
      <c r="F56" s="54">
        <v>12</v>
      </c>
    </row>
    <row r="57" spans="1:6" ht="13.2" x14ac:dyDescent="0.25">
      <c r="A57" s="53">
        <v>606038</v>
      </c>
      <c r="B57" s="55" t="s">
        <v>1131</v>
      </c>
      <c r="C57" s="54">
        <v>1</v>
      </c>
      <c r="D57" s="54">
        <f t="shared" si="2"/>
        <v>31</v>
      </c>
      <c r="E57" s="54">
        <v>24</v>
      </c>
      <c r="F57" s="54">
        <v>7</v>
      </c>
    </row>
    <row r="58" spans="1:6" ht="13.2" x14ac:dyDescent="0.25">
      <c r="A58" s="53">
        <v>607037</v>
      </c>
      <c r="B58" s="55" t="s">
        <v>1132</v>
      </c>
      <c r="C58" s="54">
        <v>1</v>
      </c>
      <c r="D58" s="54">
        <f t="shared" si="2"/>
        <v>25</v>
      </c>
      <c r="E58" s="54">
        <v>21</v>
      </c>
      <c r="F58" s="54">
        <v>4</v>
      </c>
    </row>
    <row r="59" spans="1:6" ht="13.2" x14ac:dyDescent="0.25">
      <c r="A59" s="53">
        <v>608045</v>
      </c>
      <c r="B59" s="55" t="s">
        <v>1133</v>
      </c>
      <c r="C59" s="54">
        <v>1</v>
      </c>
      <c r="D59" s="54">
        <f t="shared" si="2"/>
        <v>28</v>
      </c>
      <c r="E59" s="54">
        <v>23</v>
      </c>
      <c r="F59" s="54">
        <v>5</v>
      </c>
    </row>
    <row r="60" spans="1:6" ht="13.2" x14ac:dyDescent="0.25">
      <c r="A60" s="53">
        <v>609030</v>
      </c>
      <c r="B60" s="55" t="s">
        <v>1134</v>
      </c>
      <c r="C60" s="54">
        <v>1</v>
      </c>
      <c r="D60" s="54">
        <f t="shared" si="2"/>
        <v>39</v>
      </c>
      <c r="E60" s="54">
        <v>27</v>
      </c>
      <c r="F60" s="54">
        <v>12</v>
      </c>
    </row>
    <row r="61" spans="1:6" ht="13.2" x14ac:dyDescent="0.25">
      <c r="A61" s="53">
        <v>610030</v>
      </c>
      <c r="B61" s="55" t="s">
        <v>1135</v>
      </c>
      <c r="C61" s="54">
        <v>1</v>
      </c>
      <c r="D61" s="54">
        <f t="shared" si="2"/>
        <v>28</v>
      </c>
      <c r="E61" s="54">
        <v>21</v>
      </c>
      <c r="F61" s="54">
        <v>7</v>
      </c>
    </row>
    <row r="62" spans="1:6" ht="30" customHeight="1" x14ac:dyDescent="0.25">
      <c r="B62" s="48" t="s">
        <v>27</v>
      </c>
      <c r="C62" s="52">
        <f>SUM(C63:C67)</f>
        <v>5</v>
      </c>
      <c r="D62" s="52">
        <f>SUM(D63:D67)</f>
        <v>174</v>
      </c>
      <c r="E62" s="52">
        <f>SUM(E63:E67)</f>
        <v>115</v>
      </c>
      <c r="F62" s="52">
        <f t="shared" ref="F62" si="3">SUM(F63:F67)</f>
        <v>59</v>
      </c>
    </row>
    <row r="63" spans="1:6" ht="13.2" x14ac:dyDescent="0.25">
      <c r="A63" s="53">
        <v>701038</v>
      </c>
      <c r="B63" s="55" t="s">
        <v>1115</v>
      </c>
      <c r="C63" s="54">
        <v>1</v>
      </c>
      <c r="D63" s="54">
        <f t="shared" ref="D63:D67" si="4">+E63+F63</f>
        <v>22</v>
      </c>
      <c r="E63" s="54">
        <v>14</v>
      </c>
      <c r="F63" s="54">
        <v>8</v>
      </c>
    </row>
    <row r="64" spans="1:6" ht="13.2" x14ac:dyDescent="0.25">
      <c r="A64" s="53">
        <v>702037</v>
      </c>
      <c r="B64" s="55" t="s">
        <v>1116</v>
      </c>
      <c r="C64" s="54">
        <v>1</v>
      </c>
      <c r="D64" s="54">
        <f t="shared" si="4"/>
        <v>41</v>
      </c>
      <c r="E64" s="54">
        <v>29</v>
      </c>
      <c r="F64" s="54">
        <v>12</v>
      </c>
    </row>
    <row r="65" spans="1:6" ht="13.2" x14ac:dyDescent="0.25">
      <c r="A65" s="53">
        <v>702052</v>
      </c>
      <c r="B65" s="55" t="s">
        <v>1117</v>
      </c>
      <c r="C65" s="54">
        <v>1</v>
      </c>
      <c r="D65" s="54">
        <f t="shared" si="4"/>
        <v>55</v>
      </c>
      <c r="E65" s="54">
        <v>35</v>
      </c>
      <c r="F65" s="54">
        <v>20</v>
      </c>
    </row>
    <row r="66" spans="1:6" ht="13.2" x14ac:dyDescent="0.25">
      <c r="A66" s="53">
        <v>704021</v>
      </c>
      <c r="B66" s="55" t="s">
        <v>1118</v>
      </c>
      <c r="C66" s="54">
        <v>1</v>
      </c>
      <c r="D66" s="54">
        <f t="shared" si="4"/>
        <v>28</v>
      </c>
      <c r="E66" s="54">
        <v>16</v>
      </c>
      <c r="F66" s="54">
        <v>12</v>
      </c>
    </row>
    <row r="67" spans="1:6" ht="13.2" x14ac:dyDescent="0.25">
      <c r="A67" s="53">
        <v>706018</v>
      </c>
      <c r="B67" s="55" t="s">
        <v>1119</v>
      </c>
      <c r="C67" s="54">
        <v>1</v>
      </c>
      <c r="D67" s="54">
        <f t="shared" si="4"/>
        <v>28</v>
      </c>
      <c r="E67" s="54">
        <v>21</v>
      </c>
      <c r="F67" s="54">
        <v>7</v>
      </c>
    </row>
    <row r="68" spans="1:6" ht="13.2" x14ac:dyDescent="0.25">
      <c r="A68" s="71"/>
      <c r="B68" s="71"/>
      <c r="C68" s="178"/>
      <c r="D68" s="179"/>
      <c r="E68" s="179"/>
      <c r="F68" s="71"/>
    </row>
    <row r="69" spans="1:6" ht="13.2" x14ac:dyDescent="0.25">
      <c r="A69" s="171"/>
      <c r="B69" s="64"/>
      <c r="C69" s="163"/>
      <c r="D69" s="164"/>
      <c r="E69" s="164"/>
      <c r="F69" s="64"/>
    </row>
    <row r="70" spans="1:6" ht="13.2" x14ac:dyDescent="0.25">
      <c r="A70" s="402" t="s">
        <v>932</v>
      </c>
      <c r="B70" s="402"/>
      <c r="C70" s="402"/>
      <c r="D70" s="402"/>
      <c r="E70" s="402"/>
      <c r="F70" s="402"/>
    </row>
  </sheetData>
  <mergeCells count="9">
    <mergeCell ref="A70:F70"/>
    <mergeCell ref="A1:F1"/>
    <mergeCell ref="A2:F2"/>
    <mergeCell ref="A3:F3"/>
    <mergeCell ref="A4:A5"/>
    <mergeCell ref="B4:B5"/>
    <mergeCell ref="C4:C5"/>
    <mergeCell ref="D4:D5"/>
    <mergeCell ref="E4:F4"/>
  </mergeCells>
  <printOptions horizontalCentered="1"/>
  <pageMargins left="0.39370078740157483" right="0.39370078740157483" top="0.9187007874015749" bottom="0.78740157480314965" header="0" footer="0"/>
  <pageSetup paperSize="9" scale="81" firstPageNumber="44" fitToHeight="3" orientation="portrait" r:id="rId1"/>
  <headerFooter scaleWithDoc="0" alignWithMargins="0"/>
  <rowBreaks count="1" manualBreakCount="1">
    <brk id="50"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4">
    <tabColor rgb="FF00B0F0"/>
    <pageSetUpPr autoPageBreaks="0"/>
  </sheetPr>
  <dimension ref="A1:F97"/>
  <sheetViews>
    <sheetView zoomScaleNormal="100" zoomScaleSheetLayoutView="115" workbookViewId="0">
      <selection sqref="A1:F1"/>
    </sheetView>
  </sheetViews>
  <sheetFormatPr baseColWidth="10" defaultColWidth="11.44140625" defaultRowHeight="12.75" customHeight="1" x14ac:dyDescent="0.25"/>
  <cols>
    <col min="1" max="1" width="16.6640625" style="202" customWidth="1"/>
    <col min="2" max="2" width="53.88671875" style="202" customWidth="1"/>
    <col min="3" max="3" width="16.6640625" style="202" customWidth="1"/>
    <col min="4" max="6" width="13.6640625" style="202" customWidth="1"/>
    <col min="7" max="16384" width="11.44140625" style="202"/>
  </cols>
  <sheetData>
    <row r="1" spans="1:6" ht="13.2" x14ac:dyDescent="0.25">
      <c r="A1" s="388" t="s">
        <v>1165</v>
      </c>
      <c r="B1" s="388"/>
      <c r="C1" s="388"/>
      <c r="D1" s="388"/>
      <c r="E1" s="388"/>
      <c r="F1" s="388"/>
    </row>
    <row r="2" spans="1:6" ht="13.2" x14ac:dyDescent="0.25">
      <c r="A2" s="388" t="s">
        <v>1305</v>
      </c>
      <c r="B2" s="388"/>
      <c r="C2" s="388"/>
      <c r="D2" s="388"/>
      <c r="E2" s="388"/>
      <c r="F2" s="388"/>
    </row>
    <row r="3" spans="1:6" ht="13.2" x14ac:dyDescent="0.25">
      <c r="A3" s="64"/>
      <c r="B3" s="64"/>
      <c r="C3" s="64"/>
      <c r="D3" s="169"/>
      <c r="E3" s="64"/>
      <c r="F3" s="64"/>
    </row>
    <row r="4" spans="1:6" ht="13.2" x14ac:dyDescent="0.25">
      <c r="A4" s="433" t="s">
        <v>164</v>
      </c>
      <c r="B4" s="427" t="s">
        <v>167</v>
      </c>
      <c r="C4" s="429" t="s">
        <v>42</v>
      </c>
      <c r="D4" s="427" t="s">
        <v>165</v>
      </c>
      <c r="E4" s="431" t="s">
        <v>1266</v>
      </c>
      <c r="F4" s="432"/>
    </row>
    <row r="5" spans="1:6" ht="13.2" x14ac:dyDescent="0.25">
      <c r="A5" s="434"/>
      <c r="B5" s="428"/>
      <c r="C5" s="430"/>
      <c r="D5" s="428"/>
      <c r="E5" s="167" t="s">
        <v>23</v>
      </c>
      <c r="F5" s="168" t="s">
        <v>24</v>
      </c>
    </row>
    <row r="6" spans="1:6" ht="13.2" x14ac:dyDescent="0.25">
      <c r="A6" s="56"/>
      <c r="B6" s="175"/>
      <c r="C6" s="176"/>
      <c r="D6" s="175"/>
      <c r="E6" s="118"/>
      <c r="F6" s="118"/>
    </row>
    <row r="7" spans="1:6" ht="30" customHeight="1" x14ac:dyDescent="0.25">
      <c r="A7" s="44"/>
      <c r="B7" s="48" t="s">
        <v>1</v>
      </c>
      <c r="C7" s="49">
        <f>+C8+C13+C16+C29+C32+C72</f>
        <v>111</v>
      </c>
      <c r="D7" s="324">
        <f>+D8+D13+D16+D29+D32+D72</f>
        <v>42619</v>
      </c>
      <c r="E7" s="324">
        <f>+E8+E13+E16+E29+E32+E72</f>
        <v>22250</v>
      </c>
      <c r="F7" s="324">
        <f>+E8+F13+F16+F29+F32+F72</f>
        <v>20456</v>
      </c>
    </row>
    <row r="8" spans="1:6" ht="30" customHeight="1" x14ac:dyDescent="0.25">
      <c r="A8" s="44"/>
      <c r="B8" s="48" t="s">
        <v>5</v>
      </c>
      <c r="C8" s="49">
        <f>SUM(C9:C12)</f>
        <v>5</v>
      </c>
      <c r="D8" s="324">
        <f>SUM(D9:D12)</f>
        <v>1737</v>
      </c>
      <c r="E8" s="324">
        <f>SUM(E9:E12)</f>
        <v>912</v>
      </c>
      <c r="F8" s="324">
        <f>SUM(F9:F12)</f>
        <v>825</v>
      </c>
    </row>
    <row r="9" spans="1:6" ht="13.2" x14ac:dyDescent="0.25">
      <c r="A9" s="45">
        <v>104024</v>
      </c>
      <c r="B9" s="46" t="s">
        <v>462</v>
      </c>
      <c r="C9" s="47">
        <v>1</v>
      </c>
      <c r="D9" s="325">
        <f>+E9+F9</f>
        <v>352</v>
      </c>
      <c r="E9" s="323">
        <v>193</v>
      </c>
      <c r="F9" s="323">
        <v>159</v>
      </c>
    </row>
    <row r="10" spans="1:6" ht="13.2" x14ac:dyDescent="0.25">
      <c r="A10" s="45">
        <v>104044</v>
      </c>
      <c r="B10" s="46" t="s">
        <v>43</v>
      </c>
      <c r="C10" s="47">
        <v>1</v>
      </c>
      <c r="D10" s="325">
        <f t="shared" ref="D10:D74" si="0">+E10+F10</f>
        <v>39</v>
      </c>
      <c r="E10" s="323">
        <v>22</v>
      </c>
      <c r="F10" s="323">
        <v>17</v>
      </c>
    </row>
    <row r="11" spans="1:6" ht="13.2" x14ac:dyDescent="0.25">
      <c r="A11" s="45">
        <v>107014</v>
      </c>
      <c r="B11" s="46" t="s">
        <v>282</v>
      </c>
      <c r="C11" s="47">
        <v>2</v>
      </c>
      <c r="D11" s="325">
        <f t="shared" si="0"/>
        <v>1077</v>
      </c>
      <c r="E11" s="323">
        <v>565</v>
      </c>
      <c r="F11" s="323">
        <v>512</v>
      </c>
    </row>
    <row r="12" spans="1:6" ht="13.2" x14ac:dyDescent="0.25">
      <c r="A12" s="45">
        <v>119069</v>
      </c>
      <c r="B12" s="46" t="s">
        <v>283</v>
      </c>
      <c r="C12" s="47">
        <v>1</v>
      </c>
      <c r="D12" s="325">
        <f t="shared" si="0"/>
        <v>269</v>
      </c>
      <c r="E12" s="323">
        <v>132</v>
      </c>
      <c r="F12" s="323">
        <v>137</v>
      </c>
    </row>
    <row r="13" spans="1:6" ht="30" customHeight="1" x14ac:dyDescent="0.25">
      <c r="A13" s="44"/>
      <c r="B13" s="48" t="s">
        <v>6</v>
      </c>
      <c r="C13" s="49">
        <f>SUM(C14:C15)</f>
        <v>2</v>
      </c>
      <c r="D13" s="324">
        <f>SUM(D14:D15)</f>
        <v>781</v>
      </c>
      <c r="E13" s="324">
        <f t="shared" ref="E13:F13" si="1">SUM(E14:E15)</f>
        <v>397</v>
      </c>
      <c r="F13" s="324">
        <f t="shared" si="1"/>
        <v>384</v>
      </c>
    </row>
    <row r="14" spans="1:6" ht="13.2" x14ac:dyDescent="0.25">
      <c r="A14" s="45">
        <v>215003</v>
      </c>
      <c r="B14" s="50" t="s">
        <v>44</v>
      </c>
      <c r="C14" s="47">
        <v>1</v>
      </c>
      <c r="D14" s="325">
        <f t="shared" si="0"/>
        <v>459</v>
      </c>
      <c r="E14" s="323">
        <v>227</v>
      </c>
      <c r="F14" s="323">
        <v>232</v>
      </c>
    </row>
    <row r="15" spans="1:6" ht="13.2" x14ac:dyDescent="0.25">
      <c r="A15" s="45">
        <v>215010</v>
      </c>
      <c r="B15" s="50" t="s">
        <v>45</v>
      </c>
      <c r="C15" s="47">
        <v>1</v>
      </c>
      <c r="D15" s="325">
        <f t="shared" si="0"/>
        <v>322</v>
      </c>
      <c r="E15" s="323">
        <v>170</v>
      </c>
      <c r="F15" s="323">
        <v>152</v>
      </c>
    </row>
    <row r="16" spans="1:6" ht="30" customHeight="1" x14ac:dyDescent="0.25">
      <c r="A16" s="44"/>
      <c r="B16" s="48" t="s">
        <v>7</v>
      </c>
      <c r="C16" s="49">
        <f>SUM(C17:C28)</f>
        <v>13</v>
      </c>
      <c r="D16" s="324">
        <f>SUM(D17:D28)</f>
        <v>4190</v>
      </c>
      <c r="E16" s="324">
        <f t="shared" ref="E16:F16" si="2">SUM(E17:E28)</f>
        <v>2107</v>
      </c>
      <c r="F16" s="324">
        <f t="shared" si="2"/>
        <v>2083</v>
      </c>
    </row>
    <row r="17" spans="1:6" ht="13.2" x14ac:dyDescent="0.25">
      <c r="A17" s="45">
        <v>305017</v>
      </c>
      <c r="B17" s="50" t="s">
        <v>46</v>
      </c>
      <c r="C17" s="47">
        <v>2</v>
      </c>
      <c r="D17" s="325">
        <f t="shared" si="0"/>
        <v>1042</v>
      </c>
      <c r="E17" s="323">
        <v>518</v>
      </c>
      <c r="F17" s="323">
        <v>524</v>
      </c>
    </row>
    <row r="18" spans="1:6" ht="13.2" x14ac:dyDescent="0.25">
      <c r="A18" s="45">
        <v>305057</v>
      </c>
      <c r="B18" s="50" t="s">
        <v>172</v>
      </c>
      <c r="C18" s="47">
        <v>1</v>
      </c>
      <c r="D18" s="325">
        <f t="shared" si="0"/>
        <v>349</v>
      </c>
      <c r="E18" s="323">
        <v>177</v>
      </c>
      <c r="F18" s="323">
        <v>172</v>
      </c>
    </row>
    <row r="19" spans="1:6" ht="13.2" x14ac:dyDescent="0.25">
      <c r="A19" s="45">
        <v>305058</v>
      </c>
      <c r="B19" s="50" t="s">
        <v>427</v>
      </c>
      <c r="C19" s="47">
        <v>1</v>
      </c>
      <c r="D19" s="325">
        <f t="shared" si="0"/>
        <v>257</v>
      </c>
      <c r="E19" s="323">
        <v>127</v>
      </c>
      <c r="F19" s="323">
        <v>130</v>
      </c>
    </row>
    <row r="20" spans="1:6" ht="13.2" x14ac:dyDescent="0.25">
      <c r="A20" s="45">
        <v>305059</v>
      </c>
      <c r="B20" s="50" t="s">
        <v>284</v>
      </c>
      <c r="C20" s="47">
        <v>1</v>
      </c>
      <c r="D20" s="325">
        <f t="shared" si="0"/>
        <v>450</v>
      </c>
      <c r="E20" s="323">
        <v>238</v>
      </c>
      <c r="F20" s="323">
        <v>212</v>
      </c>
    </row>
    <row r="21" spans="1:6" ht="13.2" x14ac:dyDescent="0.25">
      <c r="A21" s="45">
        <v>305060</v>
      </c>
      <c r="B21" s="50" t="s">
        <v>1166</v>
      </c>
      <c r="C21" s="47">
        <v>1</v>
      </c>
      <c r="D21" s="325">
        <f t="shared" si="0"/>
        <v>404</v>
      </c>
      <c r="E21" s="323">
        <v>200</v>
      </c>
      <c r="F21" s="323">
        <v>204</v>
      </c>
    </row>
    <row r="22" spans="1:6" ht="13.2" x14ac:dyDescent="0.25">
      <c r="A22" s="45">
        <v>305061</v>
      </c>
      <c r="B22" s="50" t="s">
        <v>285</v>
      </c>
      <c r="C22" s="47">
        <v>1</v>
      </c>
      <c r="D22" s="325">
        <f t="shared" si="0"/>
        <v>231</v>
      </c>
      <c r="E22" s="323">
        <v>124</v>
      </c>
      <c r="F22" s="323">
        <v>107</v>
      </c>
    </row>
    <row r="23" spans="1:6" ht="13.2" x14ac:dyDescent="0.25">
      <c r="A23" s="45">
        <v>305062</v>
      </c>
      <c r="B23" s="50" t="s">
        <v>47</v>
      </c>
      <c r="C23" s="47">
        <v>1</v>
      </c>
      <c r="D23" s="325">
        <f t="shared" si="0"/>
        <v>117</v>
      </c>
      <c r="E23" s="323">
        <v>61</v>
      </c>
      <c r="F23" s="323">
        <v>56</v>
      </c>
    </row>
    <row r="24" spans="1:6" ht="13.2" x14ac:dyDescent="0.25">
      <c r="A24" s="45">
        <v>305063</v>
      </c>
      <c r="B24" s="50" t="s">
        <v>173</v>
      </c>
      <c r="C24" s="47">
        <v>1</v>
      </c>
      <c r="D24" s="325">
        <f t="shared" si="0"/>
        <v>606</v>
      </c>
      <c r="E24" s="323">
        <v>299</v>
      </c>
      <c r="F24" s="323">
        <v>307</v>
      </c>
    </row>
    <row r="25" spans="1:6" ht="13.2" x14ac:dyDescent="0.25">
      <c r="A25" s="51">
        <v>305073</v>
      </c>
      <c r="B25" s="50" t="s">
        <v>465</v>
      </c>
      <c r="C25" s="47">
        <v>1</v>
      </c>
      <c r="D25" s="325">
        <f t="shared" si="0"/>
        <v>432</v>
      </c>
      <c r="E25" s="323">
        <v>214</v>
      </c>
      <c r="F25" s="323">
        <v>218</v>
      </c>
    </row>
    <row r="26" spans="1:6" ht="13.2" x14ac:dyDescent="0.25">
      <c r="A26" s="51">
        <v>305075</v>
      </c>
      <c r="B26" s="50" t="s">
        <v>1167</v>
      </c>
      <c r="C26" s="47">
        <v>1</v>
      </c>
      <c r="D26" s="325">
        <f t="shared" si="0"/>
        <v>85</v>
      </c>
      <c r="E26" s="323">
        <v>42</v>
      </c>
      <c r="F26" s="323">
        <v>43</v>
      </c>
    </row>
    <row r="27" spans="1:6" ht="13.2" x14ac:dyDescent="0.25">
      <c r="A27" s="51">
        <v>305076</v>
      </c>
      <c r="B27" s="50" t="s">
        <v>466</v>
      </c>
      <c r="C27" s="47">
        <v>1</v>
      </c>
      <c r="D27" s="325">
        <f t="shared" si="0"/>
        <v>159</v>
      </c>
      <c r="E27" s="323">
        <v>82</v>
      </c>
      <c r="F27" s="323">
        <v>77</v>
      </c>
    </row>
    <row r="28" spans="1:6" ht="13.2" x14ac:dyDescent="0.25">
      <c r="A28" s="45">
        <v>305077</v>
      </c>
      <c r="B28" s="50" t="s">
        <v>338</v>
      </c>
      <c r="C28" s="47">
        <v>1</v>
      </c>
      <c r="D28" s="325">
        <f t="shared" si="0"/>
        <v>58</v>
      </c>
      <c r="E28" s="323">
        <v>25</v>
      </c>
      <c r="F28" s="323">
        <v>33</v>
      </c>
    </row>
    <row r="29" spans="1:6" ht="30" customHeight="1" x14ac:dyDescent="0.25">
      <c r="A29" s="44"/>
      <c r="B29" s="48" t="s">
        <v>9</v>
      </c>
      <c r="C29" s="49">
        <f>SUM(C30:C31)</f>
        <v>3</v>
      </c>
      <c r="D29" s="324">
        <f>SUM(D30:D31)</f>
        <v>952</v>
      </c>
      <c r="E29" s="324">
        <f t="shared" ref="E29:F29" si="3">SUM(E30:E31)</f>
        <v>492</v>
      </c>
      <c r="F29" s="324">
        <f t="shared" si="3"/>
        <v>460</v>
      </c>
    </row>
    <row r="30" spans="1:6" ht="13.2" x14ac:dyDescent="0.25">
      <c r="A30" s="45">
        <v>502080</v>
      </c>
      <c r="B30" s="50" t="s">
        <v>48</v>
      </c>
      <c r="C30" s="47">
        <v>1</v>
      </c>
      <c r="D30" s="325">
        <f t="shared" si="0"/>
        <v>213</v>
      </c>
      <c r="E30" s="323">
        <v>111</v>
      </c>
      <c r="F30" s="323">
        <v>102</v>
      </c>
    </row>
    <row r="31" spans="1:6" ht="13.2" x14ac:dyDescent="0.25">
      <c r="A31" s="45">
        <v>511011</v>
      </c>
      <c r="B31" s="50" t="s">
        <v>463</v>
      </c>
      <c r="C31" s="47">
        <v>2</v>
      </c>
      <c r="D31" s="325">
        <f t="shared" si="0"/>
        <v>739</v>
      </c>
      <c r="E31" s="323">
        <v>381</v>
      </c>
      <c r="F31" s="323">
        <v>358</v>
      </c>
    </row>
    <row r="32" spans="1:6" ht="30" customHeight="1" x14ac:dyDescent="0.25">
      <c r="A32" s="44"/>
      <c r="B32" s="48" t="s">
        <v>10</v>
      </c>
      <c r="C32" s="49">
        <f>SUM(C33:C71)</f>
        <v>47</v>
      </c>
      <c r="D32" s="324">
        <f>SUM(D33:D71)</f>
        <v>16406</v>
      </c>
      <c r="E32" s="324">
        <f t="shared" ref="E32:F32" si="4">SUM(E33:E71)</f>
        <v>8611</v>
      </c>
      <c r="F32" s="324">
        <f t="shared" si="4"/>
        <v>7795</v>
      </c>
    </row>
    <row r="33" spans="1:6" ht="13.2" x14ac:dyDescent="0.25">
      <c r="A33" s="45">
        <v>603003</v>
      </c>
      <c r="B33" s="50" t="s">
        <v>49</v>
      </c>
      <c r="C33" s="47">
        <v>1</v>
      </c>
      <c r="D33" s="325">
        <f t="shared" si="0"/>
        <v>531</v>
      </c>
      <c r="E33" s="323">
        <v>268</v>
      </c>
      <c r="F33" s="323">
        <v>263</v>
      </c>
    </row>
    <row r="34" spans="1:6" ht="13.2" x14ac:dyDescent="0.25">
      <c r="A34" s="45">
        <v>603006</v>
      </c>
      <c r="B34" s="50" t="s">
        <v>50</v>
      </c>
      <c r="C34" s="47">
        <v>2</v>
      </c>
      <c r="D34" s="325">
        <f t="shared" si="0"/>
        <v>1258</v>
      </c>
      <c r="E34" s="323">
        <v>659</v>
      </c>
      <c r="F34" s="323">
        <v>599</v>
      </c>
    </row>
    <row r="35" spans="1:6" ht="13.2" x14ac:dyDescent="0.25">
      <c r="A35" s="45">
        <v>603007</v>
      </c>
      <c r="B35" s="50" t="s">
        <v>51</v>
      </c>
      <c r="C35" s="47">
        <v>1</v>
      </c>
      <c r="D35" s="325">
        <f t="shared" si="0"/>
        <v>134</v>
      </c>
      <c r="E35" s="323">
        <v>79</v>
      </c>
      <c r="F35" s="323">
        <v>55</v>
      </c>
    </row>
    <row r="36" spans="1:6" ht="13.2" x14ac:dyDescent="0.25">
      <c r="A36" s="45">
        <v>603008</v>
      </c>
      <c r="B36" s="50" t="s">
        <v>286</v>
      </c>
      <c r="C36" s="47">
        <v>1</v>
      </c>
      <c r="D36" s="325">
        <f t="shared" si="0"/>
        <v>348</v>
      </c>
      <c r="E36" s="323">
        <v>195</v>
      </c>
      <c r="F36" s="323">
        <v>153</v>
      </c>
    </row>
    <row r="37" spans="1:6" ht="14.4" x14ac:dyDescent="0.25">
      <c r="A37" s="45">
        <v>603011</v>
      </c>
      <c r="B37" s="322" t="s">
        <v>1164</v>
      </c>
      <c r="C37" s="47">
        <v>1</v>
      </c>
      <c r="D37" s="325">
        <f t="shared" si="0"/>
        <v>431</v>
      </c>
      <c r="E37" s="323">
        <v>211</v>
      </c>
      <c r="F37" s="323">
        <v>220</v>
      </c>
    </row>
    <row r="38" spans="1:6" ht="13.2" x14ac:dyDescent="0.25">
      <c r="A38" s="45">
        <v>603012</v>
      </c>
      <c r="B38" s="50" t="s">
        <v>287</v>
      </c>
      <c r="C38" s="47">
        <v>1</v>
      </c>
      <c r="D38" s="325">
        <f t="shared" si="0"/>
        <v>479</v>
      </c>
      <c r="E38" s="323">
        <v>245</v>
      </c>
      <c r="F38" s="323">
        <v>234</v>
      </c>
    </row>
    <row r="39" spans="1:6" ht="13.2" x14ac:dyDescent="0.25">
      <c r="A39" s="45">
        <v>603014</v>
      </c>
      <c r="B39" s="50" t="s">
        <v>288</v>
      </c>
      <c r="C39" s="47">
        <v>2</v>
      </c>
      <c r="D39" s="325">
        <f t="shared" si="0"/>
        <v>1090</v>
      </c>
      <c r="E39" s="323">
        <v>569</v>
      </c>
      <c r="F39" s="323">
        <v>521</v>
      </c>
    </row>
    <row r="40" spans="1:6" ht="13.2" x14ac:dyDescent="0.25">
      <c r="A40" s="45">
        <v>603019</v>
      </c>
      <c r="B40" s="50" t="s">
        <v>169</v>
      </c>
      <c r="C40" s="47">
        <v>2</v>
      </c>
      <c r="D40" s="325">
        <f t="shared" si="0"/>
        <v>917</v>
      </c>
      <c r="E40" s="323">
        <v>458</v>
      </c>
      <c r="F40" s="323">
        <v>459</v>
      </c>
    </row>
    <row r="41" spans="1:6" ht="13.2" x14ac:dyDescent="0.25">
      <c r="A41" s="45">
        <v>603022</v>
      </c>
      <c r="B41" s="50" t="s">
        <v>52</v>
      </c>
      <c r="C41" s="47">
        <v>2</v>
      </c>
      <c r="D41" s="325">
        <f t="shared" si="0"/>
        <v>679</v>
      </c>
      <c r="E41" s="323">
        <v>348</v>
      </c>
      <c r="F41" s="323">
        <v>331</v>
      </c>
    </row>
    <row r="42" spans="1:6" ht="13.2" x14ac:dyDescent="0.25">
      <c r="A42" s="45">
        <v>603023</v>
      </c>
      <c r="B42" s="50" t="s">
        <v>53</v>
      </c>
      <c r="C42" s="47">
        <v>2</v>
      </c>
      <c r="D42" s="325">
        <f t="shared" si="0"/>
        <v>978</v>
      </c>
      <c r="E42" s="323">
        <v>489</v>
      </c>
      <c r="F42" s="323">
        <v>489</v>
      </c>
    </row>
    <row r="43" spans="1:6" ht="13.2" x14ac:dyDescent="0.25">
      <c r="A43" s="45">
        <v>603027</v>
      </c>
      <c r="B43" s="50" t="s">
        <v>54</v>
      </c>
      <c r="C43" s="47">
        <v>1</v>
      </c>
      <c r="D43" s="325">
        <f t="shared" si="0"/>
        <v>450</v>
      </c>
      <c r="E43" s="323">
        <v>251</v>
      </c>
      <c r="F43" s="323">
        <v>199</v>
      </c>
    </row>
    <row r="44" spans="1:6" ht="13.2" x14ac:dyDescent="0.25">
      <c r="A44" s="45">
        <v>603028</v>
      </c>
      <c r="B44" s="50" t="s">
        <v>55</v>
      </c>
      <c r="C44" s="47">
        <v>1</v>
      </c>
      <c r="D44" s="325">
        <f t="shared" si="0"/>
        <v>253</v>
      </c>
      <c r="E44" s="323">
        <v>151</v>
      </c>
      <c r="F44" s="323">
        <v>102</v>
      </c>
    </row>
    <row r="45" spans="1:6" ht="13.2" x14ac:dyDescent="0.25">
      <c r="A45" s="45">
        <v>603029</v>
      </c>
      <c r="B45" s="50" t="s">
        <v>56</v>
      </c>
      <c r="C45" s="47">
        <v>1</v>
      </c>
      <c r="D45" s="325">
        <f t="shared" si="0"/>
        <v>243</v>
      </c>
      <c r="E45" s="323">
        <v>128</v>
      </c>
      <c r="F45" s="323">
        <v>115</v>
      </c>
    </row>
    <row r="46" spans="1:6" ht="13.2" x14ac:dyDescent="0.25">
      <c r="A46" s="45">
        <v>603030</v>
      </c>
      <c r="B46" s="50" t="s">
        <v>289</v>
      </c>
      <c r="C46" s="47">
        <v>1</v>
      </c>
      <c r="D46" s="325">
        <f t="shared" si="0"/>
        <v>342</v>
      </c>
      <c r="E46" s="323">
        <v>197</v>
      </c>
      <c r="F46" s="323">
        <v>145</v>
      </c>
    </row>
    <row r="47" spans="1:6" ht="13.2" x14ac:dyDescent="0.25">
      <c r="A47" s="45">
        <v>603031</v>
      </c>
      <c r="B47" s="50" t="s">
        <v>290</v>
      </c>
      <c r="C47" s="47">
        <v>1</v>
      </c>
      <c r="D47" s="325">
        <f t="shared" si="0"/>
        <v>280</v>
      </c>
      <c r="E47" s="323">
        <v>165</v>
      </c>
      <c r="F47" s="323">
        <v>115</v>
      </c>
    </row>
    <row r="48" spans="1:6" ht="13.2" x14ac:dyDescent="0.25">
      <c r="A48" s="45">
        <v>603032</v>
      </c>
      <c r="B48" s="50" t="s">
        <v>57</v>
      </c>
      <c r="C48" s="47">
        <v>1</v>
      </c>
      <c r="D48" s="325">
        <f t="shared" si="0"/>
        <v>479</v>
      </c>
      <c r="E48" s="323">
        <v>269</v>
      </c>
      <c r="F48" s="323">
        <v>210</v>
      </c>
    </row>
    <row r="49" spans="1:6" ht="13.2" x14ac:dyDescent="0.25">
      <c r="A49" s="45">
        <v>603033</v>
      </c>
      <c r="B49" s="50" t="s">
        <v>291</v>
      </c>
      <c r="C49" s="47">
        <v>1</v>
      </c>
      <c r="D49" s="325">
        <f t="shared" si="0"/>
        <v>118</v>
      </c>
      <c r="E49" s="323">
        <v>68</v>
      </c>
      <c r="F49" s="323">
        <v>50</v>
      </c>
    </row>
    <row r="50" spans="1:6" ht="13.2" x14ac:dyDescent="0.25">
      <c r="A50" s="45">
        <v>603034</v>
      </c>
      <c r="B50" s="50" t="s">
        <v>58</v>
      </c>
      <c r="C50" s="47">
        <v>1</v>
      </c>
      <c r="D50" s="325">
        <f t="shared" si="0"/>
        <v>271</v>
      </c>
      <c r="E50" s="323">
        <v>151</v>
      </c>
      <c r="F50" s="323">
        <v>120</v>
      </c>
    </row>
    <row r="51" spans="1:6" ht="13.2" x14ac:dyDescent="0.25">
      <c r="A51" s="45">
        <v>603035</v>
      </c>
      <c r="B51" s="50" t="s">
        <v>292</v>
      </c>
      <c r="C51" s="47">
        <v>1</v>
      </c>
      <c r="D51" s="325">
        <f t="shared" si="0"/>
        <v>139</v>
      </c>
      <c r="E51" s="323">
        <v>71</v>
      </c>
      <c r="F51" s="323">
        <v>68</v>
      </c>
    </row>
    <row r="52" spans="1:6" ht="13.2" x14ac:dyDescent="0.25">
      <c r="A52" s="45">
        <v>603036</v>
      </c>
      <c r="B52" s="50" t="s">
        <v>59</v>
      </c>
      <c r="C52" s="47">
        <v>1</v>
      </c>
      <c r="D52" s="325">
        <f t="shared" si="0"/>
        <v>232</v>
      </c>
      <c r="E52" s="323">
        <v>124</v>
      </c>
      <c r="F52" s="323">
        <v>108</v>
      </c>
    </row>
    <row r="53" spans="1:6" ht="13.2" x14ac:dyDescent="0.25">
      <c r="A53" s="45">
        <v>603041</v>
      </c>
      <c r="B53" s="50" t="s">
        <v>60</v>
      </c>
      <c r="C53" s="47">
        <v>1</v>
      </c>
      <c r="D53" s="325">
        <f t="shared" si="0"/>
        <v>397</v>
      </c>
      <c r="E53" s="323">
        <v>214</v>
      </c>
      <c r="F53" s="323">
        <v>183</v>
      </c>
    </row>
    <row r="54" spans="1:6" ht="13.2" x14ac:dyDescent="0.25">
      <c r="A54" s="45">
        <v>603051</v>
      </c>
      <c r="B54" s="50" t="s">
        <v>61</v>
      </c>
      <c r="C54" s="47">
        <v>1</v>
      </c>
      <c r="D54" s="325">
        <f t="shared" si="0"/>
        <v>184</v>
      </c>
      <c r="E54" s="323">
        <v>107</v>
      </c>
      <c r="F54" s="323">
        <v>77</v>
      </c>
    </row>
    <row r="55" spans="1:6" ht="13.2" x14ac:dyDescent="0.25">
      <c r="A55" s="45">
        <v>605039</v>
      </c>
      <c r="B55" s="50" t="s">
        <v>1168</v>
      </c>
      <c r="C55" s="47">
        <v>1</v>
      </c>
      <c r="D55" s="325">
        <f t="shared" si="0"/>
        <v>125</v>
      </c>
      <c r="E55" s="323">
        <v>63</v>
      </c>
      <c r="F55" s="323">
        <v>62</v>
      </c>
    </row>
    <row r="56" spans="1:6" ht="13.2" x14ac:dyDescent="0.25">
      <c r="A56" s="45">
        <v>607021</v>
      </c>
      <c r="B56" s="50" t="s">
        <v>62</v>
      </c>
      <c r="C56" s="47">
        <v>1</v>
      </c>
      <c r="D56" s="325">
        <f t="shared" si="0"/>
        <v>147</v>
      </c>
      <c r="E56" s="323">
        <v>83</v>
      </c>
      <c r="F56" s="323">
        <v>64</v>
      </c>
    </row>
    <row r="57" spans="1:6" ht="13.2" x14ac:dyDescent="0.25">
      <c r="A57" s="45">
        <v>607024</v>
      </c>
      <c r="B57" s="50" t="s">
        <v>426</v>
      </c>
      <c r="C57" s="47">
        <v>1</v>
      </c>
      <c r="D57" s="325">
        <f t="shared" si="0"/>
        <v>198</v>
      </c>
      <c r="E57" s="323">
        <v>105</v>
      </c>
      <c r="F57" s="323">
        <v>93</v>
      </c>
    </row>
    <row r="58" spans="1:6" ht="13.2" x14ac:dyDescent="0.25">
      <c r="A58" s="45">
        <v>607025</v>
      </c>
      <c r="B58" s="50" t="s">
        <v>464</v>
      </c>
      <c r="C58" s="47">
        <v>1</v>
      </c>
      <c r="D58" s="325">
        <f t="shared" si="0"/>
        <v>392</v>
      </c>
      <c r="E58" s="323">
        <v>206</v>
      </c>
      <c r="F58" s="323">
        <v>186</v>
      </c>
    </row>
    <row r="59" spans="1:6" ht="13.2" x14ac:dyDescent="0.25">
      <c r="A59" s="45">
        <v>607027</v>
      </c>
      <c r="B59" s="50" t="s">
        <v>63</v>
      </c>
      <c r="C59" s="47">
        <v>1</v>
      </c>
      <c r="D59" s="325">
        <f t="shared" si="0"/>
        <v>290</v>
      </c>
      <c r="E59" s="323">
        <v>154</v>
      </c>
      <c r="F59" s="323">
        <v>136</v>
      </c>
    </row>
    <row r="60" spans="1:6" ht="13.2" x14ac:dyDescent="0.25">
      <c r="A60" s="45">
        <v>607038</v>
      </c>
      <c r="B60" s="50" t="s">
        <v>1169</v>
      </c>
      <c r="C60" s="47">
        <v>1</v>
      </c>
      <c r="D60" s="325">
        <f t="shared" si="0"/>
        <v>91</v>
      </c>
      <c r="E60" s="323">
        <v>52</v>
      </c>
      <c r="F60" s="323">
        <v>39</v>
      </c>
    </row>
    <row r="61" spans="1:6" ht="13.2" x14ac:dyDescent="0.25">
      <c r="A61" s="45">
        <v>607039</v>
      </c>
      <c r="B61" s="50" t="s">
        <v>1170</v>
      </c>
      <c r="C61" s="47">
        <v>1</v>
      </c>
      <c r="D61" s="325">
        <f t="shared" si="0"/>
        <v>79</v>
      </c>
      <c r="E61" s="323">
        <v>36</v>
      </c>
      <c r="F61" s="323">
        <v>43</v>
      </c>
    </row>
    <row r="62" spans="1:6" ht="13.2" x14ac:dyDescent="0.25">
      <c r="A62" s="45">
        <v>608016</v>
      </c>
      <c r="B62" s="50" t="s">
        <v>64</v>
      </c>
      <c r="C62" s="47">
        <v>1</v>
      </c>
      <c r="D62" s="325">
        <f t="shared" si="0"/>
        <v>127</v>
      </c>
      <c r="E62" s="323">
        <v>68</v>
      </c>
      <c r="F62" s="323">
        <v>59</v>
      </c>
    </row>
    <row r="63" spans="1:6" ht="13.2" x14ac:dyDescent="0.25">
      <c r="A63" s="45">
        <v>608042</v>
      </c>
      <c r="B63" s="50" t="s">
        <v>293</v>
      </c>
      <c r="C63" s="47">
        <v>2</v>
      </c>
      <c r="D63" s="325">
        <f t="shared" si="0"/>
        <v>1351</v>
      </c>
      <c r="E63" s="323">
        <v>669</v>
      </c>
      <c r="F63" s="323">
        <v>682</v>
      </c>
    </row>
    <row r="64" spans="1:6" ht="13.2" x14ac:dyDescent="0.25">
      <c r="A64" s="45">
        <v>610003</v>
      </c>
      <c r="B64" s="50" t="s">
        <v>170</v>
      </c>
      <c r="C64" s="47">
        <v>1</v>
      </c>
      <c r="D64" s="325">
        <f t="shared" si="0"/>
        <v>290</v>
      </c>
      <c r="E64" s="323">
        <v>151</v>
      </c>
      <c r="F64" s="323">
        <v>139</v>
      </c>
    </row>
    <row r="65" spans="1:6" ht="13.2" x14ac:dyDescent="0.25">
      <c r="A65" s="45">
        <v>610006</v>
      </c>
      <c r="B65" s="50" t="s">
        <v>428</v>
      </c>
      <c r="C65" s="47">
        <v>2</v>
      </c>
      <c r="D65" s="325">
        <f t="shared" si="0"/>
        <v>647</v>
      </c>
      <c r="E65" s="323">
        <v>330</v>
      </c>
      <c r="F65" s="323">
        <v>317</v>
      </c>
    </row>
    <row r="66" spans="1:6" ht="13.2" x14ac:dyDescent="0.25">
      <c r="A66" s="45">
        <v>610012</v>
      </c>
      <c r="B66" s="50" t="s">
        <v>429</v>
      </c>
      <c r="C66" s="47">
        <v>2</v>
      </c>
      <c r="D66" s="325">
        <f t="shared" si="0"/>
        <v>927</v>
      </c>
      <c r="E66" s="323">
        <v>472</v>
      </c>
      <c r="F66" s="323">
        <v>455</v>
      </c>
    </row>
    <row r="67" spans="1:6" ht="13.2" x14ac:dyDescent="0.25">
      <c r="A67" s="45">
        <v>610020</v>
      </c>
      <c r="B67" s="50" t="s">
        <v>65</v>
      </c>
      <c r="C67" s="47">
        <v>1</v>
      </c>
      <c r="D67" s="325">
        <f t="shared" si="0"/>
        <v>414</v>
      </c>
      <c r="E67" s="323">
        <v>225</v>
      </c>
      <c r="F67" s="323">
        <v>189</v>
      </c>
    </row>
    <row r="68" spans="1:6" ht="13.2" x14ac:dyDescent="0.25">
      <c r="A68" s="45">
        <v>610021</v>
      </c>
      <c r="B68" s="50" t="s">
        <v>66</v>
      </c>
      <c r="C68" s="47">
        <v>1</v>
      </c>
      <c r="D68" s="325">
        <f t="shared" si="0"/>
        <v>395</v>
      </c>
      <c r="E68" s="323">
        <v>206</v>
      </c>
      <c r="F68" s="323">
        <v>189</v>
      </c>
    </row>
    <row r="69" spans="1:6" ht="13.2" x14ac:dyDescent="0.25">
      <c r="A69" s="45">
        <v>610026</v>
      </c>
      <c r="B69" s="50" t="s">
        <v>294</v>
      </c>
      <c r="C69" s="47">
        <v>1</v>
      </c>
      <c r="D69" s="325">
        <f t="shared" si="0"/>
        <v>262</v>
      </c>
      <c r="E69" s="323">
        <v>144</v>
      </c>
      <c r="F69" s="323">
        <v>118</v>
      </c>
    </row>
    <row r="70" spans="1:6" ht="13.2" x14ac:dyDescent="0.25">
      <c r="A70" s="45">
        <v>610027</v>
      </c>
      <c r="B70" s="50" t="s">
        <v>1171</v>
      </c>
      <c r="C70" s="47">
        <v>1</v>
      </c>
      <c r="D70" s="325">
        <f t="shared" si="0"/>
        <v>359</v>
      </c>
      <c r="E70" s="323">
        <v>198</v>
      </c>
      <c r="F70" s="323">
        <v>161</v>
      </c>
    </row>
    <row r="71" spans="1:6" ht="13.2" x14ac:dyDescent="0.25">
      <c r="A71" s="45">
        <v>610033</v>
      </c>
      <c r="B71" s="50" t="s">
        <v>1172</v>
      </c>
      <c r="C71" s="47">
        <v>1</v>
      </c>
      <c r="D71" s="325">
        <f t="shared" si="0"/>
        <v>79</v>
      </c>
      <c r="E71" s="323">
        <v>32</v>
      </c>
      <c r="F71" s="323">
        <v>47</v>
      </c>
    </row>
    <row r="72" spans="1:6" ht="30" customHeight="1" x14ac:dyDescent="0.25">
      <c r="A72" s="44"/>
      <c r="B72" s="48" t="s">
        <v>27</v>
      </c>
      <c r="C72" s="49">
        <f>SUM(C73:C94)</f>
        <v>41</v>
      </c>
      <c r="D72" s="324">
        <f>SUM(D73:D94)</f>
        <v>18553</v>
      </c>
      <c r="E72" s="324">
        <f t="shared" ref="E72:F72" si="5">SUM(E73:E94)</f>
        <v>9731</v>
      </c>
      <c r="F72" s="324">
        <f t="shared" si="5"/>
        <v>8822</v>
      </c>
    </row>
    <row r="73" spans="1:6" ht="13.2" x14ac:dyDescent="0.25">
      <c r="A73" s="45">
        <v>701009</v>
      </c>
      <c r="B73" s="50" t="s">
        <v>67</v>
      </c>
      <c r="C73" s="47">
        <v>1</v>
      </c>
      <c r="D73" s="325">
        <f t="shared" si="0"/>
        <v>435</v>
      </c>
      <c r="E73" s="323">
        <v>235</v>
      </c>
      <c r="F73" s="323">
        <v>200</v>
      </c>
    </row>
    <row r="74" spans="1:6" ht="13.2" x14ac:dyDescent="0.25">
      <c r="A74" s="45">
        <v>701021</v>
      </c>
      <c r="B74" s="50" t="s">
        <v>68</v>
      </c>
      <c r="C74" s="47">
        <v>1</v>
      </c>
      <c r="D74" s="325">
        <f t="shared" si="0"/>
        <v>249</v>
      </c>
      <c r="E74" s="323">
        <v>136</v>
      </c>
      <c r="F74" s="323">
        <v>113</v>
      </c>
    </row>
    <row r="75" spans="1:6" ht="13.2" x14ac:dyDescent="0.25">
      <c r="A75" s="45">
        <v>701034</v>
      </c>
      <c r="B75" s="50" t="s">
        <v>69</v>
      </c>
      <c r="C75" s="47">
        <v>1</v>
      </c>
      <c r="D75" s="325">
        <f t="shared" ref="D75:D94" si="6">+E75+F75</f>
        <v>532</v>
      </c>
      <c r="E75" s="323">
        <v>288</v>
      </c>
      <c r="F75" s="323">
        <v>244</v>
      </c>
    </row>
    <row r="76" spans="1:6" ht="13.2" x14ac:dyDescent="0.25">
      <c r="A76" s="45">
        <v>701035</v>
      </c>
      <c r="B76" s="50" t="s">
        <v>295</v>
      </c>
      <c r="C76" s="47">
        <v>1</v>
      </c>
      <c r="D76" s="325">
        <f t="shared" si="6"/>
        <v>645</v>
      </c>
      <c r="E76" s="323">
        <v>315</v>
      </c>
      <c r="F76" s="323">
        <v>330</v>
      </c>
    </row>
    <row r="77" spans="1:6" ht="13.2" x14ac:dyDescent="0.25">
      <c r="A77" s="45">
        <v>701036</v>
      </c>
      <c r="B77" s="50" t="s">
        <v>70</v>
      </c>
      <c r="C77" s="47">
        <v>1</v>
      </c>
      <c r="D77" s="325">
        <f t="shared" si="6"/>
        <v>286</v>
      </c>
      <c r="E77" s="323">
        <v>153</v>
      </c>
      <c r="F77" s="323">
        <v>133</v>
      </c>
    </row>
    <row r="78" spans="1:6" ht="13.2" x14ac:dyDescent="0.25">
      <c r="A78" s="45">
        <v>701042</v>
      </c>
      <c r="B78" s="50" t="s">
        <v>467</v>
      </c>
      <c r="C78" s="47">
        <v>1</v>
      </c>
      <c r="D78" s="325">
        <f t="shared" si="6"/>
        <v>519</v>
      </c>
      <c r="E78" s="323">
        <v>272</v>
      </c>
      <c r="F78" s="323">
        <v>247</v>
      </c>
    </row>
    <row r="79" spans="1:6" ht="13.2" x14ac:dyDescent="0.25">
      <c r="A79" s="45">
        <v>701044</v>
      </c>
      <c r="B79" s="50" t="s">
        <v>1173</v>
      </c>
      <c r="C79" s="47">
        <v>1</v>
      </c>
      <c r="D79" s="325">
        <f t="shared" si="6"/>
        <v>73</v>
      </c>
      <c r="E79" s="323">
        <v>39</v>
      </c>
      <c r="F79" s="323">
        <v>34</v>
      </c>
    </row>
    <row r="80" spans="1:6" ht="13.2" x14ac:dyDescent="0.25">
      <c r="A80" s="45">
        <v>703004</v>
      </c>
      <c r="B80" s="50" t="s">
        <v>71</v>
      </c>
      <c r="C80" s="47">
        <v>2</v>
      </c>
      <c r="D80" s="325">
        <f t="shared" si="6"/>
        <v>748</v>
      </c>
      <c r="E80" s="323">
        <v>406</v>
      </c>
      <c r="F80" s="323">
        <v>342</v>
      </c>
    </row>
    <row r="81" spans="1:6" ht="13.2" x14ac:dyDescent="0.25">
      <c r="A81" s="45">
        <v>704001</v>
      </c>
      <c r="B81" s="50" t="s">
        <v>296</v>
      </c>
      <c r="C81" s="47">
        <v>1</v>
      </c>
      <c r="D81" s="325">
        <f t="shared" si="6"/>
        <v>448</v>
      </c>
      <c r="E81" s="323">
        <v>225</v>
      </c>
      <c r="F81" s="323">
        <v>223</v>
      </c>
    </row>
    <row r="82" spans="1:6" ht="13.2" x14ac:dyDescent="0.25">
      <c r="A82" s="45">
        <v>704002</v>
      </c>
      <c r="B82" s="50" t="s">
        <v>73</v>
      </c>
      <c r="C82" s="47">
        <v>4</v>
      </c>
      <c r="D82" s="325">
        <f t="shared" si="6"/>
        <v>2165</v>
      </c>
      <c r="E82" s="323">
        <v>1132</v>
      </c>
      <c r="F82" s="323">
        <v>1033</v>
      </c>
    </row>
    <row r="83" spans="1:6" ht="13.2" x14ac:dyDescent="0.25">
      <c r="A83" s="45">
        <v>704003</v>
      </c>
      <c r="B83" s="50" t="s">
        <v>297</v>
      </c>
      <c r="C83" s="47">
        <v>1</v>
      </c>
      <c r="D83" s="325">
        <f t="shared" si="6"/>
        <v>392</v>
      </c>
      <c r="E83" s="323">
        <v>215</v>
      </c>
      <c r="F83" s="323">
        <v>177</v>
      </c>
    </row>
    <row r="84" spans="1:6" ht="13.2" x14ac:dyDescent="0.25">
      <c r="A84" s="45">
        <v>704006</v>
      </c>
      <c r="B84" s="50" t="s">
        <v>72</v>
      </c>
      <c r="C84" s="47">
        <v>4</v>
      </c>
      <c r="D84" s="325">
        <f t="shared" si="6"/>
        <v>2074</v>
      </c>
      <c r="E84" s="323">
        <v>1162</v>
      </c>
      <c r="F84" s="323">
        <v>912</v>
      </c>
    </row>
    <row r="85" spans="1:6" ht="13.2" x14ac:dyDescent="0.25">
      <c r="A85" s="45">
        <v>704007</v>
      </c>
      <c r="B85" s="50" t="s">
        <v>1174</v>
      </c>
      <c r="C85" s="47">
        <v>7</v>
      </c>
      <c r="D85" s="325">
        <f t="shared" si="6"/>
        <v>3891</v>
      </c>
      <c r="E85" s="323">
        <v>2029</v>
      </c>
      <c r="F85" s="323">
        <v>1862</v>
      </c>
    </row>
    <row r="86" spans="1:6" ht="13.2" x14ac:dyDescent="0.25">
      <c r="A86" s="45">
        <v>704008</v>
      </c>
      <c r="B86" s="50" t="s">
        <v>1175</v>
      </c>
      <c r="C86" s="47">
        <v>4</v>
      </c>
      <c r="D86" s="325">
        <f t="shared" si="6"/>
        <v>2403</v>
      </c>
      <c r="E86" s="323">
        <v>1204</v>
      </c>
      <c r="F86" s="323">
        <v>1199</v>
      </c>
    </row>
    <row r="87" spans="1:6" ht="13.2" x14ac:dyDescent="0.25">
      <c r="A87" s="45">
        <v>704013</v>
      </c>
      <c r="B87" s="50" t="s">
        <v>74</v>
      </c>
      <c r="C87" s="47">
        <v>2</v>
      </c>
      <c r="D87" s="325">
        <f t="shared" si="6"/>
        <v>796</v>
      </c>
      <c r="E87" s="323">
        <v>422</v>
      </c>
      <c r="F87" s="323">
        <v>374</v>
      </c>
    </row>
    <row r="88" spans="1:6" ht="13.2" x14ac:dyDescent="0.25">
      <c r="A88" s="45">
        <v>704015</v>
      </c>
      <c r="B88" s="50" t="s">
        <v>75</v>
      </c>
      <c r="C88" s="47">
        <v>3</v>
      </c>
      <c r="D88" s="325">
        <f t="shared" si="6"/>
        <v>1282</v>
      </c>
      <c r="E88" s="323">
        <v>643</v>
      </c>
      <c r="F88" s="323">
        <v>639</v>
      </c>
    </row>
    <row r="89" spans="1:6" ht="13.2" x14ac:dyDescent="0.25">
      <c r="A89" s="45">
        <v>704019</v>
      </c>
      <c r="B89" s="50" t="s">
        <v>298</v>
      </c>
      <c r="C89" s="47">
        <v>1</v>
      </c>
      <c r="D89" s="325">
        <f t="shared" si="6"/>
        <v>370</v>
      </c>
      <c r="E89" s="323">
        <v>205</v>
      </c>
      <c r="F89" s="323">
        <v>165</v>
      </c>
    </row>
    <row r="90" spans="1:6" ht="13.2" x14ac:dyDescent="0.25">
      <c r="A90" s="45">
        <v>704020</v>
      </c>
      <c r="B90" s="50" t="s">
        <v>1176</v>
      </c>
      <c r="C90" s="47">
        <v>1</v>
      </c>
      <c r="D90" s="325">
        <f t="shared" si="6"/>
        <v>268</v>
      </c>
      <c r="E90" s="323">
        <v>142</v>
      </c>
      <c r="F90" s="323">
        <v>126</v>
      </c>
    </row>
    <row r="91" spans="1:6" ht="13.2" x14ac:dyDescent="0.25">
      <c r="A91" s="45">
        <v>704022</v>
      </c>
      <c r="B91" s="50" t="s">
        <v>468</v>
      </c>
      <c r="C91" s="47">
        <v>1</v>
      </c>
      <c r="D91" s="325">
        <f t="shared" si="6"/>
        <v>273</v>
      </c>
      <c r="E91" s="323">
        <v>149</v>
      </c>
      <c r="F91" s="323">
        <v>124</v>
      </c>
    </row>
    <row r="92" spans="1:6" ht="13.2" x14ac:dyDescent="0.25">
      <c r="A92" s="45">
        <v>704023</v>
      </c>
      <c r="B92" s="50" t="s">
        <v>1177</v>
      </c>
      <c r="C92" s="47">
        <v>1</v>
      </c>
      <c r="D92" s="325">
        <f t="shared" si="6"/>
        <v>293</v>
      </c>
      <c r="E92" s="323">
        <v>145</v>
      </c>
      <c r="F92" s="323">
        <v>148</v>
      </c>
    </row>
    <row r="93" spans="1:6" ht="13.2" x14ac:dyDescent="0.25">
      <c r="A93" s="45">
        <v>704024</v>
      </c>
      <c r="B93" s="50" t="s">
        <v>1178</v>
      </c>
      <c r="C93" s="47">
        <v>1</v>
      </c>
      <c r="D93" s="325">
        <f t="shared" si="6"/>
        <v>37</v>
      </c>
      <c r="E93" s="323">
        <v>19</v>
      </c>
      <c r="F93" s="323">
        <v>18</v>
      </c>
    </row>
    <row r="94" spans="1:6" ht="13.2" x14ac:dyDescent="0.25">
      <c r="A94" s="45">
        <v>705017</v>
      </c>
      <c r="B94" s="50" t="s">
        <v>1179</v>
      </c>
      <c r="C94" s="47">
        <v>1</v>
      </c>
      <c r="D94" s="325">
        <f t="shared" si="6"/>
        <v>374</v>
      </c>
      <c r="E94" s="323">
        <v>195</v>
      </c>
      <c r="F94" s="323">
        <v>179</v>
      </c>
    </row>
    <row r="95" spans="1:6" ht="13.2" x14ac:dyDescent="0.25">
      <c r="A95" s="173"/>
      <c r="B95" s="71"/>
      <c r="C95" s="173"/>
      <c r="D95" s="173"/>
      <c r="E95" s="71"/>
      <c r="F95" s="71"/>
    </row>
    <row r="96" spans="1:6" ht="13.2" x14ac:dyDescent="0.25">
      <c r="A96" s="171"/>
      <c r="B96" s="64"/>
      <c r="C96" s="64"/>
      <c r="D96" s="169"/>
      <c r="E96" s="64"/>
      <c r="F96" s="64"/>
    </row>
    <row r="97" spans="1:6" ht="13.2" customHeight="1" x14ac:dyDescent="0.25">
      <c r="A97" s="402" t="s">
        <v>932</v>
      </c>
      <c r="B97" s="402"/>
      <c r="C97" s="402"/>
      <c r="D97" s="402"/>
      <c r="E97" s="402"/>
      <c r="F97" s="64"/>
    </row>
  </sheetData>
  <mergeCells count="8">
    <mergeCell ref="A97:E97"/>
    <mergeCell ref="A1:F1"/>
    <mergeCell ref="A2:F2"/>
    <mergeCell ref="A4:A5"/>
    <mergeCell ref="B4:B5"/>
    <mergeCell ref="C4:C5"/>
    <mergeCell ref="D4:D5"/>
    <mergeCell ref="E4:F4"/>
  </mergeCells>
  <printOptions horizontalCentered="1"/>
  <pageMargins left="0.39370078740157483" right="0.39370078740157483" top="0.91370078740157479" bottom="0.78740157480314965" header="0" footer="0.39370078740157483"/>
  <pageSetup paperSize="9" scale="74" firstPageNumber="45" orientation="portrait" r:id="rId1"/>
  <headerFooter scaleWithDoc="0"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49">
    <tabColor rgb="FFFFFF00"/>
    <pageSetUpPr autoPageBreaks="0" fitToPage="1"/>
  </sheetPr>
  <dimension ref="A1:B21"/>
  <sheetViews>
    <sheetView zoomScaleNormal="100" zoomScaleSheetLayoutView="115" workbookViewId="0"/>
  </sheetViews>
  <sheetFormatPr baseColWidth="10" defaultColWidth="11.44140625" defaultRowHeight="12.75" customHeight="1" x14ac:dyDescent="0.25"/>
  <cols>
    <col min="1" max="1" width="73.109375" style="202" customWidth="1"/>
    <col min="2" max="2" width="19.33203125" style="202" customWidth="1"/>
    <col min="3" max="16384" width="11.44140625" style="202"/>
  </cols>
  <sheetData>
    <row r="1" spans="1:2" ht="30" customHeight="1" x14ac:dyDescent="0.25">
      <c r="A1" s="4"/>
      <c r="B1" s="4"/>
    </row>
    <row r="2" spans="1:2" ht="30.75" customHeight="1" x14ac:dyDescent="0.25">
      <c r="A2" s="435" t="s">
        <v>1286</v>
      </c>
      <c r="B2" s="435"/>
    </row>
    <row r="3" spans="1:2" ht="13.2" x14ac:dyDescent="0.25">
      <c r="A3" s="4"/>
      <c r="B3" s="4"/>
    </row>
    <row r="4" spans="1:2" ht="18" customHeight="1" x14ac:dyDescent="0.25">
      <c r="A4" s="279" t="s">
        <v>919</v>
      </c>
      <c r="B4" s="279" t="s">
        <v>171</v>
      </c>
    </row>
    <row r="5" spans="1:2" ht="9.9" customHeight="1" x14ac:dyDescent="0.25">
      <c r="A5" s="204"/>
      <c r="B5" s="4"/>
    </row>
    <row r="6" spans="1:2" ht="50.1" customHeight="1" x14ac:dyDescent="0.25">
      <c r="A6" s="281" t="s">
        <v>82</v>
      </c>
      <c r="B6" s="4"/>
    </row>
    <row r="7" spans="1:2" ht="50.1" customHeight="1" x14ac:dyDescent="0.25">
      <c r="A7" s="344" t="s">
        <v>1202</v>
      </c>
      <c r="B7" s="280"/>
    </row>
    <row r="8" spans="1:2" ht="50.1" customHeight="1" x14ac:dyDescent="0.25">
      <c r="A8" s="281" t="s">
        <v>85</v>
      </c>
      <c r="B8" s="8"/>
    </row>
    <row r="9" spans="1:2" ht="50.1" customHeight="1" x14ac:dyDescent="0.25">
      <c r="A9" s="281" t="s">
        <v>897</v>
      </c>
      <c r="B9" s="8"/>
    </row>
    <row r="10" spans="1:2" ht="50.1" customHeight="1" x14ac:dyDescent="0.25">
      <c r="A10" s="281" t="s">
        <v>83</v>
      </c>
      <c r="B10" s="4"/>
    </row>
    <row r="11" spans="1:2" ht="50.1" customHeight="1" x14ac:dyDescent="0.25">
      <c r="A11" s="281" t="s">
        <v>422</v>
      </c>
      <c r="B11" s="4"/>
    </row>
    <row r="12" spans="1:2" ht="50.1" customHeight="1" x14ac:dyDescent="0.25">
      <c r="A12" s="281" t="s">
        <v>900</v>
      </c>
      <c r="B12" s="4"/>
    </row>
    <row r="13" spans="1:2" ht="50.1" customHeight="1" x14ac:dyDescent="0.25">
      <c r="A13" s="281" t="s">
        <v>342</v>
      </c>
      <c r="B13" s="4"/>
    </row>
    <row r="14" spans="1:2" ht="50.1" customHeight="1" x14ac:dyDescent="0.25">
      <c r="A14" s="281" t="s">
        <v>423</v>
      </c>
      <c r="B14" s="4"/>
    </row>
    <row r="15" spans="1:2" ht="50.1" customHeight="1" x14ac:dyDescent="0.25">
      <c r="A15" s="281" t="s">
        <v>1203</v>
      </c>
      <c r="B15" s="4"/>
    </row>
    <row r="16" spans="1:2" ht="50.1" customHeight="1" x14ac:dyDescent="0.25">
      <c r="A16" s="281" t="s">
        <v>343</v>
      </c>
      <c r="B16" s="4"/>
    </row>
    <row r="17" spans="1:2" ht="50.1" customHeight="1" x14ac:dyDescent="0.25">
      <c r="A17" s="281" t="s">
        <v>344</v>
      </c>
      <c r="B17" s="4"/>
    </row>
    <row r="18" spans="1:2" ht="50.1" customHeight="1" x14ac:dyDescent="0.25">
      <c r="A18" s="281" t="s">
        <v>84</v>
      </c>
      <c r="B18" s="4"/>
    </row>
    <row r="19" spans="1:2" ht="50.1" customHeight="1" x14ac:dyDescent="0.25">
      <c r="A19" s="281" t="s">
        <v>424</v>
      </c>
      <c r="B19" s="4"/>
    </row>
    <row r="20" spans="1:2" ht="13.2" x14ac:dyDescent="0.25">
      <c r="A20" s="282"/>
      <c r="B20" s="282"/>
    </row>
    <row r="21" spans="1:2" ht="13.2" x14ac:dyDescent="0.25">
      <c r="A21" s="4" t="s">
        <v>915</v>
      </c>
      <c r="B21" s="4"/>
    </row>
  </sheetData>
  <sheetProtection sheet="1" objects="1" scenarios="1" selectLockedCells="1" selectUnlockedCells="1"/>
  <mergeCells count="1">
    <mergeCell ref="A2:B2"/>
  </mergeCells>
  <printOptions horizontalCentered="1"/>
  <pageMargins left="0.39370078740157483" right="0.39370078740157483" top="0.39370078740157483" bottom="0.39370078740157483" header="0" footer="0.39370078740157483"/>
  <pageSetup paperSize="9" scale="97" firstPageNumber="52" orientation="portrait" useFirstPageNumber="1" horizontalDpi="120" verticalDpi="144"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50">
    <tabColor rgb="FFFFFF00"/>
    <pageSetUpPr autoPageBreaks="0"/>
  </sheetPr>
  <dimension ref="A1:D26"/>
  <sheetViews>
    <sheetView zoomScaleNormal="100" zoomScaleSheetLayoutView="115" workbookViewId="0"/>
  </sheetViews>
  <sheetFormatPr baseColWidth="10" defaultColWidth="11.44140625" defaultRowHeight="12.75" customHeight="1" x14ac:dyDescent="0.25"/>
  <cols>
    <col min="1" max="1" width="73.109375" style="202" customWidth="1"/>
    <col min="2" max="3" width="19.33203125" style="202" customWidth="1"/>
    <col min="4" max="16384" width="11.44140625" style="202"/>
  </cols>
  <sheetData>
    <row r="1" spans="1:4" ht="34.5" customHeight="1" x14ac:dyDescent="0.25">
      <c r="A1" s="4"/>
      <c r="B1" s="4"/>
      <c r="C1" s="4"/>
    </row>
    <row r="2" spans="1:4" ht="37.5" customHeight="1" x14ac:dyDescent="0.25">
      <c r="A2" s="435" t="s">
        <v>1287</v>
      </c>
      <c r="B2" s="435"/>
      <c r="C2" s="35"/>
    </row>
    <row r="3" spans="1:4" ht="13.2" x14ac:dyDescent="0.25">
      <c r="A3" s="4"/>
      <c r="B3" s="4"/>
      <c r="C3" s="4"/>
    </row>
    <row r="4" spans="1:4" ht="18" customHeight="1" x14ac:dyDescent="0.25">
      <c r="A4" s="283" t="s">
        <v>919</v>
      </c>
      <c r="B4" s="279" t="s">
        <v>171</v>
      </c>
      <c r="C4" s="280"/>
    </row>
    <row r="5" spans="1:4" ht="9.9" customHeight="1" x14ac:dyDescent="0.25">
      <c r="A5" s="204"/>
      <c r="B5" s="4"/>
      <c r="C5" s="4"/>
    </row>
    <row r="6" spans="1:4" ht="50.1" customHeight="1" x14ac:dyDescent="0.25">
      <c r="A6" s="284" t="s">
        <v>425</v>
      </c>
      <c r="B6" s="285"/>
      <c r="C6" s="4"/>
      <c r="D6" s="298"/>
    </row>
    <row r="7" spans="1:4" ht="50.1" customHeight="1" x14ac:dyDescent="0.25">
      <c r="A7" s="281" t="s">
        <v>348</v>
      </c>
      <c r="B7" s="8"/>
      <c r="C7" s="8"/>
      <c r="D7" s="298"/>
    </row>
    <row r="8" spans="1:4" ht="50.1" customHeight="1" x14ac:dyDescent="0.25">
      <c r="A8" s="281" t="s">
        <v>1320</v>
      </c>
      <c r="B8" s="8"/>
      <c r="C8" s="8"/>
      <c r="D8" s="298"/>
    </row>
    <row r="9" spans="1:4" ht="50.1" customHeight="1" x14ac:dyDescent="0.25">
      <c r="A9" s="281" t="s">
        <v>430</v>
      </c>
      <c r="B9" s="4"/>
      <c r="D9" s="298"/>
    </row>
    <row r="10" spans="1:4" ht="50.1" customHeight="1" x14ac:dyDescent="0.25">
      <c r="A10" s="286" t="s">
        <v>1201</v>
      </c>
      <c r="B10" s="34"/>
      <c r="C10" s="4"/>
      <c r="D10" s="298"/>
    </row>
    <row r="11" spans="1:4" ht="13.2" x14ac:dyDescent="0.25">
      <c r="A11" s="4"/>
      <c r="B11" s="4"/>
      <c r="C11" s="4"/>
      <c r="D11" s="298"/>
    </row>
    <row r="12" spans="1:4" ht="13.2" x14ac:dyDescent="0.25">
      <c r="A12" s="4" t="s">
        <v>915</v>
      </c>
      <c r="B12" s="4"/>
      <c r="C12" s="4"/>
      <c r="D12" s="298"/>
    </row>
    <row r="14" spans="1:4" ht="12.75" customHeight="1" x14ac:dyDescent="0.25">
      <c r="D14" s="298"/>
    </row>
    <row r="15" spans="1:4" ht="12.75" customHeight="1" x14ac:dyDescent="0.25">
      <c r="D15" s="298"/>
    </row>
    <row r="16" spans="1:4" ht="12.75" customHeight="1" x14ac:dyDescent="0.25">
      <c r="D16" s="298"/>
    </row>
    <row r="17" spans="4:4" ht="12.75" customHeight="1" x14ac:dyDescent="0.25">
      <c r="D17" s="298"/>
    </row>
    <row r="18" spans="4:4" ht="12.75" customHeight="1" x14ac:dyDescent="0.25">
      <c r="D18" s="298"/>
    </row>
    <row r="19" spans="4:4" ht="12.75" customHeight="1" x14ac:dyDescent="0.25">
      <c r="D19" s="298"/>
    </row>
    <row r="20" spans="4:4" ht="12.75" customHeight="1" x14ac:dyDescent="0.25">
      <c r="D20" s="298"/>
    </row>
    <row r="21" spans="4:4" ht="12.75" customHeight="1" x14ac:dyDescent="0.25">
      <c r="D21" s="298"/>
    </row>
    <row r="22" spans="4:4" ht="12.75" customHeight="1" x14ac:dyDescent="0.25">
      <c r="D22" s="298"/>
    </row>
    <row r="23" spans="4:4" ht="12.75" customHeight="1" x14ac:dyDescent="0.25">
      <c r="D23" s="298"/>
    </row>
    <row r="24" spans="4:4" ht="12.75" customHeight="1" x14ac:dyDescent="0.25">
      <c r="D24" s="298"/>
    </row>
    <row r="25" spans="4:4" ht="12.75" customHeight="1" x14ac:dyDescent="0.25">
      <c r="D25" s="298"/>
    </row>
    <row r="26" spans="4:4" ht="12.75" customHeight="1" x14ac:dyDescent="0.25">
      <c r="D26" s="298"/>
    </row>
  </sheetData>
  <sheetProtection sheet="1" objects="1" scenarios="1" selectLockedCells="1" selectUnlockedCells="1"/>
  <mergeCells count="1">
    <mergeCell ref="A2:B2"/>
  </mergeCells>
  <printOptions horizontalCentered="1"/>
  <pageMargins left="0.39370078740157483" right="0.39370078740157483" top="0.9237007874015748" bottom="0.39370078740157483" header="0" footer="0.39370078740157483"/>
  <pageSetup paperSize="9" scale="96" firstPageNumber="52" fitToHeight="9" orientation="portrait" useFirstPageNumber="1" horizontalDpi="120" verticalDpi="144"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51">
    <tabColor rgb="FFFFFF00"/>
    <pageSetUpPr autoPageBreaks="0" fitToPage="1"/>
  </sheetPr>
  <dimension ref="A1:B62"/>
  <sheetViews>
    <sheetView zoomScaleNormal="100" zoomScaleSheetLayoutView="115" workbookViewId="0"/>
  </sheetViews>
  <sheetFormatPr baseColWidth="10" defaultColWidth="11.44140625" defaultRowHeight="12.75" customHeight="1" x14ac:dyDescent="0.25"/>
  <cols>
    <col min="1" max="1" width="73.109375" style="202" customWidth="1"/>
    <col min="2" max="2" width="19.33203125" style="202" customWidth="1"/>
    <col min="3" max="16384" width="11.44140625" style="202"/>
  </cols>
  <sheetData>
    <row r="1" spans="1:2" ht="40.5" customHeight="1" x14ac:dyDescent="0.25">
      <c r="A1" s="4"/>
      <c r="B1" s="4"/>
    </row>
    <row r="2" spans="1:2" ht="27" customHeight="1" x14ac:dyDescent="0.25">
      <c r="A2" s="436" t="s">
        <v>1288</v>
      </c>
      <c r="B2" s="436"/>
    </row>
    <row r="3" spans="1:2" ht="13.2" x14ac:dyDescent="0.25">
      <c r="A3" s="4"/>
      <c r="B3" s="4"/>
    </row>
    <row r="4" spans="1:2" ht="18" customHeight="1" x14ac:dyDescent="0.25">
      <c r="A4" s="279" t="s">
        <v>919</v>
      </c>
      <c r="B4" s="279" t="s">
        <v>171</v>
      </c>
    </row>
    <row r="5" spans="1:2" ht="9.9" customHeight="1" x14ac:dyDescent="0.25">
      <c r="A5" s="204"/>
      <c r="B5" s="4"/>
    </row>
    <row r="6" spans="1:2" ht="50.1" customHeight="1" x14ac:dyDescent="0.25">
      <c r="A6" s="281" t="s">
        <v>299</v>
      </c>
      <c r="B6" s="4"/>
    </row>
    <row r="7" spans="1:2" ht="50.1" customHeight="1" x14ac:dyDescent="0.25">
      <c r="A7" s="281" t="s">
        <v>345</v>
      </c>
      <c r="B7" s="4"/>
    </row>
    <row r="8" spans="1:2" ht="50.1" customHeight="1" x14ac:dyDescent="0.25">
      <c r="A8" s="281" t="s">
        <v>431</v>
      </c>
      <c r="B8" s="4"/>
    </row>
    <row r="9" spans="1:2" ht="50.1" customHeight="1" x14ac:dyDescent="0.25">
      <c r="A9" s="281" t="s">
        <v>1184</v>
      </c>
      <c r="B9" s="4"/>
    </row>
    <row r="10" spans="1:2" ht="50.1" customHeight="1" x14ac:dyDescent="0.25">
      <c r="A10" s="375" t="s">
        <v>300</v>
      </c>
      <c r="B10" s="8"/>
    </row>
    <row r="11" spans="1:2" ht="50.1" customHeight="1" x14ac:dyDescent="0.25">
      <c r="A11" s="375" t="s">
        <v>1318</v>
      </c>
      <c r="B11" s="8"/>
    </row>
    <row r="12" spans="1:2" ht="50.1" customHeight="1" x14ac:dyDescent="0.25">
      <c r="A12" s="375" t="s">
        <v>912</v>
      </c>
      <c r="B12" s="8"/>
    </row>
    <row r="13" spans="1:2" ht="50.1" customHeight="1" x14ac:dyDescent="0.25">
      <c r="A13" s="375" t="s">
        <v>920</v>
      </c>
      <c r="B13" s="8"/>
    </row>
    <row r="14" spans="1:2" ht="50.1" customHeight="1" x14ac:dyDescent="0.25">
      <c r="A14" s="281" t="s">
        <v>1185</v>
      </c>
      <c r="B14" s="8"/>
    </row>
    <row r="15" spans="1:2" ht="50.1" customHeight="1" x14ac:dyDescent="0.25">
      <c r="A15" s="281" t="s">
        <v>301</v>
      </c>
      <c r="B15" s="8"/>
    </row>
    <row r="16" spans="1:2" ht="50.1" customHeight="1" x14ac:dyDescent="0.25">
      <c r="A16" s="281" t="s">
        <v>1186</v>
      </c>
      <c r="B16" s="8"/>
    </row>
    <row r="17" spans="1:2" ht="50.1" customHeight="1" x14ac:dyDescent="0.25">
      <c r="A17" s="376" t="s">
        <v>1187</v>
      </c>
      <c r="B17" s="8" t="s">
        <v>159</v>
      </c>
    </row>
    <row r="18" spans="1:2" ht="50.1" customHeight="1" x14ac:dyDescent="0.25">
      <c r="A18" s="376" t="s">
        <v>1188</v>
      </c>
      <c r="B18" s="8"/>
    </row>
    <row r="19" spans="1:2" ht="50.1" customHeight="1" x14ac:dyDescent="0.25">
      <c r="A19" s="281" t="s">
        <v>1200</v>
      </c>
    </row>
    <row r="20" spans="1:2" ht="50.1" customHeight="1" x14ac:dyDescent="0.25">
      <c r="A20" s="281" t="s">
        <v>1189</v>
      </c>
    </row>
    <row r="21" spans="1:2" ht="50.1" customHeight="1" x14ac:dyDescent="0.25">
      <c r="A21" s="281" t="s">
        <v>1190</v>
      </c>
    </row>
    <row r="22" spans="1:2" ht="50.1" customHeight="1" x14ac:dyDescent="0.25">
      <c r="A22" s="281" t="s">
        <v>1191</v>
      </c>
    </row>
    <row r="23" spans="1:2" ht="50.1" customHeight="1" x14ac:dyDescent="0.25">
      <c r="A23" s="281" t="s">
        <v>1317</v>
      </c>
    </row>
    <row r="24" spans="1:2" ht="50.1" customHeight="1" x14ac:dyDescent="0.25">
      <c r="A24" s="281" t="s">
        <v>302</v>
      </c>
      <c r="B24" s="4"/>
    </row>
    <row r="25" spans="1:2" ht="50.1" customHeight="1" x14ac:dyDescent="0.25">
      <c r="A25" s="281" t="s">
        <v>303</v>
      </c>
      <c r="B25" s="4"/>
    </row>
    <row r="26" spans="1:2" ht="50.1" customHeight="1" x14ac:dyDescent="0.25">
      <c r="A26" s="281" t="s">
        <v>434</v>
      </c>
      <c r="B26" s="4"/>
    </row>
    <row r="27" spans="1:2" ht="50.1" customHeight="1" x14ac:dyDescent="0.25">
      <c r="A27" s="281" t="s">
        <v>346</v>
      </c>
      <c r="B27" s="4"/>
    </row>
    <row r="28" spans="1:2" ht="50.1" customHeight="1" x14ac:dyDescent="0.25">
      <c r="A28" s="376" t="s">
        <v>1192</v>
      </c>
      <c r="B28" s="4"/>
    </row>
    <row r="29" spans="1:2" ht="50.1" customHeight="1" x14ac:dyDescent="0.25">
      <c r="A29" s="376" t="s">
        <v>1199</v>
      </c>
      <c r="B29" s="4"/>
    </row>
    <row r="30" spans="1:2" ht="50.1" customHeight="1" x14ac:dyDescent="0.25">
      <c r="A30" s="376" t="s">
        <v>1193</v>
      </c>
      <c r="B30" s="4"/>
    </row>
    <row r="31" spans="1:2" ht="50.1" customHeight="1" x14ac:dyDescent="0.25">
      <c r="A31" s="376" t="s">
        <v>1198</v>
      </c>
      <c r="B31" s="8"/>
    </row>
    <row r="32" spans="1:2" ht="50.1" customHeight="1" x14ac:dyDescent="0.25">
      <c r="A32" s="376" t="s">
        <v>1194</v>
      </c>
      <c r="B32" s="8"/>
    </row>
    <row r="33" spans="1:2" ht="50.1" customHeight="1" x14ac:dyDescent="0.25">
      <c r="A33" s="281" t="s">
        <v>435</v>
      </c>
      <c r="B33" s="8"/>
    </row>
    <row r="34" spans="1:2" ht="50.1" customHeight="1" x14ac:dyDescent="0.25">
      <c r="A34" s="376" t="s">
        <v>1195</v>
      </c>
      <c r="B34" s="8"/>
    </row>
    <row r="35" spans="1:2" ht="50.1" customHeight="1" x14ac:dyDescent="0.25">
      <c r="A35" s="376" t="s">
        <v>1196</v>
      </c>
      <c r="B35" s="8"/>
    </row>
    <row r="36" spans="1:2" ht="50.1" customHeight="1" x14ac:dyDescent="0.25">
      <c r="A36" s="376" t="s">
        <v>1197</v>
      </c>
      <c r="B36" s="8"/>
    </row>
    <row r="37" spans="1:2" ht="50.1" customHeight="1" x14ac:dyDescent="0.25">
      <c r="A37" s="281" t="s">
        <v>436</v>
      </c>
      <c r="B37" s="8"/>
    </row>
    <row r="38" spans="1:2" ht="50.1" customHeight="1" x14ac:dyDescent="0.25">
      <c r="A38" s="376" t="s">
        <v>1181</v>
      </c>
      <c r="B38" s="8"/>
    </row>
    <row r="39" spans="1:2" ht="50.1" customHeight="1" x14ac:dyDescent="0.25">
      <c r="A39" s="281" t="s">
        <v>921</v>
      </c>
      <c r="B39" s="8"/>
    </row>
    <row r="40" spans="1:2" ht="50.1" customHeight="1" x14ac:dyDescent="0.25">
      <c r="A40" s="376" t="s">
        <v>437</v>
      </c>
      <c r="B40" s="8"/>
    </row>
    <row r="41" spans="1:2" ht="50.1" customHeight="1" x14ac:dyDescent="0.25">
      <c r="A41" s="281" t="s">
        <v>438</v>
      </c>
      <c r="B41" s="8"/>
    </row>
    <row r="42" spans="1:2" ht="50.1" customHeight="1" x14ac:dyDescent="0.25">
      <c r="A42" s="376" t="s">
        <v>1182</v>
      </c>
      <c r="B42" s="8"/>
    </row>
    <row r="43" spans="1:2" ht="50.1" customHeight="1" x14ac:dyDescent="0.25">
      <c r="A43" s="281" t="s">
        <v>1256</v>
      </c>
      <c r="B43" s="8"/>
    </row>
    <row r="44" spans="1:2" ht="50.1" customHeight="1" x14ac:dyDescent="0.25">
      <c r="A44" s="281" t="s">
        <v>347</v>
      </c>
      <c r="B44" s="8"/>
    </row>
    <row r="45" spans="1:2" ht="50.1" customHeight="1" x14ac:dyDescent="0.25">
      <c r="A45" s="281" t="s">
        <v>439</v>
      </c>
      <c r="B45" s="8"/>
    </row>
    <row r="46" spans="1:2" ht="50.1" customHeight="1" x14ac:dyDescent="0.25">
      <c r="A46" s="376" t="s">
        <v>1183</v>
      </c>
      <c r="B46" s="4"/>
    </row>
    <row r="47" spans="1:2" ht="50.1" customHeight="1" x14ac:dyDescent="0.25">
      <c r="A47" s="376" t="s">
        <v>304</v>
      </c>
      <c r="B47" s="4"/>
    </row>
    <row r="48" spans="1:2" ht="50.1" customHeight="1" x14ac:dyDescent="0.25">
      <c r="A48" s="281" t="s">
        <v>440</v>
      </c>
      <c r="B48" s="4"/>
    </row>
    <row r="49" spans="1:2" ht="50.1" customHeight="1" x14ac:dyDescent="0.25">
      <c r="A49" s="281" t="s">
        <v>441</v>
      </c>
      <c r="B49" s="4"/>
    </row>
    <row r="50" spans="1:2" ht="50.1" customHeight="1" x14ac:dyDescent="0.25">
      <c r="A50" s="281" t="s">
        <v>442</v>
      </c>
      <c r="B50" s="4"/>
    </row>
    <row r="51" spans="1:2" ht="50.1" customHeight="1" x14ac:dyDescent="0.25">
      <c r="A51" s="281" t="s">
        <v>443</v>
      </c>
      <c r="B51" s="4"/>
    </row>
    <row r="52" spans="1:2" ht="50.1" customHeight="1" x14ac:dyDescent="0.25">
      <c r="A52" s="281" t="s">
        <v>913</v>
      </c>
      <c r="B52" s="4"/>
    </row>
    <row r="53" spans="1:2" ht="50.1" customHeight="1" x14ac:dyDescent="0.25">
      <c r="A53" s="281" t="s">
        <v>445</v>
      </c>
      <c r="B53" s="4"/>
    </row>
    <row r="54" spans="1:2" ht="50.1" customHeight="1" x14ac:dyDescent="0.25">
      <c r="A54" s="281" t="s">
        <v>446</v>
      </c>
      <c r="B54" s="4"/>
    </row>
    <row r="55" spans="1:2" ht="50.1" customHeight="1" x14ac:dyDescent="0.25">
      <c r="A55" s="281" t="s">
        <v>447</v>
      </c>
      <c r="B55" s="287"/>
    </row>
    <row r="56" spans="1:2" ht="50.1" customHeight="1" x14ac:dyDescent="0.25">
      <c r="A56" s="281" t="s">
        <v>448</v>
      </c>
      <c r="B56" s="287"/>
    </row>
    <row r="57" spans="1:2" ht="50.1" customHeight="1" x14ac:dyDescent="0.25">
      <c r="A57" s="281" t="s">
        <v>449</v>
      </c>
      <c r="B57" s="287"/>
    </row>
    <row r="58" spans="1:2" ht="50.1" customHeight="1" x14ac:dyDescent="0.25">
      <c r="A58" s="375" t="s">
        <v>451</v>
      </c>
    </row>
    <row r="59" spans="1:2" ht="50.1" customHeight="1" x14ac:dyDescent="0.25">
      <c r="A59" s="375" t="s">
        <v>1319</v>
      </c>
    </row>
    <row r="60" spans="1:2" ht="50.1" customHeight="1" x14ac:dyDescent="0.25">
      <c r="A60" s="281" t="s">
        <v>305</v>
      </c>
    </row>
    <row r="61" spans="1:2" ht="13.2" x14ac:dyDescent="0.25">
      <c r="A61" s="34"/>
      <c r="B61" s="34"/>
    </row>
    <row r="62" spans="1:2" ht="13.2" x14ac:dyDescent="0.25">
      <c r="A62" s="4" t="s">
        <v>915</v>
      </c>
      <c r="B62" s="4"/>
    </row>
  </sheetData>
  <sheetProtection sheet="1" objects="1" scenarios="1" selectLockedCells="1" selectUnlockedCells="1"/>
  <mergeCells count="1">
    <mergeCell ref="A2:B2"/>
  </mergeCells>
  <printOptions horizontalCentered="1"/>
  <pageMargins left="0.39370078740157483" right="0.39370078740157483" top="0.9055118110236221" bottom="0.39370078740157483" header="0" footer="0.39370078740157483"/>
  <pageSetup paperSize="119" scale="90" firstPageNumber="52" fitToHeight="4" orientation="portrait" useFirstPageNumber="1" horizontalDpi="120" verticalDpi="144"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30">
    <tabColor rgb="FFFFFF00"/>
    <pageSetUpPr autoPageBreaks="0" fitToPage="1"/>
  </sheetPr>
  <dimension ref="A1:G59"/>
  <sheetViews>
    <sheetView zoomScaleNormal="100" workbookViewId="0"/>
  </sheetViews>
  <sheetFormatPr baseColWidth="10" defaultColWidth="11.44140625" defaultRowHeight="12.75" customHeight="1" x14ac:dyDescent="0.25"/>
  <cols>
    <col min="1" max="1" width="37.5546875" style="202" customWidth="1"/>
    <col min="2" max="7" width="15.77734375" style="202" customWidth="1"/>
    <col min="8" max="16384" width="11.44140625" style="202"/>
  </cols>
  <sheetData>
    <row r="1" spans="1:7" ht="13.2" x14ac:dyDescent="0.25">
      <c r="A1" s="58" t="s">
        <v>1273</v>
      </c>
      <c r="B1" s="59"/>
      <c r="C1" s="35"/>
      <c r="D1" s="35"/>
      <c r="E1" s="35"/>
      <c r="F1" s="35"/>
      <c r="G1" s="35"/>
    </row>
    <row r="2" spans="1:7" ht="13.2" x14ac:dyDescent="0.25">
      <c r="A2" s="58" t="s">
        <v>1283</v>
      </c>
      <c r="B2" s="59"/>
      <c r="C2" s="35"/>
      <c r="D2" s="35"/>
      <c r="E2" s="35"/>
      <c r="F2" s="35"/>
      <c r="G2" s="35"/>
    </row>
    <row r="3" spans="1:7" ht="13.2" x14ac:dyDescent="0.25">
      <c r="A3" s="58"/>
      <c r="B3" s="59"/>
      <c r="C3" s="4"/>
      <c r="D3" s="4"/>
      <c r="E3" s="4"/>
      <c r="F3" s="4"/>
      <c r="G3" s="4"/>
    </row>
    <row r="4" spans="1:7" ht="27.9" customHeight="1" x14ac:dyDescent="0.25">
      <c r="A4" s="245" t="s">
        <v>306</v>
      </c>
      <c r="B4" s="345">
        <v>2002</v>
      </c>
      <c r="C4" s="60">
        <v>2006</v>
      </c>
      <c r="D4" s="60">
        <v>2010</v>
      </c>
      <c r="E4" s="60">
        <v>2016</v>
      </c>
      <c r="F4" s="60">
        <v>2020</v>
      </c>
      <c r="G4" s="60">
        <v>2024</v>
      </c>
    </row>
    <row r="5" spans="1:7" ht="27" customHeight="1" x14ac:dyDescent="0.25">
      <c r="A5" s="17" t="s">
        <v>1</v>
      </c>
      <c r="B5" s="377">
        <f t="shared" ref="B5:G5" si="0">SUM(B6:B12)</f>
        <v>25234</v>
      </c>
      <c r="C5" s="377">
        <f>SUM(C6:C12)</f>
        <v>36449</v>
      </c>
      <c r="D5" s="377">
        <f t="shared" si="0"/>
        <v>23096</v>
      </c>
      <c r="E5" s="377">
        <f t="shared" si="0"/>
        <v>31879</v>
      </c>
      <c r="F5" s="377">
        <f t="shared" si="0"/>
        <v>33873</v>
      </c>
      <c r="G5" s="377">
        <f t="shared" si="0"/>
        <v>29914</v>
      </c>
    </row>
    <row r="6" spans="1:7" ht="13.2" x14ac:dyDescent="0.25">
      <c r="A6" s="5" t="s">
        <v>5</v>
      </c>
      <c r="B6" s="378">
        <f>+B14+B22+B30+B38</f>
        <v>6907</v>
      </c>
      <c r="C6" s="378">
        <f>+C14+C21+C30+C38</f>
        <v>14841</v>
      </c>
      <c r="D6" s="378">
        <f>+D14+D22+D30+D38</f>
        <v>6414</v>
      </c>
      <c r="E6" s="378">
        <f>+E14+E22+E30+E38</f>
        <v>8540</v>
      </c>
      <c r="F6" s="378">
        <f>+F14+F22+F30+F38</f>
        <v>8718</v>
      </c>
      <c r="G6" s="378">
        <f>+G14+G22+G30+G38</f>
        <v>7709</v>
      </c>
    </row>
    <row r="7" spans="1:7" ht="13.5" customHeight="1" x14ac:dyDescent="0.25">
      <c r="A7" s="5" t="s">
        <v>6</v>
      </c>
      <c r="B7" s="378">
        <f>+B15+B23+B31+B39+B46+B51</f>
        <v>5056</v>
      </c>
      <c r="C7" s="378">
        <f>+C15+C22+C31+C39+C46+C51</f>
        <v>6712</v>
      </c>
      <c r="D7" s="378">
        <f t="shared" ref="D7:G8" si="1">+D15+D23+D31+D39+D46+D51</f>
        <v>4508</v>
      </c>
      <c r="E7" s="378">
        <f t="shared" si="1"/>
        <v>6759</v>
      </c>
      <c r="F7" s="378">
        <f t="shared" si="1"/>
        <v>7081</v>
      </c>
      <c r="G7" s="378">
        <f t="shared" si="1"/>
        <v>6545</v>
      </c>
    </row>
    <row r="8" spans="1:7" ht="13.2" x14ac:dyDescent="0.25">
      <c r="A8" s="5" t="s">
        <v>7</v>
      </c>
      <c r="B8" s="378">
        <f>+B16+B24+B32+B40+B47+B52</f>
        <v>2886</v>
      </c>
      <c r="C8" s="378">
        <f>+C16+C23+C32+C40+C47+C52</f>
        <v>3698</v>
      </c>
      <c r="D8" s="378">
        <f t="shared" si="1"/>
        <v>2370</v>
      </c>
      <c r="E8" s="378">
        <f t="shared" si="1"/>
        <v>3577</v>
      </c>
      <c r="F8" s="378">
        <f t="shared" si="1"/>
        <v>4129</v>
      </c>
      <c r="G8" s="378">
        <f t="shared" si="1"/>
        <v>3093</v>
      </c>
    </row>
    <row r="9" spans="1:7" ht="13.2" x14ac:dyDescent="0.25">
      <c r="A9" s="5" t="s">
        <v>8</v>
      </c>
      <c r="B9" s="378">
        <f>+B17+B25+B33+B41</f>
        <v>2647</v>
      </c>
      <c r="C9" s="378">
        <f>+C17+C24+C33+C41</f>
        <v>2801</v>
      </c>
      <c r="D9" s="378">
        <f>+D17+D25+D33+D41</f>
        <v>2453</v>
      </c>
      <c r="E9" s="378">
        <f>+E17+E25+E33+E41</f>
        <v>2972</v>
      </c>
      <c r="F9" s="378">
        <f>+F17+F25+F33+F41</f>
        <v>2924</v>
      </c>
      <c r="G9" s="378">
        <f>+G17+G25+G33+G41</f>
        <v>2741</v>
      </c>
    </row>
    <row r="10" spans="1:7" ht="13.5" customHeight="1" x14ac:dyDescent="0.25">
      <c r="A10" s="5" t="s">
        <v>9</v>
      </c>
      <c r="B10" s="378">
        <f>+B18+B26+B34+B42+B48+B53</f>
        <v>2722</v>
      </c>
      <c r="C10" s="378">
        <f>+C18+C25+C34+C42+C48+C53</f>
        <v>2934</v>
      </c>
      <c r="D10" s="378">
        <f t="shared" ref="D10:G11" si="2">+D18+D26+D34+D42+D48+D53</f>
        <v>2454</v>
      </c>
      <c r="E10" s="378">
        <f t="shared" si="2"/>
        <v>3299</v>
      </c>
      <c r="F10" s="378">
        <f t="shared" si="2"/>
        <v>4100</v>
      </c>
      <c r="G10" s="378">
        <f t="shared" si="2"/>
        <v>3774</v>
      </c>
    </row>
    <row r="11" spans="1:7" ht="13.2" x14ac:dyDescent="0.25">
      <c r="A11" s="5" t="s">
        <v>10</v>
      </c>
      <c r="B11" s="378">
        <f>+B19+B27+B35+B43+B49+B54</f>
        <v>3012</v>
      </c>
      <c r="C11" s="378">
        <f>+C19+C26+C35+C43+C49+C54</f>
        <v>3381</v>
      </c>
      <c r="D11" s="378">
        <f t="shared" si="2"/>
        <v>2911</v>
      </c>
      <c r="E11" s="378">
        <f t="shared" si="2"/>
        <v>4056</v>
      </c>
      <c r="F11" s="378">
        <f t="shared" si="2"/>
        <v>3773</v>
      </c>
      <c r="G11" s="378">
        <f t="shared" si="2"/>
        <v>3586</v>
      </c>
    </row>
    <row r="12" spans="1:7" ht="13.2" x14ac:dyDescent="0.25">
      <c r="A12" s="5" t="s">
        <v>27</v>
      </c>
      <c r="B12" s="378">
        <f t="shared" ref="B12:G12" si="3">+B20+B28+B36+B44</f>
        <v>2004</v>
      </c>
      <c r="C12" s="378">
        <f t="shared" si="3"/>
        <v>2082</v>
      </c>
      <c r="D12" s="378">
        <f t="shared" si="3"/>
        <v>1986</v>
      </c>
      <c r="E12" s="378">
        <f t="shared" si="3"/>
        <v>2676</v>
      </c>
      <c r="F12" s="378">
        <f t="shared" si="3"/>
        <v>3148</v>
      </c>
      <c r="G12" s="378">
        <f t="shared" si="3"/>
        <v>2466</v>
      </c>
    </row>
    <row r="13" spans="1:7" ht="25.05" customHeight="1" x14ac:dyDescent="0.25">
      <c r="A13" s="61" t="s">
        <v>1204</v>
      </c>
      <c r="B13" s="379">
        <f t="shared" ref="B13:G13" si="4">SUM(B14:B20)</f>
        <v>1089</v>
      </c>
      <c r="C13" s="379">
        <f>SUM(C14:C20)</f>
        <v>1099</v>
      </c>
      <c r="D13" s="379">
        <f t="shared" si="4"/>
        <v>1008</v>
      </c>
      <c r="E13" s="379">
        <f t="shared" si="4"/>
        <v>1780</v>
      </c>
      <c r="F13" s="379">
        <f t="shared" si="4"/>
        <v>2018</v>
      </c>
      <c r="G13" s="379">
        <f t="shared" si="4"/>
        <v>1643</v>
      </c>
    </row>
    <row r="14" spans="1:7" ht="13.2" x14ac:dyDescent="0.25">
      <c r="A14" s="5" t="s">
        <v>5</v>
      </c>
      <c r="B14" s="380">
        <v>266</v>
      </c>
      <c r="C14" s="378">
        <v>273</v>
      </c>
      <c r="D14" s="380">
        <v>258</v>
      </c>
      <c r="E14" s="380">
        <v>468</v>
      </c>
      <c r="F14" s="380">
        <v>494</v>
      </c>
      <c r="G14" s="380">
        <v>423</v>
      </c>
    </row>
    <row r="15" spans="1:7" ht="13.2" x14ac:dyDescent="0.25">
      <c r="A15" s="5" t="s">
        <v>6</v>
      </c>
      <c r="B15" s="380">
        <v>185</v>
      </c>
      <c r="C15" s="378">
        <v>184</v>
      </c>
      <c r="D15" s="380">
        <v>182</v>
      </c>
      <c r="E15" s="380">
        <v>313</v>
      </c>
      <c r="F15" s="380">
        <v>348</v>
      </c>
      <c r="G15" s="380">
        <v>288</v>
      </c>
    </row>
    <row r="16" spans="1:7" ht="13.2" x14ac:dyDescent="0.25">
      <c r="A16" s="5" t="s">
        <v>7</v>
      </c>
      <c r="B16" s="380">
        <v>112</v>
      </c>
      <c r="C16" s="378">
        <v>118</v>
      </c>
      <c r="D16" s="380">
        <v>87</v>
      </c>
      <c r="E16" s="380">
        <v>200</v>
      </c>
      <c r="F16" s="380">
        <v>255</v>
      </c>
      <c r="G16" s="380">
        <v>178</v>
      </c>
    </row>
    <row r="17" spans="1:7" ht="13.2" x14ac:dyDescent="0.25">
      <c r="A17" s="5" t="s">
        <v>8</v>
      </c>
      <c r="B17" s="380">
        <v>135</v>
      </c>
      <c r="C17" s="378">
        <v>119</v>
      </c>
      <c r="D17" s="380">
        <v>117</v>
      </c>
      <c r="E17" s="380">
        <v>199</v>
      </c>
      <c r="F17" s="380">
        <v>234</v>
      </c>
      <c r="G17" s="380">
        <v>205</v>
      </c>
    </row>
    <row r="18" spans="1:7" ht="13.2" x14ac:dyDescent="0.25">
      <c r="A18" s="5" t="s">
        <v>9</v>
      </c>
      <c r="B18" s="380">
        <v>144</v>
      </c>
      <c r="C18" s="378">
        <v>146</v>
      </c>
      <c r="D18" s="380">
        <v>115</v>
      </c>
      <c r="E18" s="380">
        <v>180</v>
      </c>
      <c r="F18" s="380">
        <v>249</v>
      </c>
      <c r="G18" s="380">
        <v>189</v>
      </c>
    </row>
    <row r="19" spans="1:7" ht="13.2" x14ac:dyDescent="0.25">
      <c r="A19" s="5" t="s">
        <v>10</v>
      </c>
      <c r="B19" s="380">
        <v>141</v>
      </c>
      <c r="C19" s="378">
        <v>157</v>
      </c>
      <c r="D19" s="380">
        <v>146</v>
      </c>
      <c r="E19" s="380">
        <v>259</v>
      </c>
      <c r="F19" s="380">
        <v>232</v>
      </c>
      <c r="G19" s="380">
        <v>210</v>
      </c>
    </row>
    <row r="20" spans="1:7" ht="13.2" x14ac:dyDescent="0.25">
      <c r="A20" s="5" t="s">
        <v>27</v>
      </c>
      <c r="B20" s="380">
        <v>106</v>
      </c>
      <c r="C20" s="378">
        <v>102</v>
      </c>
      <c r="D20" s="380">
        <v>103</v>
      </c>
      <c r="E20" s="380">
        <v>161</v>
      </c>
      <c r="F20" s="380">
        <v>206</v>
      </c>
      <c r="G20" s="380">
        <v>150</v>
      </c>
    </row>
    <row r="21" spans="1:7" ht="27" customHeight="1" x14ac:dyDescent="0.25">
      <c r="A21" s="17" t="s">
        <v>1307</v>
      </c>
      <c r="B21" s="377">
        <f t="shared" ref="B21:G21" si="5">SUM(B22:B28)</f>
        <v>8973</v>
      </c>
      <c r="C21" s="377">
        <f t="shared" si="5"/>
        <v>10789</v>
      </c>
      <c r="D21" s="377">
        <f t="shared" si="5"/>
        <v>7234</v>
      </c>
      <c r="E21" s="377">
        <f t="shared" si="5"/>
        <v>7016</v>
      </c>
      <c r="F21" s="377">
        <f t="shared" si="5"/>
        <v>7845</v>
      </c>
      <c r="G21" s="377">
        <f t="shared" si="5"/>
        <v>7013</v>
      </c>
    </row>
    <row r="22" spans="1:7" ht="13.2" x14ac:dyDescent="0.25">
      <c r="A22" s="5" t="s">
        <v>5</v>
      </c>
      <c r="B22" s="380">
        <v>2500</v>
      </c>
      <c r="C22" s="378">
        <v>3210</v>
      </c>
      <c r="D22" s="380">
        <v>2175</v>
      </c>
      <c r="E22" s="380">
        <v>2033</v>
      </c>
      <c r="F22" s="380">
        <v>2184</v>
      </c>
      <c r="G22" s="380">
        <v>1801</v>
      </c>
    </row>
    <row r="23" spans="1:7" ht="13.2" x14ac:dyDescent="0.25">
      <c r="A23" s="5" t="s">
        <v>6</v>
      </c>
      <c r="B23" s="380">
        <v>1686</v>
      </c>
      <c r="C23" s="378">
        <v>1866</v>
      </c>
      <c r="D23" s="380">
        <v>1177</v>
      </c>
      <c r="E23" s="380">
        <v>1218</v>
      </c>
      <c r="F23" s="380">
        <v>1333</v>
      </c>
      <c r="G23" s="380">
        <v>1330</v>
      </c>
    </row>
    <row r="24" spans="1:7" ht="13.2" x14ac:dyDescent="0.25">
      <c r="A24" s="5" t="s">
        <v>7</v>
      </c>
      <c r="B24" s="380">
        <v>1115</v>
      </c>
      <c r="C24" s="378">
        <v>1465</v>
      </c>
      <c r="D24" s="380">
        <v>779</v>
      </c>
      <c r="E24" s="380">
        <v>821</v>
      </c>
      <c r="F24" s="380">
        <v>970</v>
      </c>
      <c r="G24" s="380">
        <v>770</v>
      </c>
    </row>
    <row r="25" spans="1:7" ht="13.2" x14ac:dyDescent="0.25">
      <c r="A25" s="5" t="s">
        <v>8</v>
      </c>
      <c r="B25" s="380">
        <v>1071</v>
      </c>
      <c r="C25" s="378">
        <v>1137</v>
      </c>
      <c r="D25" s="380">
        <v>818</v>
      </c>
      <c r="E25" s="380">
        <v>721</v>
      </c>
      <c r="F25" s="380">
        <v>792</v>
      </c>
      <c r="G25" s="380">
        <v>776</v>
      </c>
    </row>
    <row r="26" spans="1:7" ht="13.2" x14ac:dyDescent="0.25">
      <c r="A26" s="5" t="s">
        <v>9</v>
      </c>
      <c r="B26" s="380">
        <v>828</v>
      </c>
      <c r="C26" s="378">
        <v>1183</v>
      </c>
      <c r="D26" s="380">
        <v>739</v>
      </c>
      <c r="E26" s="380">
        <v>644</v>
      </c>
      <c r="F26" s="380">
        <v>877</v>
      </c>
      <c r="G26" s="380">
        <v>817</v>
      </c>
    </row>
    <row r="27" spans="1:7" ht="13.2" x14ac:dyDescent="0.25">
      <c r="A27" s="5" t="s">
        <v>10</v>
      </c>
      <c r="B27" s="380">
        <v>1090</v>
      </c>
      <c r="C27" s="378">
        <v>1048</v>
      </c>
      <c r="D27" s="380">
        <v>802</v>
      </c>
      <c r="E27" s="380">
        <v>870</v>
      </c>
      <c r="F27" s="380">
        <v>844</v>
      </c>
      <c r="G27" s="380">
        <v>812</v>
      </c>
    </row>
    <row r="28" spans="1:7" ht="13.2" x14ac:dyDescent="0.25">
      <c r="A28" s="5" t="s">
        <v>27</v>
      </c>
      <c r="B28" s="380">
        <v>683</v>
      </c>
      <c r="C28" s="378">
        <v>880</v>
      </c>
      <c r="D28" s="380">
        <v>744</v>
      </c>
      <c r="E28" s="380">
        <v>709</v>
      </c>
      <c r="F28" s="380">
        <v>845</v>
      </c>
      <c r="G28" s="380">
        <v>707</v>
      </c>
    </row>
    <row r="29" spans="1:7" ht="27" customHeight="1" x14ac:dyDescent="0.25">
      <c r="A29" s="17" t="s">
        <v>339</v>
      </c>
      <c r="B29" s="377">
        <f t="shared" ref="B29:G29" si="6">SUM(B30:B36)</f>
        <v>3488</v>
      </c>
      <c r="C29" s="377">
        <f t="shared" si="6"/>
        <v>3726</v>
      </c>
      <c r="D29" s="377">
        <f t="shared" si="6"/>
        <v>3578</v>
      </c>
      <c r="E29" s="377">
        <f t="shared" si="6"/>
        <v>6085</v>
      </c>
      <c r="F29" s="377">
        <f t="shared" si="6"/>
        <v>6760</v>
      </c>
      <c r="G29" s="377">
        <f t="shared" si="6"/>
        <v>5282</v>
      </c>
    </row>
    <row r="30" spans="1:7" ht="13.2" x14ac:dyDescent="0.25">
      <c r="A30" s="5" t="s">
        <v>5</v>
      </c>
      <c r="B30" s="380">
        <v>936</v>
      </c>
      <c r="C30" s="378">
        <v>943</v>
      </c>
      <c r="D30" s="380">
        <v>958</v>
      </c>
      <c r="E30" s="380">
        <v>1630</v>
      </c>
      <c r="F30" s="380">
        <v>1699</v>
      </c>
      <c r="G30" s="380">
        <v>1354</v>
      </c>
    </row>
    <row r="31" spans="1:7" ht="13.2" x14ac:dyDescent="0.25">
      <c r="A31" s="5" t="s">
        <v>6</v>
      </c>
      <c r="B31" s="380">
        <v>726</v>
      </c>
      <c r="C31" s="378">
        <v>790</v>
      </c>
      <c r="D31" s="380">
        <v>809</v>
      </c>
      <c r="E31" s="380">
        <v>1399</v>
      </c>
      <c r="F31" s="380">
        <v>1469</v>
      </c>
      <c r="G31" s="380">
        <v>1215</v>
      </c>
    </row>
    <row r="32" spans="1:7" ht="13.2" x14ac:dyDescent="0.25">
      <c r="A32" s="5" t="s">
        <v>7</v>
      </c>
      <c r="B32" s="380">
        <v>371</v>
      </c>
      <c r="C32" s="378">
        <v>484</v>
      </c>
      <c r="D32" s="380">
        <v>338</v>
      </c>
      <c r="E32" s="380">
        <v>741</v>
      </c>
      <c r="F32" s="380">
        <v>917</v>
      </c>
      <c r="G32" s="380">
        <v>665</v>
      </c>
    </row>
    <row r="33" spans="1:7" ht="13.2" x14ac:dyDescent="0.25">
      <c r="A33" s="5" t="s">
        <v>8</v>
      </c>
      <c r="B33" s="380">
        <v>349</v>
      </c>
      <c r="C33" s="378">
        <v>335</v>
      </c>
      <c r="D33" s="380">
        <v>356</v>
      </c>
      <c r="E33" s="380">
        <v>523</v>
      </c>
      <c r="F33" s="380">
        <v>595</v>
      </c>
      <c r="G33" s="380">
        <v>468</v>
      </c>
    </row>
    <row r="34" spans="1:7" ht="13.2" x14ac:dyDescent="0.25">
      <c r="A34" s="5" t="s">
        <v>9</v>
      </c>
      <c r="B34" s="380">
        <v>437</v>
      </c>
      <c r="C34" s="378">
        <v>438</v>
      </c>
      <c r="D34" s="380">
        <v>380</v>
      </c>
      <c r="E34" s="380">
        <v>596</v>
      </c>
      <c r="F34" s="380">
        <v>779</v>
      </c>
      <c r="G34" s="380">
        <v>599</v>
      </c>
    </row>
    <row r="35" spans="1:7" ht="13.2" x14ac:dyDescent="0.25">
      <c r="A35" s="5" t="s">
        <v>10</v>
      </c>
      <c r="B35" s="380">
        <v>385</v>
      </c>
      <c r="C35" s="378">
        <v>467</v>
      </c>
      <c r="D35" s="380">
        <v>459</v>
      </c>
      <c r="E35" s="380">
        <v>747</v>
      </c>
      <c r="F35" s="380">
        <v>697</v>
      </c>
      <c r="G35" s="380">
        <v>553</v>
      </c>
    </row>
    <row r="36" spans="1:7" ht="13.2" x14ac:dyDescent="0.25">
      <c r="A36" s="5" t="s">
        <v>27</v>
      </c>
      <c r="B36" s="380">
        <v>284</v>
      </c>
      <c r="C36" s="378">
        <v>269</v>
      </c>
      <c r="D36" s="380">
        <v>278</v>
      </c>
      <c r="E36" s="380">
        <v>449</v>
      </c>
      <c r="F36" s="380">
        <v>604</v>
      </c>
      <c r="G36" s="380">
        <v>428</v>
      </c>
    </row>
    <row r="37" spans="1:7" ht="27" customHeight="1" x14ac:dyDescent="0.25">
      <c r="A37" s="17" t="s">
        <v>929</v>
      </c>
      <c r="B37" s="377">
        <f t="shared" ref="B37:G37" si="7">SUM(B38:B44)</f>
        <v>11454</v>
      </c>
      <c r="C37" s="377">
        <f t="shared" si="7"/>
        <v>10832</v>
      </c>
      <c r="D37" s="377">
        <f t="shared" si="7"/>
        <v>11004</v>
      </c>
      <c r="E37" s="377">
        <f t="shared" si="7"/>
        <v>16546</v>
      </c>
      <c r="F37" s="377">
        <f t="shared" si="7"/>
        <v>16777</v>
      </c>
      <c r="G37" s="377">
        <f t="shared" si="7"/>
        <v>15629</v>
      </c>
    </row>
    <row r="38" spans="1:7" ht="13.2" x14ac:dyDescent="0.25">
      <c r="A38" s="5" t="s">
        <v>5</v>
      </c>
      <c r="B38" s="380">
        <v>3205</v>
      </c>
      <c r="C38" s="378">
        <v>2836</v>
      </c>
      <c r="D38" s="380">
        <v>3023</v>
      </c>
      <c r="E38" s="380">
        <v>4409</v>
      </c>
      <c r="F38" s="380">
        <v>4341</v>
      </c>
      <c r="G38" s="380">
        <v>4131</v>
      </c>
    </row>
    <row r="39" spans="1:7" ht="13.2" x14ac:dyDescent="0.25">
      <c r="A39" s="5" t="s">
        <v>6</v>
      </c>
      <c r="B39" s="380">
        <v>2430</v>
      </c>
      <c r="C39" s="378">
        <v>2495</v>
      </c>
      <c r="D39" s="380">
        <v>2321</v>
      </c>
      <c r="E39" s="380">
        <v>3775</v>
      </c>
      <c r="F39" s="380">
        <v>3870</v>
      </c>
      <c r="G39" s="380">
        <v>3674</v>
      </c>
    </row>
    <row r="40" spans="1:7" ht="13.2" x14ac:dyDescent="0.25">
      <c r="A40" s="5" t="s">
        <v>7</v>
      </c>
      <c r="B40" s="380">
        <v>1222</v>
      </c>
      <c r="C40" s="378">
        <v>1182</v>
      </c>
      <c r="D40" s="380">
        <v>1109</v>
      </c>
      <c r="E40" s="380">
        <v>1703</v>
      </c>
      <c r="F40" s="380">
        <v>1882</v>
      </c>
      <c r="G40" s="380">
        <v>1401</v>
      </c>
    </row>
    <row r="41" spans="1:7" ht="13.2" x14ac:dyDescent="0.25">
      <c r="A41" s="5" t="s">
        <v>8</v>
      </c>
      <c r="B41" s="380">
        <v>1092</v>
      </c>
      <c r="C41" s="378">
        <v>882</v>
      </c>
      <c r="D41" s="380">
        <v>1162</v>
      </c>
      <c r="E41" s="380">
        <v>1529</v>
      </c>
      <c r="F41" s="380">
        <v>1303</v>
      </c>
      <c r="G41" s="380">
        <v>1292</v>
      </c>
    </row>
    <row r="42" spans="1:7" ht="13.5" customHeight="1" x14ac:dyDescent="0.25">
      <c r="A42" s="5" t="s">
        <v>9</v>
      </c>
      <c r="B42" s="380">
        <v>1289</v>
      </c>
      <c r="C42" s="378">
        <v>1176</v>
      </c>
      <c r="D42" s="380">
        <v>1181</v>
      </c>
      <c r="E42" s="380">
        <v>1813</v>
      </c>
      <c r="F42" s="380">
        <v>2136</v>
      </c>
      <c r="G42" s="380">
        <v>2096</v>
      </c>
    </row>
    <row r="43" spans="1:7" ht="13.2" x14ac:dyDescent="0.25">
      <c r="A43" s="5" t="s">
        <v>10</v>
      </c>
      <c r="B43" s="380">
        <v>1285</v>
      </c>
      <c r="C43" s="378">
        <v>1430</v>
      </c>
      <c r="D43" s="380">
        <v>1347</v>
      </c>
      <c r="E43" s="380">
        <v>1960</v>
      </c>
      <c r="F43" s="380">
        <v>1752</v>
      </c>
      <c r="G43" s="380">
        <v>1854</v>
      </c>
    </row>
    <row r="44" spans="1:7" ht="13.2" x14ac:dyDescent="0.25">
      <c r="A44" s="5" t="s">
        <v>27</v>
      </c>
      <c r="B44" s="380">
        <v>931</v>
      </c>
      <c r="C44" s="378">
        <v>831</v>
      </c>
      <c r="D44" s="380">
        <v>861</v>
      </c>
      <c r="E44" s="380">
        <v>1357</v>
      </c>
      <c r="F44" s="380">
        <v>1493</v>
      </c>
      <c r="G44" s="380">
        <v>1181</v>
      </c>
    </row>
    <row r="45" spans="1:7" ht="27" customHeight="1" x14ac:dyDescent="0.25">
      <c r="A45" s="61" t="s">
        <v>1308</v>
      </c>
      <c r="B45" s="379">
        <f t="shared" ref="B45:G45" si="8">SUM(B46:B49)</f>
        <v>26</v>
      </c>
      <c r="C45" s="379">
        <f t="shared" si="8"/>
        <v>34</v>
      </c>
      <c r="D45" s="379">
        <f t="shared" si="8"/>
        <v>61</v>
      </c>
      <c r="E45" s="379">
        <f t="shared" si="8"/>
        <v>103</v>
      </c>
      <c r="F45" s="379">
        <f t="shared" si="8"/>
        <v>106</v>
      </c>
      <c r="G45" s="379">
        <f t="shared" si="8"/>
        <v>73</v>
      </c>
    </row>
    <row r="46" spans="1:7" ht="13.2" x14ac:dyDescent="0.25">
      <c r="A46" s="5" t="s">
        <v>6</v>
      </c>
      <c r="B46" s="380">
        <v>4</v>
      </c>
      <c r="C46" s="378">
        <v>4</v>
      </c>
      <c r="D46" s="380">
        <v>4</v>
      </c>
      <c r="E46" s="380">
        <v>11</v>
      </c>
      <c r="F46" s="380">
        <v>12</v>
      </c>
      <c r="G46" s="380">
        <v>8</v>
      </c>
    </row>
    <row r="47" spans="1:7" ht="13.2" x14ac:dyDescent="0.25">
      <c r="A47" s="5" t="s">
        <v>7</v>
      </c>
      <c r="B47" s="380">
        <v>6</v>
      </c>
      <c r="C47" s="378">
        <v>6</v>
      </c>
      <c r="D47" s="380">
        <v>14</v>
      </c>
      <c r="E47" s="380">
        <v>26</v>
      </c>
      <c r="F47" s="380">
        <v>29</v>
      </c>
      <c r="G47" s="380">
        <v>21</v>
      </c>
    </row>
    <row r="48" spans="1:7" ht="13.2" x14ac:dyDescent="0.25">
      <c r="A48" s="5" t="s">
        <v>9</v>
      </c>
      <c r="B48" s="380">
        <v>3</v>
      </c>
      <c r="C48" s="378">
        <v>4</v>
      </c>
      <c r="D48" s="380">
        <v>8</v>
      </c>
      <c r="E48" s="380">
        <v>14</v>
      </c>
      <c r="F48" s="380">
        <v>14</v>
      </c>
      <c r="G48" s="380">
        <v>15</v>
      </c>
    </row>
    <row r="49" spans="1:7" ht="13.5" customHeight="1" x14ac:dyDescent="0.25">
      <c r="A49" s="5" t="s">
        <v>10</v>
      </c>
      <c r="B49" s="380">
        <v>13</v>
      </c>
      <c r="C49" s="378">
        <v>20</v>
      </c>
      <c r="D49" s="380">
        <v>35</v>
      </c>
      <c r="E49" s="380">
        <v>52</v>
      </c>
      <c r="F49" s="380">
        <v>51</v>
      </c>
      <c r="G49" s="380">
        <v>29</v>
      </c>
    </row>
    <row r="50" spans="1:7" ht="27" customHeight="1" x14ac:dyDescent="0.25">
      <c r="A50" s="61" t="s">
        <v>938</v>
      </c>
      <c r="B50" s="377">
        <f t="shared" ref="B50:G50" si="9">SUM(B51:B54)</f>
        <v>204</v>
      </c>
      <c r="C50" s="377">
        <f t="shared" si="9"/>
        <v>228</v>
      </c>
      <c r="D50" s="377">
        <f t="shared" si="9"/>
        <v>211</v>
      </c>
      <c r="E50" s="377">
        <f t="shared" si="9"/>
        <v>349</v>
      </c>
      <c r="F50" s="377">
        <f t="shared" si="9"/>
        <v>367</v>
      </c>
      <c r="G50" s="377">
        <f t="shared" si="9"/>
        <v>274</v>
      </c>
    </row>
    <row r="51" spans="1:7" ht="13.2" x14ac:dyDescent="0.25">
      <c r="A51" s="5" t="s">
        <v>6</v>
      </c>
      <c r="B51" s="380">
        <v>25</v>
      </c>
      <c r="C51" s="378">
        <v>29</v>
      </c>
      <c r="D51" s="380">
        <v>15</v>
      </c>
      <c r="E51" s="380">
        <v>43</v>
      </c>
      <c r="F51" s="380">
        <v>49</v>
      </c>
      <c r="G51" s="380">
        <v>30</v>
      </c>
    </row>
    <row r="52" spans="1:7" ht="13.2" x14ac:dyDescent="0.25">
      <c r="A52" s="5" t="s">
        <v>7</v>
      </c>
      <c r="B52" s="380">
        <v>60</v>
      </c>
      <c r="C52" s="378">
        <v>42</v>
      </c>
      <c r="D52" s="380">
        <v>43</v>
      </c>
      <c r="E52" s="380">
        <v>86</v>
      </c>
      <c r="F52" s="380">
        <v>76</v>
      </c>
      <c r="G52" s="380">
        <v>58</v>
      </c>
    </row>
    <row r="53" spans="1:7" ht="13.2" x14ac:dyDescent="0.25">
      <c r="A53" s="5" t="s">
        <v>9</v>
      </c>
      <c r="B53" s="380">
        <v>21</v>
      </c>
      <c r="C53" s="378">
        <v>33</v>
      </c>
      <c r="D53" s="380">
        <v>31</v>
      </c>
      <c r="E53" s="380">
        <v>52</v>
      </c>
      <c r="F53" s="380">
        <v>45</v>
      </c>
      <c r="G53" s="380">
        <v>58</v>
      </c>
    </row>
    <row r="54" spans="1:7" ht="13.2" x14ac:dyDescent="0.25">
      <c r="A54" s="5" t="s">
        <v>10</v>
      </c>
      <c r="B54" s="380">
        <v>98</v>
      </c>
      <c r="C54" s="378">
        <v>124</v>
      </c>
      <c r="D54" s="380">
        <v>122</v>
      </c>
      <c r="E54" s="380">
        <v>168</v>
      </c>
      <c r="F54" s="380">
        <v>197</v>
      </c>
      <c r="G54" s="380">
        <v>128</v>
      </c>
    </row>
    <row r="55" spans="1:7" ht="13.2" x14ac:dyDescent="0.25">
      <c r="A55" s="34"/>
      <c r="B55" s="34"/>
      <c r="C55" s="62"/>
      <c r="D55" s="34"/>
      <c r="E55" s="34"/>
      <c r="F55" s="34"/>
      <c r="G55" s="34"/>
    </row>
    <row r="56" spans="1:7" ht="13.2" x14ac:dyDescent="0.25">
      <c r="A56" s="4"/>
      <c r="B56" s="4"/>
      <c r="C56" s="63"/>
      <c r="D56" s="4"/>
      <c r="E56" s="4"/>
      <c r="F56" s="4"/>
      <c r="G56" s="4"/>
    </row>
    <row r="57" spans="1:7" ht="33.6" customHeight="1" x14ac:dyDescent="0.25">
      <c r="A57" s="437" t="s">
        <v>1306</v>
      </c>
      <c r="B57" s="437"/>
      <c r="C57" s="437"/>
      <c r="D57" s="437"/>
      <c r="E57" s="437"/>
      <c r="F57" s="437"/>
      <c r="G57" s="437"/>
    </row>
    <row r="58" spans="1:7" ht="13.2" x14ac:dyDescent="0.25">
      <c r="A58" s="4"/>
      <c r="B58" s="4"/>
      <c r="C58" s="4"/>
      <c r="D58" s="4"/>
      <c r="E58" s="4"/>
      <c r="F58" s="4"/>
      <c r="G58" s="4"/>
    </row>
    <row r="59" spans="1:7" ht="13.2" x14ac:dyDescent="0.25">
      <c r="A59" s="4" t="s">
        <v>1309</v>
      </c>
      <c r="B59" s="4"/>
      <c r="C59" s="4"/>
      <c r="D59" s="4"/>
      <c r="E59" s="4"/>
      <c r="F59" s="4"/>
      <c r="G59" s="4"/>
    </row>
  </sheetData>
  <mergeCells count="1">
    <mergeCell ref="A57:G57"/>
  </mergeCells>
  <printOptions horizontalCentered="1" verticalCentered="1"/>
  <pageMargins left="0.39370078740157483" right="0.39370078740157483" top="0.39370078740157483" bottom="0.39370078740157483" header="0" footer="0"/>
  <pageSetup paperSize="9" scale="74" firstPageNumber="55" orientation="portrait" useFirstPageNumber="1" horizontalDpi="120" verticalDpi="144" r:id="rId1"/>
  <headerFooter alignWithMargins="0"/>
  <ignoredErrors>
    <ignoredError sqref="C6:C11" formula="1"/>
  </ignoredError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28">
    <tabColor rgb="FFFFFF00"/>
    <pageSetUpPr fitToPage="1"/>
  </sheetPr>
  <dimension ref="A1:D20"/>
  <sheetViews>
    <sheetView zoomScaleNormal="100" zoomScaleSheetLayoutView="115" workbookViewId="0"/>
  </sheetViews>
  <sheetFormatPr baseColWidth="10" defaultColWidth="11.44140625" defaultRowHeight="12.75" customHeight="1" x14ac:dyDescent="0.25"/>
  <cols>
    <col min="1" max="1" width="32.6640625" style="202" customWidth="1"/>
    <col min="2" max="4" width="14.6640625" style="202" customWidth="1"/>
    <col min="5" max="6" width="11.44140625" style="202"/>
    <col min="7" max="7" width="36.33203125" style="202" bestFit="1" customWidth="1"/>
    <col min="8" max="16384" width="11.44140625" style="202"/>
  </cols>
  <sheetData>
    <row r="1" spans="1:4" ht="30" customHeight="1" x14ac:dyDescent="0.25">
      <c r="A1" s="5"/>
      <c r="B1" s="5"/>
      <c r="C1" s="5"/>
      <c r="D1" s="5"/>
    </row>
    <row r="2" spans="1:4" ht="22.8" x14ac:dyDescent="0.25">
      <c r="A2" s="11" t="s">
        <v>1284</v>
      </c>
      <c r="B2" s="11"/>
      <c r="C2" s="11"/>
      <c r="D2" s="11"/>
    </row>
    <row r="3" spans="1:4" ht="13.2" x14ac:dyDescent="0.25">
      <c r="A3" s="12"/>
      <c r="B3" s="12"/>
      <c r="C3" s="12"/>
      <c r="D3" s="12"/>
    </row>
    <row r="4" spans="1:4" ht="21" customHeight="1" x14ac:dyDescent="0.25">
      <c r="A4" s="234" t="s">
        <v>937</v>
      </c>
      <c r="B4" s="13" t="s">
        <v>0</v>
      </c>
      <c r="C4" s="6" t="s">
        <v>461</v>
      </c>
      <c r="D4" s="14" t="s">
        <v>460</v>
      </c>
    </row>
    <row r="5" spans="1:4" ht="13.2" x14ac:dyDescent="0.25">
      <c r="A5" s="16"/>
      <c r="B5" s="16"/>
      <c r="C5" s="16"/>
      <c r="D5" s="16"/>
    </row>
    <row r="6" spans="1:4" ht="15" customHeight="1" x14ac:dyDescent="0.25">
      <c r="A6" s="228" t="s">
        <v>0</v>
      </c>
      <c r="B6" s="229">
        <f>SUM(B8:B16)</f>
        <v>6212</v>
      </c>
      <c r="C6" s="229">
        <f>SUM(C8:C16)</f>
        <v>3155</v>
      </c>
      <c r="D6" s="229">
        <f>SUM(D8:D16)</f>
        <v>3057</v>
      </c>
    </row>
    <row r="7" spans="1:4" ht="13.2" x14ac:dyDescent="0.25">
      <c r="A7" s="15"/>
      <c r="B7" s="15"/>
      <c r="C7" s="15"/>
      <c r="D7" s="15"/>
    </row>
    <row r="8" spans="1:4" ht="15" customHeight="1" x14ac:dyDescent="0.25">
      <c r="A8" s="15" t="s">
        <v>307</v>
      </c>
      <c r="B8" s="230">
        <v>84</v>
      </c>
      <c r="C8" s="230">
        <v>84</v>
      </c>
      <c r="D8" s="231" t="s">
        <v>1255</v>
      </c>
    </row>
    <row r="9" spans="1:4" ht="15" customHeight="1" x14ac:dyDescent="0.25">
      <c r="A9" s="15" t="s">
        <v>308</v>
      </c>
      <c r="B9" s="230">
        <v>84</v>
      </c>
      <c r="C9" s="230">
        <v>84</v>
      </c>
      <c r="D9" s="231" t="s">
        <v>1255</v>
      </c>
    </row>
    <row r="10" spans="1:4" ht="15" customHeight="1" x14ac:dyDescent="0.25">
      <c r="A10" s="15" t="s">
        <v>309</v>
      </c>
      <c r="B10" s="230">
        <v>84</v>
      </c>
      <c r="C10" s="231" t="s">
        <v>1255</v>
      </c>
      <c r="D10" s="230">
        <v>84</v>
      </c>
    </row>
    <row r="11" spans="1:4" ht="15" customHeight="1" x14ac:dyDescent="0.25">
      <c r="A11" s="15" t="s">
        <v>340</v>
      </c>
      <c r="B11" s="230">
        <f t="shared" ref="B11:B16" si="0">+C11+D11</f>
        <v>1036</v>
      </c>
      <c r="C11" s="230">
        <v>518</v>
      </c>
      <c r="D11" s="230">
        <v>518</v>
      </c>
    </row>
    <row r="12" spans="1:4" ht="15" customHeight="1" x14ac:dyDescent="0.25">
      <c r="A12" s="15" t="s">
        <v>928</v>
      </c>
      <c r="B12" s="230">
        <f t="shared" si="0"/>
        <v>982</v>
      </c>
      <c r="C12" s="230">
        <v>491</v>
      </c>
      <c r="D12" s="230">
        <v>491</v>
      </c>
    </row>
    <row r="13" spans="1:4" ht="15" customHeight="1" x14ac:dyDescent="0.25">
      <c r="A13" s="15" t="s">
        <v>927</v>
      </c>
      <c r="B13" s="230">
        <f t="shared" si="0"/>
        <v>3872</v>
      </c>
      <c r="C13" s="230">
        <f>(491-7)*4</f>
        <v>1936</v>
      </c>
      <c r="D13" s="230">
        <v>1936</v>
      </c>
    </row>
    <row r="14" spans="1:4" ht="15" customHeight="1" x14ac:dyDescent="0.25">
      <c r="A14" s="15" t="s">
        <v>924</v>
      </c>
      <c r="B14" s="230">
        <f>+C14</f>
        <v>7</v>
      </c>
      <c r="C14" s="230">
        <v>7</v>
      </c>
      <c r="D14" s="231" t="s">
        <v>1255</v>
      </c>
    </row>
    <row r="15" spans="1:4" ht="15" customHeight="1" x14ac:dyDescent="0.25">
      <c r="A15" s="15" t="s">
        <v>925</v>
      </c>
      <c r="B15" s="230">
        <f>+C15</f>
        <v>7</v>
      </c>
      <c r="C15" s="230">
        <v>7</v>
      </c>
      <c r="D15" s="231" t="s">
        <v>1255</v>
      </c>
    </row>
    <row r="16" spans="1:4" ht="15" customHeight="1" x14ac:dyDescent="0.25">
      <c r="A16" s="232" t="s">
        <v>926</v>
      </c>
      <c r="B16" s="230">
        <f t="shared" si="0"/>
        <v>56</v>
      </c>
      <c r="C16" s="230">
        <f>7*4</f>
        <v>28</v>
      </c>
      <c r="D16" s="230">
        <v>28</v>
      </c>
    </row>
    <row r="17" spans="1:4" ht="13.2" x14ac:dyDescent="0.25">
      <c r="A17" s="7"/>
      <c r="B17" s="7"/>
      <c r="C17" s="7"/>
      <c r="D17" s="18"/>
    </row>
    <row r="18" spans="1:4" ht="13.2" x14ac:dyDescent="0.25">
      <c r="A18" s="5"/>
      <c r="B18" s="5"/>
      <c r="C18" s="5"/>
      <c r="D18" s="5"/>
    </row>
    <row r="19" spans="1:4" ht="13.2" x14ac:dyDescent="0.25">
      <c r="A19" s="5" t="s">
        <v>922</v>
      </c>
      <c r="B19" s="5"/>
      <c r="C19" s="5"/>
      <c r="D19" s="5"/>
    </row>
    <row r="20" spans="1:4" ht="18.75" customHeight="1" x14ac:dyDescent="0.25">
      <c r="A20" s="4" t="s">
        <v>923</v>
      </c>
      <c r="B20" s="5"/>
      <c r="C20" s="5"/>
      <c r="D20" s="5"/>
    </row>
  </sheetData>
  <printOptions horizontalCentered="1" verticalCentered="1"/>
  <pageMargins left="0.39370078740157483" right="0.39370078740157483" top="0.39370078740157483" bottom="0.39370078740157483" header="0" footer="0"/>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34">
    <tabColor rgb="FFFFFF00"/>
    <pageSetUpPr autoPageBreaks="0" fitToPage="1"/>
  </sheetPr>
  <dimension ref="A1:F37"/>
  <sheetViews>
    <sheetView zoomScaleNormal="100" zoomScaleSheetLayoutView="115" workbookViewId="0"/>
  </sheetViews>
  <sheetFormatPr baseColWidth="10" defaultColWidth="11.44140625" defaultRowHeight="12.75" customHeight="1" x14ac:dyDescent="0.25"/>
  <cols>
    <col min="1" max="1" width="41.77734375" style="202" customWidth="1"/>
    <col min="2" max="2" width="13" style="202" customWidth="1"/>
    <col min="3" max="6" width="12.6640625" style="202" customWidth="1"/>
    <col min="7" max="16384" width="11.44140625" style="202"/>
  </cols>
  <sheetData>
    <row r="1" spans="1:6" ht="13.2" x14ac:dyDescent="0.25">
      <c r="A1" s="58" t="s">
        <v>1315</v>
      </c>
      <c r="B1" s="58"/>
      <c r="C1" s="58"/>
      <c r="D1" s="58"/>
      <c r="E1" s="58"/>
      <c r="F1" s="58"/>
    </row>
    <row r="2" spans="1:6" ht="13.2" x14ac:dyDescent="0.25">
      <c r="A2" s="58" t="s">
        <v>1316</v>
      </c>
      <c r="B2" s="58"/>
      <c r="C2" s="58"/>
      <c r="D2" s="58"/>
      <c r="E2" s="58"/>
      <c r="F2" s="58"/>
    </row>
    <row r="3" spans="1:6" ht="13.2" x14ac:dyDescent="0.25">
      <c r="A3" s="58" t="s">
        <v>77</v>
      </c>
      <c r="B3" s="12"/>
      <c r="C3" s="12"/>
      <c r="D3" s="12"/>
      <c r="E3" s="12"/>
      <c r="F3" s="12"/>
    </row>
    <row r="4" spans="1:6" ht="13.2" x14ac:dyDescent="0.25">
      <c r="A4" s="5"/>
      <c r="B4" s="5"/>
      <c r="C4" s="438"/>
      <c r="D4" s="438"/>
      <c r="E4" s="438"/>
      <c r="F4" s="438"/>
    </row>
    <row r="5" spans="1:6" ht="13.2" x14ac:dyDescent="0.25">
      <c r="A5" s="439" t="s">
        <v>936</v>
      </c>
      <c r="B5" s="441" t="s">
        <v>0</v>
      </c>
      <c r="C5" s="443" t="s">
        <v>23</v>
      </c>
      <c r="D5" s="444"/>
      <c r="E5" s="445" t="s">
        <v>24</v>
      </c>
      <c r="F5" s="445"/>
    </row>
    <row r="6" spans="1:6" ht="13.2" x14ac:dyDescent="0.25">
      <c r="A6" s="440"/>
      <c r="B6" s="442"/>
      <c r="C6" s="288" t="s">
        <v>156</v>
      </c>
      <c r="D6" s="288" t="s">
        <v>2</v>
      </c>
      <c r="E6" s="288" t="s">
        <v>156</v>
      </c>
      <c r="F6" s="289" t="s">
        <v>2</v>
      </c>
    </row>
    <row r="7" spans="1:6" ht="13.2" x14ac:dyDescent="0.25">
      <c r="A7" s="16"/>
      <c r="B7" s="16"/>
      <c r="C7" s="16"/>
      <c r="D7" s="16"/>
      <c r="E7" s="16"/>
      <c r="F7" s="16"/>
    </row>
    <row r="8" spans="1:6" ht="13.2" x14ac:dyDescent="0.25">
      <c r="A8" s="17" t="s">
        <v>0</v>
      </c>
      <c r="B8" s="290">
        <f>SUM(B9:B17)</f>
        <v>29914</v>
      </c>
      <c r="C8" s="290">
        <f>SUM(C9:C17)</f>
        <v>15007</v>
      </c>
      <c r="D8" s="210">
        <f>+C8/B8*100</f>
        <v>50.16714581801164</v>
      </c>
      <c r="E8" s="290">
        <f>SUM(E9:E17)</f>
        <v>14907</v>
      </c>
      <c r="F8" s="210">
        <f>+E8/B8*100</f>
        <v>49.832854181988367</v>
      </c>
    </row>
    <row r="9" spans="1:6" ht="12.9" customHeight="1" x14ac:dyDescent="0.25">
      <c r="A9" s="258" t="s">
        <v>307</v>
      </c>
      <c r="B9" s="291">
        <f t="shared" ref="B9:B16" si="0">+C9+E9</f>
        <v>561</v>
      </c>
      <c r="C9" s="291">
        <f>+C20</f>
        <v>318</v>
      </c>
      <c r="D9" s="215">
        <f>+C9/B9*100</f>
        <v>56.684491978609628</v>
      </c>
      <c r="E9" s="291">
        <f>+E20</f>
        <v>243</v>
      </c>
      <c r="F9" s="215">
        <f t="shared" ref="F9:F17" si="1">+E9/B9*100</f>
        <v>43.315508021390379</v>
      </c>
    </row>
    <row r="10" spans="1:6" ht="12.9" customHeight="1" x14ac:dyDescent="0.25">
      <c r="A10" s="258" t="s">
        <v>308</v>
      </c>
      <c r="B10" s="291">
        <f t="shared" si="0"/>
        <v>553</v>
      </c>
      <c r="C10" s="291">
        <f>+C21</f>
        <v>236</v>
      </c>
      <c r="D10" s="215">
        <f>+C10/B10*100</f>
        <v>42.67631103074141</v>
      </c>
      <c r="E10" s="291">
        <f>+E21</f>
        <v>317</v>
      </c>
      <c r="F10" s="215">
        <f t="shared" si="1"/>
        <v>57.32368896925859</v>
      </c>
    </row>
    <row r="11" spans="1:6" ht="12.9" customHeight="1" x14ac:dyDescent="0.25">
      <c r="A11" s="258" t="s">
        <v>309</v>
      </c>
      <c r="B11" s="291">
        <f t="shared" si="0"/>
        <v>529</v>
      </c>
      <c r="C11" s="291">
        <f>+C30</f>
        <v>319</v>
      </c>
      <c r="D11" s="215">
        <f t="shared" ref="D11:D17" si="2">+C11/B11*100</f>
        <v>60.30245746691871</v>
      </c>
      <c r="E11" s="291">
        <f>+E30</f>
        <v>210</v>
      </c>
      <c r="F11" s="215">
        <f t="shared" si="1"/>
        <v>39.69754253308129</v>
      </c>
    </row>
    <row r="12" spans="1:6" ht="12.9" customHeight="1" x14ac:dyDescent="0.25">
      <c r="A12" s="258" t="s">
        <v>340</v>
      </c>
      <c r="B12" s="291">
        <f>+C12+E12</f>
        <v>7013</v>
      </c>
      <c r="C12" s="291">
        <f>+C22+C31</f>
        <v>3550</v>
      </c>
      <c r="D12" s="215">
        <f t="shared" si="2"/>
        <v>50.620276629117356</v>
      </c>
      <c r="E12" s="291">
        <f>+E22+E31</f>
        <v>3463</v>
      </c>
      <c r="F12" s="215">
        <f t="shared" si="1"/>
        <v>49.379723370882644</v>
      </c>
    </row>
    <row r="13" spans="1:6" ht="12.9" customHeight="1" x14ac:dyDescent="0.25">
      <c r="A13" s="258" t="s">
        <v>928</v>
      </c>
      <c r="B13" s="291">
        <f t="shared" si="0"/>
        <v>5282</v>
      </c>
      <c r="C13" s="291">
        <f>+C23+C32</f>
        <v>2638</v>
      </c>
      <c r="D13" s="215">
        <f t="shared" si="2"/>
        <v>49.943203332071185</v>
      </c>
      <c r="E13" s="291">
        <f>+E23+E32</f>
        <v>2644</v>
      </c>
      <c r="F13" s="215">
        <f t="shared" si="1"/>
        <v>50.056796667928815</v>
      </c>
    </row>
    <row r="14" spans="1:6" ht="12.9" customHeight="1" x14ac:dyDescent="0.25">
      <c r="A14" s="258" t="s">
        <v>927</v>
      </c>
      <c r="B14" s="291">
        <f t="shared" si="0"/>
        <v>15629</v>
      </c>
      <c r="C14" s="291">
        <f>+C24+C33</f>
        <v>7772</v>
      </c>
      <c r="D14" s="215">
        <f t="shared" si="2"/>
        <v>49.728069614178771</v>
      </c>
      <c r="E14" s="291">
        <f>+E24+E33</f>
        <v>7857</v>
      </c>
      <c r="F14" s="215">
        <f t="shared" si="1"/>
        <v>50.271930385821229</v>
      </c>
    </row>
    <row r="15" spans="1:6" ht="12.9" customHeight="1" x14ac:dyDescent="0.25">
      <c r="A15" s="258" t="s">
        <v>924</v>
      </c>
      <c r="B15" s="291">
        <f t="shared" si="0"/>
        <v>38</v>
      </c>
      <c r="C15" s="291">
        <f>+C26</f>
        <v>19</v>
      </c>
      <c r="D15" s="215">
        <f t="shared" si="2"/>
        <v>50</v>
      </c>
      <c r="E15" s="291">
        <f>+E26</f>
        <v>19</v>
      </c>
      <c r="F15" s="215">
        <f t="shared" si="1"/>
        <v>50</v>
      </c>
    </row>
    <row r="16" spans="1:6" ht="12.9" customHeight="1" x14ac:dyDescent="0.25">
      <c r="A16" s="258" t="s">
        <v>925</v>
      </c>
      <c r="B16" s="291">
        <f t="shared" si="0"/>
        <v>35</v>
      </c>
      <c r="C16" s="291">
        <f>+C27</f>
        <v>18</v>
      </c>
      <c r="D16" s="215">
        <f t="shared" si="2"/>
        <v>51.428571428571423</v>
      </c>
      <c r="E16" s="291">
        <f>+E27</f>
        <v>17</v>
      </c>
      <c r="F16" s="215">
        <f t="shared" si="1"/>
        <v>48.571428571428569</v>
      </c>
    </row>
    <row r="17" spans="1:6" ht="12.9" customHeight="1" x14ac:dyDescent="0.25">
      <c r="A17" s="292" t="s">
        <v>926</v>
      </c>
      <c r="B17" s="291">
        <f>+C17+E17</f>
        <v>274</v>
      </c>
      <c r="C17" s="291">
        <f>+C25+C34</f>
        <v>137</v>
      </c>
      <c r="D17" s="215">
        <f t="shared" si="2"/>
        <v>50</v>
      </c>
      <c r="E17" s="291">
        <f>+E25+E34</f>
        <v>137</v>
      </c>
      <c r="F17" s="215">
        <f t="shared" si="1"/>
        <v>50</v>
      </c>
    </row>
    <row r="18" spans="1:6" ht="13.2" x14ac:dyDescent="0.25">
      <c r="A18" s="5"/>
      <c r="B18" s="5"/>
      <c r="C18" s="5"/>
      <c r="D18" s="5"/>
      <c r="E18" s="5"/>
      <c r="F18" s="5"/>
    </row>
    <row r="19" spans="1:6" ht="13.2" x14ac:dyDescent="0.25">
      <c r="A19" s="17" t="s">
        <v>310</v>
      </c>
      <c r="B19" s="290">
        <f>SUM(B20:B27)</f>
        <v>16296</v>
      </c>
      <c r="C19" s="293">
        <f>SUM(C20:C27)</f>
        <v>8182</v>
      </c>
      <c r="D19" s="210">
        <f>+C19/B19*100</f>
        <v>50.208640157093768</v>
      </c>
      <c r="E19" s="290">
        <f>SUM(E20:E27)</f>
        <v>8114</v>
      </c>
      <c r="F19" s="210">
        <f>+E19/B19*100</f>
        <v>49.791359842906232</v>
      </c>
    </row>
    <row r="20" spans="1:6" ht="12.9" customHeight="1" x14ac:dyDescent="0.25">
      <c r="A20" s="258" t="s">
        <v>307</v>
      </c>
      <c r="B20" s="291">
        <f t="shared" ref="B20:B27" si="3">+C20+E20</f>
        <v>561</v>
      </c>
      <c r="C20" s="291">
        <v>318</v>
      </c>
      <c r="D20" s="215">
        <f>+C20/B20*100</f>
        <v>56.684491978609628</v>
      </c>
      <c r="E20" s="291">
        <v>243</v>
      </c>
      <c r="F20" s="215">
        <f>+E20/B20*100</f>
        <v>43.315508021390379</v>
      </c>
    </row>
    <row r="21" spans="1:6" ht="12.9" customHeight="1" x14ac:dyDescent="0.25">
      <c r="A21" s="258" t="s">
        <v>308</v>
      </c>
      <c r="B21" s="291">
        <f t="shared" si="3"/>
        <v>553</v>
      </c>
      <c r="C21" s="291">
        <v>236</v>
      </c>
      <c r="D21" s="215">
        <f t="shared" ref="D21:D27" si="4">+C21/B21*100</f>
        <v>42.67631103074141</v>
      </c>
      <c r="E21" s="291">
        <v>317</v>
      </c>
      <c r="F21" s="215">
        <f t="shared" ref="F21:F27" si="5">+E21/B21*100</f>
        <v>57.32368896925859</v>
      </c>
    </row>
    <row r="22" spans="1:6" ht="12.9" customHeight="1" x14ac:dyDescent="0.25">
      <c r="A22" s="258" t="s">
        <v>340</v>
      </c>
      <c r="B22" s="291">
        <f>+C22+E22</f>
        <v>3582</v>
      </c>
      <c r="C22" s="291">
        <v>1816</v>
      </c>
      <c r="D22" s="215">
        <f t="shared" si="4"/>
        <v>50.697934115019535</v>
      </c>
      <c r="E22" s="291">
        <v>1766</v>
      </c>
      <c r="F22" s="215">
        <f t="shared" si="5"/>
        <v>49.302065884980458</v>
      </c>
    </row>
    <row r="23" spans="1:6" ht="12.9" customHeight="1" x14ac:dyDescent="0.25">
      <c r="A23" s="258" t="s">
        <v>928</v>
      </c>
      <c r="B23" s="291">
        <f t="shared" si="3"/>
        <v>2770</v>
      </c>
      <c r="C23" s="291">
        <v>1416</v>
      </c>
      <c r="D23" s="215">
        <f t="shared" si="4"/>
        <v>51.119133574007222</v>
      </c>
      <c r="E23" s="291">
        <v>1354</v>
      </c>
      <c r="F23" s="215">
        <f t="shared" si="5"/>
        <v>48.880866425992778</v>
      </c>
    </row>
    <row r="24" spans="1:6" ht="12.9" customHeight="1" x14ac:dyDescent="0.25">
      <c r="A24" s="258" t="s">
        <v>927</v>
      </c>
      <c r="B24" s="291">
        <f t="shared" si="3"/>
        <v>8615</v>
      </c>
      <c r="C24" s="291">
        <v>4288</v>
      </c>
      <c r="D24" s="215">
        <f t="shared" si="4"/>
        <v>49.773650609402203</v>
      </c>
      <c r="E24" s="291">
        <v>4327</v>
      </c>
      <c r="F24" s="215">
        <f t="shared" si="5"/>
        <v>50.22634939059779</v>
      </c>
    </row>
    <row r="25" spans="1:6" ht="12.9" customHeight="1" x14ac:dyDescent="0.25">
      <c r="A25" s="292" t="s">
        <v>926</v>
      </c>
      <c r="B25" s="291">
        <f t="shared" si="3"/>
        <v>142</v>
      </c>
      <c r="C25" s="291">
        <v>71</v>
      </c>
      <c r="D25" s="215">
        <f t="shared" si="4"/>
        <v>50</v>
      </c>
      <c r="E25" s="291">
        <v>71</v>
      </c>
      <c r="F25" s="215">
        <f t="shared" si="5"/>
        <v>50</v>
      </c>
    </row>
    <row r="26" spans="1:6" ht="12.9" customHeight="1" x14ac:dyDescent="0.25">
      <c r="A26" s="258" t="s">
        <v>924</v>
      </c>
      <c r="B26" s="291">
        <f t="shared" si="3"/>
        <v>38</v>
      </c>
      <c r="C26" s="291">
        <v>19</v>
      </c>
      <c r="D26" s="215">
        <f t="shared" si="4"/>
        <v>50</v>
      </c>
      <c r="E26" s="291">
        <v>19</v>
      </c>
      <c r="F26" s="215">
        <f t="shared" si="5"/>
        <v>50</v>
      </c>
    </row>
    <row r="27" spans="1:6" ht="12.9" customHeight="1" x14ac:dyDescent="0.25">
      <c r="A27" s="258" t="s">
        <v>925</v>
      </c>
      <c r="B27" s="291">
        <f t="shared" si="3"/>
        <v>35</v>
      </c>
      <c r="C27" s="291">
        <v>18</v>
      </c>
      <c r="D27" s="215">
        <f t="shared" si="4"/>
        <v>51.428571428571423</v>
      </c>
      <c r="E27" s="291">
        <v>17</v>
      </c>
      <c r="F27" s="215">
        <f t="shared" si="5"/>
        <v>48.571428571428569</v>
      </c>
    </row>
    <row r="28" spans="1:6" ht="13.2" x14ac:dyDescent="0.25">
      <c r="A28" s="5"/>
      <c r="B28" s="291"/>
      <c r="C28" s="291"/>
      <c r="D28" s="215"/>
      <c r="E28" s="291"/>
      <c r="F28" s="215"/>
    </row>
    <row r="29" spans="1:6" ht="13.2" x14ac:dyDescent="0.25">
      <c r="A29" s="17" t="s">
        <v>311</v>
      </c>
      <c r="B29" s="290">
        <f>SUM(B30:B34)</f>
        <v>13618</v>
      </c>
      <c r="C29" s="293">
        <f>SUM(C30:C34)</f>
        <v>6825</v>
      </c>
      <c r="D29" s="210">
        <f t="shared" ref="D29:D34" si="6">+C29/B29*100</f>
        <v>50.117491555294457</v>
      </c>
      <c r="E29" s="293">
        <f>SUM(E30:E34)</f>
        <v>6793</v>
      </c>
      <c r="F29" s="210">
        <f t="shared" ref="F29:F34" si="7">+E29/B29*100</f>
        <v>49.882508444705536</v>
      </c>
    </row>
    <row r="30" spans="1:6" ht="12.9" customHeight="1" x14ac:dyDescent="0.25">
      <c r="A30" s="258" t="s">
        <v>309</v>
      </c>
      <c r="B30" s="291">
        <f>+C30+E30</f>
        <v>529</v>
      </c>
      <c r="C30" s="291">
        <v>319</v>
      </c>
      <c r="D30" s="215">
        <f t="shared" si="6"/>
        <v>60.30245746691871</v>
      </c>
      <c r="E30" s="291">
        <v>210</v>
      </c>
      <c r="F30" s="215">
        <f t="shared" si="7"/>
        <v>39.69754253308129</v>
      </c>
    </row>
    <row r="31" spans="1:6" ht="12.9" customHeight="1" x14ac:dyDescent="0.25">
      <c r="A31" s="258" t="s">
        <v>340</v>
      </c>
      <c r="B31" s="291">
        <f>+C31+E31</f>
        <v>3431</v>
      </c>
      <c r="C31" s="291">
        <v>1734</v>
      </c>
      <c r="D31" s="215">
        <f t="shared" si="6"/>
        <v>50.539201399009038</v>
      </c>
      <c r="E31" s="291">
        <v>1697</v>
      </c>
      <c r="F31" s="215">
        <f t="shared" si="7"/>
        <v>49.460798600990962</v>
      </c>
    </row>
    <row r="32" spans="1:6" ht="12.9" customHeight="1" x14ac:dyDescent="0.25">
      <c r="A32" s="258" t="s">
        <v>928</v>
      </c>
      <c r="B32" s="291">
        <f>+C32+E32</f>
        <v>2512</v>
      </c>
      <c r="C32" s="291">
        <v>1222</v>
      </c>
      <c r="D32" s="215">
        <f t="shared" si="6"/>
        <v>48.646496815286625</v>
      </c>
      <c r="E32" s="291">
        <v>1290</v>
      </c>
      <c r="F32" s="215">
        <f t="shared" si="7"/>
        <v>51.353503184713375</v>
      </c>
    </row>
    <row r="33" spans="1:6" ht="12.9" customHeight="1" x14ac:dyDescent="0.25">
      <c r="A33" s="258" t="s">
        <v>927</v>
      </c>
      <c r="B33" s="291">
        <f>+C33+E33</f>
        <v>7014</v>
      </c>
      <c r="C33" s="291">
        <v>3484</v>
      </c>
      <c r="D33" s="215">
        <f t="shared" si="6"/>
        <v>49.672084402623327</v>
      </c>
      <c r="E33" s="291">
        <v>3530</v>
      </c>
      <c r="F33" s="215">
        <f t="shared" si="7"/>
        <v>50.327915597376673</v>
      </c>
    </row>
    <row r="34" spans="1:6" ht="12.9" customHeight="1" x14ac:dyDescent="0.25">
      <c r="A34" s="292" t="s">
        <v>926</v>
      </c>
      <c r="B34" s="291">
        <f>+C34+E34</f>
        <v>132</v>
      </c>
      <c r="C34" s="291">
        <v>66</v>
      </c>
      <c r="D34" s="215">
        <f t="shared" si="6"/>
        <v>50</v>
      </c>
      <c r="E34" s="291">
        <v>66</v>
      </c>
      <c r="F34" s="215">
        <f t="shared" si="7"/>
        <v>50</v>
      </c>
    </row>
    <row r="35" spans="1:6" ht="13.2" x14ac:dyDescent="0.25">
      <c r="A35" s="7"/>
      <c r="B35" s="7"/>
      <c r="C35" s="7"/>
      <c r="D35" s="7"/>
      <c r="E35" s="18"/>
      <c r="F35" s="7"/>
    </row>
    <row r="36" spans="1:6" ht="13.2" x14ac:dyDescent="0.25">
      <c r="A36" s="5"/>
      <c r="B36" s="5"/>
      <c r="C36" s="5"/>
      <c r="D36" s="5"/>
      <c r="E36" s="5"/>
      <c r="F36" s="5"/>
    </row>
    <row r="37" spans="1:6" ht="13.2" x14ac:dyDescent="0.25">
      <c r="A37" s="4" t="s">
        <v>1205</v>
      </c>
      <c r="B37" s="5"/>
      <c r="C37" s="5"/>
      <c r="D37" s="5"/>
      <c r="E37" s="5"/>
      <c r="F37" s="5"/>
    </row>
  </sheetData>
  <mergeCells count="5">
    <mergeCell ref="C4:F4"/>
    <mergeCell ref="A5:A6"/>
    <mergeCell ref="B5:B6"/>
    <mergeCell ref="C5:D5"/>
    <mergeCell ref="E5:F5"/>
  </mergeCells>
  <printOptions horizontalCentered="1"/>
  <pageMargins left="0.19685039370078741" right="0.19685039370078741" top="0.78740157480314965" bottom="0.78740157480314965" header="0" footer="0.39370078740157483"/>
  <pageSetup paperSize="9" firstPageNumber="56" orientation="landscape" useFirstPageNumber="1" verticalDpi="599" r:id="rId1"/>
  <headerFooter alignWithMargins="0"/>
  <ignoredErrors>
    <ignoredError sqref="D12:D17 D11 D8 D9:D10 D19" formula="1"/>
  </ignoredError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31">
    <tabColor rgb="FFFFFF00"/>
    <pageSetUpPr autoPageBreaks="0" fitToPage="1"/>
  </sheetPr>
  <dimension ref="A3:L34"/>
  <sheetViews>
    <sheetView zoomScaleNormal="100" zoomScaleSheetLayoutView="115" workbookViewId="0"/>
  </sheetViews>
  <sheetFormatPr baseColWidth="10" defaultColWidth="11.44140625" defaultRowHeight="13.2" x14ac:dyDescent="0.25"/>
  <cols>
    <col min="1" max="1" width="38.88671875" style="20" bestFit="1" customWidth="1"/>
    <col min="2" max="2" width="10" style="20" customWidth="1"/>
    <col min="3" max="3" width="9.109375" style="20" bestFit="1" customWidth="1"/>
    <col min="4" max="16384" width="11.44140625" style="20"/>
  </cols>
  <sheetData>
    <row r="3" spans="1:12" x14ac:dyDescent="0.25">
      <c r="C3" s="20" t="s">
        <v>312</v>
      </c>
      <c r="L3" s="233"/>
    </row>
    <row r="4" spans="1:12" x14ac:dyDescent="0.25">
      <c r="A4" s="20" t="s">
        <v>313</v>
      </c>
      <c r="B4" s="20" t="s">
        <v>314</v>
      </c>
      <c r="C4" s="20" t="s">
        <v>315</v>
      </c>
      <c r="E4" s="20" t="s">
        <v>314</v>
      </c>
      <c r="F4" s="20" t="s">
        <v>315</v>
      </c>
    </row>
    <row r="5" spans="1:12" x14ac:dyDescent="0.25">
      <c r="A5" s="20" t="str">
        <f>+'C20'!A10</f>
        <v>VICEALCALDÍA PRIMERA</v>
      </c>
      <c r="B5" s="181">
        <f>+'C20'!E10</f>
        <v>317</v>
      </c>
      <c r="C5" s="181">
        <f>+'C20'!C10</f>
        <v>236</v>
      </c>
      <c r="D5" s="236">
        <f t="shared" ref="D5:D13" si="0">+B5+C5</f>
        <v>553</v>
      </c>
      <c r="E5" s="235">
        <f t="shared" ref="E5:E13" si="1">+C5/D5</f>
        <v>0.4267631103074141</v>
      </c>
      <c r="F5" s="235">
        <f t="shared" ref="F5:F13" si="2">+B5/D5</f>
        <v>0.5732368896925859</v>
      </c>
    </row>
    <row r="6" spans="1:12" x14ac:dyDescent="0.25">
      <c r="A6" s="20" t="str">
        <f>+'C20'!A16</f>
        <v>VICEINTENDENCIA</v>
      </c>
      <c r="B6" s="181">
        <f>+'C20'!E16</f>
        <v>17</v>
      </c>
      <c r="C6" s="181">
        <f>+'C20'!C16</f>
        <v>18</v>
      </c>
      <c r="D6" s="236">
        <f t="shared" si="0"/>
        <v>35</v>
      </c>
      <c r="E6" s="235">
        <f t="shared" si="1"/>
        <v>0.51428571428571423</v>
      </c>
      <c r="F6" s="235">
        <f t="shared" si="2"/>
        <v>0.48571428571428571</v>
      </c>
    </row>
    <row r="7" spans="1:12" x14ac:dyDescent="0.25">
      <c r="A7" s="20" t="str">
        <f>+'C20'!A14</f>
        <v>CONCEJALÍA DE DISTRITO</v>
      </c>
      <c r="B7" s="181">
        <f>+'C20'!E14</f>
        <v>7857</v>
      </c>
      <c r="C7" s="181">
        <f>+'C20'!C14</f>
        <v>7772</v>
      </c>
      <c r="D7" s="236">
        <f t="shared" si="0"/>
        <v>15629</v>
      </c>
      <c r="E7" s="235">
        <f t="shared" si="1"/>
        <v>0.49728069614178771</v>
      </c>
      <c r="F7" s="235">
        <f t="shared" si="2"/>
        <v>0.50271930385821229</v>
      </c>
    </row>
    <row r="8" spans="1:12" x14ac:dyDescent="0.25">
      <c r="A8" s="20" t="str">
        <f>+'C20'!A17</f>
        <v>CONCEJALÍA MUNICIPAL DE DISTRITO</v>
      </c>
      <c r="B8" s="181">
        <f>+'C20'!E17</f>
        <v>137</v>
      </c>
      <c r="C8" s="181">
        <f>+'C20'!C17</f>
        <v>137</v>
      </c>
      <c r="D8" s="236">
        <f t="shared" si="0"/>
        <v>274</v>
      </c>
      <c r="E8" s="235">
        <f t="shared" si="1"/>
        <v>0.5</v>
      </c>
      <c r="F8" s="235">
        <f t="shared" si="2"/>
        <v>0.5</v>
      </c>
    </row>
    <row r="9" spans="1:12" x14ac:dyDescent="0.25">
      <c r="A9" s="20" t="str">
        <f>+'C20'!A13</f>
        <v>SINDICATURA</v>
      </c>
      <c r="B9" s="181">
        <f>+'C20'!E13</f>
        <v>2644</v>
      </c>
      <c r="C9" s="181">
        <f>+'C20'!C13</f>
        <v>2638</v>
      </c>
      <c r="D9" s="236">
        <f t="shared" si="0"/>
        <v>5282</v>
      </c>
      <c r="E9" s="235">
        <f t="shared" si="1"/>
        <v>0.49943203332071184</v>
      </c>
      <c r="F9" s="235">
        <f t="shared" si="2"/>
        <v>0.50056796667928816</v>
      </c>
    </row>
    <row r="10" spans="1:12" x14ac:dyDescent="0.25">
      <c r="A10" s="20" t="str">
        <f>+'C20'!A12</f>
        <v>REGIDURÍA</v>
      </c>
      <c r="B10" s="181">
        <f>+'C20'!E12</f>
        <v>3463</v>
      </c>
      <c r="C10" s="181">
        <f>+'C20'!C12</f>
        <v>3550</v>
      </c>
      <c r="D10" s="236">
        <f t="shared" si="0"/>
        <v>7013</v>
      </c>
      <c r="E10" s="235">
        <f t="shared" si="1"/>
        <v>0.50620276629117356</v>
      </c>
      <c r="F10" s="235">
        <f t="shared" si="2"/>
        <v>0.49379723370882644</v>
      </c>
    </row>
    <row r="11" spans="1:12" x14ac:dyDescent="0.25">
      <c r="A11" s="20" t="str">
        <f>+'C20'!A11</f>
        <v>VICEALCALDÍA SEGUNDA</v>
      </c>
      <c r="B11" s="181">
        <f>+'C20'!E11</f>
        <v>210</v>
      </c>
      <c r="C11" s="181">
        <f>+'C20'!C11</f>
        <v>319</v>
      </c>
      <c r="D11" s="236">
        <f t="shared" si="0"/>
        <v>529</v>
      </c>
      <c r="E11" s="235">
        <f t="shared" si="1"/>
        <v>0.60302457466918713</v>
      </c>
      <c r="F11" s="235">
        <f t="shared" si="2"/>
        <v>0.39697542533081287</v>
      </c>
    </row>
    <row r="12" spans="1:12" x14ac:dyDescent="0.25">
      <c r="A12" s="20" t="str">
        <f>+'C20'!A15</f>
        <v>INTENDENCIA</v>
      </c>
      <c r="B12" s="181">
        <f>+'C20'!E15</f>
        <v>19</v>
      </c>
      <c r="C12" s="181">
        <f>+'C20'!C15</f>
        <v>19</v>
      </c>
      <c r="D12" s="236">
        <f t="shared" si="0"/>
        <v>38</v>
      </c>
      <c r="E12" s="235">
        <f t="shared" si="1"/>
        <v>0.5</v>
      </c>
      <c r="F12" s="235">
        <f t="shared" si="2"/>
        <v>0.5</v>
      </c>
    </row>
    <row r="13" spans="1:12" x14ac:dyDescent="0.25">
      <c r="A13" s="20" t="str">
        <f>+'C20'!A9</f>
        <v>ALCALDÍA</v>
      </c>
      <c r="B13" s="181">
        <f>+'C20'!E9</f>
        <v>243</v>
      </c>
      <c r="C13" s="181">
        <f>+'C20'!C9</f>
        <v>318</v>
      </c>
      <c r="D13" s="236">
        <f t="shared" si="0"/>
        <v>561</v>
      </c>
      <c r="E13" s="235">
        <f t="shared" si="1"/>
        <v>0.5668449197860963</v>
      </c>
      <c r="F13" s="235">
        <f t="shared" si="2"/>
        <v>0.43315508021390375</v>
      </c>
    </row>
    <row r="15" spans="1:12" x14ac:dyDescent="0.25">
      <c r="B15" s="181"/>
    </row>
    <row r="17" spans="1:3" x14ac:dyDescent="0.25">
      <c r="A17" s="19"/>
    </row>
    <row r="18" spans="1:3" x14ac:dyDescent="0.25">
      <c r="B18" s="181"/>
    </row>
    <row r="19" spans="1:3" x14ac:dyDescent="0.25">
      <c r="B19" s="181"/>
    </row>
    <row r="20" spans="1:3" x14ac:dyDescent="0.25">
      <c r="B20" s="181"/>
    </row>
    <row r="21" spans="1:3" x14ac:dyDescent="0.25">
      <c r="B21" s="181"/>
    </row>
    <row r="22" spans="1:3" x14ac:dyDescent="0.25">
      <c r="B22" s="181"/>
    </row>
    <row r="23" spans="1:3" x14ac:dyDescent="0.25">
      <c r="B23" s="181"/>
    </row>
    <row r="24" spans="1:3" x14ac:dyDescent="0.25">
      <c r="B24" s="181"/>
      <c r="C24" s="181"/>
    </row>
    <row r="25" spans="1:3" x14ac:dyDescent="0.25">
      <c r="B25" s="181"/>
      <c r="C25" s="181"/>
    </row>
    <row r="26" spans="1:3" x14ac:dyDescent="0.25">
      <c r="B26" s="181"/>
      <c r="C26" s="181"/>
    </row>
    <row r="34" spans="1:1" x14ac:dyDescent="0.25">
      <c r="A34" s="19" t="s">
        <v>1207</v>
      </c>
    </row>
  </sheetData>
  <sheetProtection sheet="1" objects="1" scenarios="1" selectLockedCells="1" selectUnlockedCells="1"/>
  <sortState xmlns:xlrd2="http://schemas.microsoft.com/office/spreadsheetml/2017/richdata2" ref="A5:F13">
    <sortCondition descending="1" ref="F5:F13"/>
  </sortState>
  <printOptions horizontalCentered="1" verticalCentered="1"/>
  <pageMargins left="0.39370078740157483" right="0.39370078740157483" top="0.78740157480314965" bottom="0.78740157480314965" header="0" footer="0"/>
  <pageSetup paperSize="9" firstPageNumber="57" orientation="landscape" useFirstPageNumber="1"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36">
    <tabColor rgb="FFFFFF00"/>
    <pageSetUpPr autoPageBreaks="0" fitToPage="1"/>
  </sheetPr>
  <dimension ref="A1:U82"/>
  <sheetViews>
    <sheetView topLeftCell="A47" zoomScaleNormal="100" zoomScaleSheetLayoutView="115" workbookViewId="0">
      <selection activeCell="A11" sqref="A11"/>
    </sheetView>
  </sheetViews>
  <sheetFormatPr baseColWidth="10" defaultColWidth="11.44140625" defaultRowHeight="12.75" customHeight="1" x14ac:dyDescent="0.25"/>
  <cols>
    <col min="1" max="1" width="40" style="202" customWidth="1"/>
    <col min="2" max="2" width="7.88671875" style="202" customWidth="1"/>
    <col min="3" max="6" width="7.33203125" style="202" customWidth="1"/>
    <col min="7" max="7" width="7.88671875" style="202" customWidth="1"/>
    <col min="8" max="11" width="7.33203125" style="202" customWidth="1"/>
    <col min="12" max="12" width="7.88671875" style="202" customWidth="1"/>
    <col min="13" max="16" width="7.33203125" style="202" customWidth="1"/>
    <col min="17" max="17" width="7.88671875" style="202" customWidth="1"/>
    <col min="18" max="18" width="7.33203125" style="202" customWidth="1"/>
    <col min="19" max="19" width="7.6640625" style="202" customWidth="1"/>
    <col min="20" max="21" width="7.33203125" style="202" customWidth="1"/>
    <col min="22" max="16384" width="11.44140625" style="202"/>
  </cols>
  <sheetData>
    <row r="1" spans="1:21" ht="13.2" x14ac:dyDescent="0.25">
      <c r="A1" s="450" t="s">
        <v>1208</v>
      </c>
      <c r="B1" s="450"/>
      <c r="C1" s="450"/>
      <c r="D1" s="450"/>
      <c r="E1" s="450"/>
      <c r="F1" s="450"/>
      <c r="G1" s="450"/>
      <c r="H1" s="450"/>
      <c r="I1" s="450"/>
      <c r="J1" s="450"/>
      <c r="K1" s="450"/>
      <c r="L1" s="450"/>
      <c r="M1" s="450"/>
      <c r="N1" s="450"/>
      <c r="O1" s="450"/>
      <c r="P1" s="450"/>
      <c r="Q1" s="450"/>
      <c r="R1" s="450"/>
      <c r="S1" s="450"/>
      <c r="T1" s="450"/>
      <c r="U1" s="450"/>
    </row>
    <row r="2" spans="1:21" ht="13.2" x14ac:dyDescent="0.25">
      <c r="A2" s="450" t="s">
        <v>1206</v>
      </c>
      <c r="B2" s="450"/>
      <c r="C2" s="450"/>
      <c r="D2" s="450"/>
      <c r="E2" s="450"/>
      <c r="F2" s="450"/>
      <c r="G2" s="450"/>
      <c r="H2" s="450"/>
      <c r="I2" s="450"/>
      <c r="J2" s="450"/>
      <c r="K2" s="450"/>
      <c r="L2" s="450"/>
      <c r="M2" s="450"/>
      <c r="N2" s="450"/>
      <c r="O2" s="450"/>
      <c r="P2" s="450"/>
      <c r="Q2" s="450"/>
      <c r="R2" s="450"/>
      <c r="S2" s="450"/>
      <c r="T2" s="450"/>
      <c r="U2" s="450"/>
    </row>
    <row r="3" spans="1:21" ht="13.2" x14ac:dyDescent="0.25">
      <c r="A3" s="450" t="s">
        <v>77</v>
      </c>
      <c r="B3" s="450"/>
      <c r="C3" s="450"/>
      <c r="D3" s="450"/>
      <c r="E3" s="450"/>
      <c r="F3" s="450"/>
      <c r="G3" s="450"/>
      <c r="H3" s="450"/>
      <c r="I3" s="450"/>
      <c r="J3" s="450"/>
      <c r="K3" s="450"/>
      <c r="L3" s="450"/>
      <c r="M3" s="450"/>
      <c r="N3" s="450"/>
      <c r="O3" s="450"/>
      <c r="P3" s="450"/>
      <c r="Q3" s="450"/>
      <c r="R3" s="450"/>
      <c r="S3" s="450"/>
      <c r="T3" s="450"/>
      <c r="U3" s="450"/>
    </row>
    <row r="4" spans="1:21" ht="13.2" x14ac:dyDescent="0.25">
      <c r="A4" s="5"/>
      <c r="B4" s="5"/>
      <c r="C4" s="5"/>
      <c r="D4" s="5"/>
      <c r="E4" s="5"/>
      <c r="F4" s="5"/>
      <c r="G4" s="5"/>
      <c r="H4" s="5"/>
      <c r="I4" s="5"/>
      <c r="J4" s="5"/>
      <c r="K4" s="5"/>
      <c r="L4" s="5"/>
      <c r="M4" s="5"/>
      <c r="N4" s="5"/>
      <c r="O4" s="5"/>
      <c r="P4" s="5"/>
      <c r="Q4" s="5"/>
      <c r="R4" s="5"/>
      <c r="S4" s="5"/>
      <c r="T4" s="5"/>
      <c r="U4" s="5"/>
    </row>
    <row r="5" spans="1:21" ht="13.2" x14ac:dyDescent="0.25">
      <c r="A5" s="451" t="s">
        <v>919</v>
      </c>
      <c r="B5" s="446" t="s">
        <v>0</v>
      </c>
      <c r="C5" s="454"/>
      <c r="D5" s="454"/>
      <c r="E5" s="454"/>
      <c r="F5" s="447"/>
      <c r="G5" s="446" t="s">
        <v>307</v>
      </c>
      <c r="H5" s="454"/>
      <c r="I5" s="454"/>
      <c r="J5" s="454"/>
      <c r="K5" s="447"/>
      <c r="L5" s="446" t="s">
        <v>308</v>
      </c>
      <c r="M5" s="454"/>
      <c r="N5" s="454"/>
      <c r="O5" s="454"/>
      <c r="P5" s="447"/>
      <c r="Q5" s="454" t="s">
        <v>309</v>
      </c>
      <c r="R5" s="454"/>
      <c r="S5" s="454"/>
      <c r="T5" s="454"/>
      <c r="U5" s="454"/>
    </row>
    <row r="6" spans="1:21" ht="13.2" x14ac:dyDescent="0.25">
      <c r="A6" s="452" t="s">
        <v>81</v>
      </c>
      <c r="B6" s="448" t="s">
        <v>0</v>
      </c>
      <c r="C6" s="446" t="s">
        <v>23</v>
      </c>
      <c r="D6" s="447"/>
      <c r="E6" s="445" t="s">
        <v>24</v>
      </c>
      <c r="F6" s="444"/>
      <c r="G6" s="448" t="s">
        <v>0</v>
      </c>
      <c r="H6" s="446" t="s">
        <v>23</v>
      </c>
      <c r="I6" s="447"/>
      <c r="J6" s="445" t="s">
        <v>24</v>
      </c>
      <c r="K6" s="444"/>
      <c r="L6" s="448" t="s">
        <v>0</v>
      </c>
      <c r="M6" s="446" t="s">
        <v>23</v>
      </c>
      <c r="N6" s="447"/>
      <c r="O6" s="445" t="s">
        <v>24</v>
      </c>
      <c r="P6" s="444"/>
      <c r="Q6" s="448" t="s">
        <v>0</v>
      </c>
      <c r="R6" s="446" t="s">
        <v>23</v>
      </c>
      <c r="S6" s="447"/>
      <c r="T6" s="454" t="s">
        <v>24</v>
      </c>
      <c r="U6" s="454"/>
    </row>
    <row r="7" spans="1:21" ht="13.2" x14ac:dyDescent="0.25">
      <c r="A7" s="453"/>
      <c r="B7" s="449" t="s">
        <v>78</v>
      </c>
      <c r="C7" s="208" t="s">
        <v>78</v>
      </c>
      <c r="D7" s="208" t="s">
        <v>2</v>
      </c>
      <c r="E7" s="208" t="s">
        <v>78</v>
      </c>
      <c r="F7" s="208" t="s">
        <v>2</v>
      </c>
      <c r="G7" s="449" t="s">
        <v>78</v>
      </c>
      <c r="H7" s="208" t="s">
        <v>78</v>
      </c>
      <c r="I7" s="208" t="s">
        <v>2</v>
      </c>
      <c r="J7" s="208" t="s">
        <v>78</v>
      </c>
      <c r="K7" s="208" t="s">
        <v>2</v>
      </c>
      <c r="L7" s="449" t="s">
        <v>78</v>
      </c>
      <c r="M7" s="208" t="s">
        <v>78</v>
      </c>
      <c r="N7" s="208" t="s">
        <v>2</v>
      </c>
      <c r="O7" s="208" t="s">
        <v>78</v>
      </c>
      <c r="P7" s="242" t="s">
        <v>2</v>
      </c>
      <c r="Q7" s="449" t="s">
        <v>78</v>
      </c>
      <c r="R7" s="208" t="s">
        <v>78</v>
      </c>
      <c r="S7" s="208" t="s">
        <v>2</v>
      </c>
      <c r="T7" s="208" t="s">
        <v>78</v>
      </c>
      <c r="U7" s="242" t="s">
        <v>2</v>
      </c>
    </row>
    <row r="8" spans="1:21" ht="13.2" x14ac:dyDescent="0.25">
      <c r="A8" s="5"/>
      <c r="B8" s="186"/>
      <c r="C8" s="5"/>
      <c r="D8" s="5"/>
      <c r="E8" s="5"/>
      <c r="F8" s="5"/>
      <c r="G8" s="186"/>
      <c r="H8" s="5"/>
      <c r="I8" s="5"/>
      <c r="J8" s="5"/>
      <c r="K8" s="5"/>
      <c r="L8" s="186"/>
      <c r="M8" s="5"/>
      <c r="N8" s="5"/>
      <c r="O8" s="5"/>
      <c r="P8" s="209"/>
      <c r="Q8" s="5"/>
      <c r="R8" s="5"/>
      <c r="S8" s="5"/>
      <c r="T8" s="5"/>
      <c r="U8" s="5"/>
    </row>
    <row r="9" spans="1:21" ht="13.2" x14ac:dyDescent="0.25">
      <c r="A9" s="17" t="s">
        <v>0</v>
      </c>
      <c r="B9" s="185">
        <f>SUM(B11:B79)</f>
        <v>1643</v>
      </c>
      <c r="C9" s="184">
        <f>SUM(C11:C79)</f>
        <v>873</v>
      </c>
      <c r="D9" s="210">
        <f>C9/B9*100</f>
        <v>53.134510042604987</v>
      </c>
      <c r="E9" s="184">
        <f>SUM(E11:E79)</f>
        <v>770</v>
      </c>
      <c r="F9" s="216">
        <f>E9/B9*100</f>
        <v>46.865489957395006</v>
      </c>
      <c r="G9" s="185">
        <f>SUM(G11:G79)</f>
        <v>561</v>
      </c>
      <c r="H9" s="184">
        <f>SUM(H11:H79)</f>
        <v>318</v>
      </c>
      <c r="I9" s="210">
        <f>H9/G9*100</f>
        <v>56.684491978609628</v>
      </c>
      <c r="J9" s="184">
        <f>SUM(J11:J79)</f>
        <v>243</v>
      </c>
      <c r="K9" s="216">
        <f>J9/G9*100</f>
        <v>43.315508021390379</v>
      </c>
      <c r="L9" s="185">
        <f>SUM(L11:L79)</f>
        <v>553</v>
      </c>
      <c r="M9" s="184">
        <f>SUM(M11:M79)</f>
        <v>236</v>
      </c>
      <c r="N9" s="211">
        <f>M9/L9*100</f>
        <v>42.67631103074141</v>
      </c>
      <c r="O9" s="184">
        <f>SUM(O11:O79)</f>
        <v>317</v>
      </c>
      <c r="P9" s="216">
        <f>O9/L9*100</f>
        <v>57.32368896925859</v>
      </c>
      <c r="Q9" s="185">
        <f>SUM(Q11:Q79)</f>
        <v>529</v>
      </c>
      <c r="R9" s="184">
        <f>SUM(R11:R79)</f>
        <v>319</v>
      </c>
      <c r="S9" s="210">
        <f>R9/Q9*100</f>
        <v>60.30245746691871</v>
      </c>
      <c r="T9" s="184">
        <f>SUM(T11:T79)</f>
        <v>210</v>
      </c>
      <c r="U9" s="210">
        <f>T9/Q9*100</f>
        <v>39.69754253308129</v>
      </c>
    </row>
    <row r="10" spans="1:21" ht="13.2" x14ac:dyDescent="0.25">
      <c r="A10" s="5"/>
      <c r="B10" s="187"/>
      <c r="C10" s="180"/>
      <c r="D10" s="213"/>
      <c r="E10" s="180"/>
      <c r="F10" s="213"/>
      <c r="G10" s="187"/>
      <c r="H10" s="180"/>
      <c r="I10" s="213"/>
      <c r="J10" s="180"/>
      <c r="K10" s="213"/>
      <c r="L10" s="187"/>
      <c r="M10" s="180"/>
      <c r="N10" s="213"/>
      <c r="O10" s="180"/>
      <c r="P10" s="214"/>
      <c r="Q10" s="180"/>
      <c r="R10" s="5"/>
      <c r="S10" s="215"/>
      <c r="T10" s="180"/>
      <c r="U10" s="215"/>
    </row>
    <row r="11" spans="1:21" ht="15" customHeight="1" x14ac:dyDescent="0.25">
      <c r="A11" s="5" t="s">
        <v>883</v>
      </c>
      <c r="B11" s="187">
        <v>3</v>
      </c>
      <c r="C11" s="180">
        <v>2</v>
      </c>
      <c r="D11" s="215">
        <f>C11/B11*100</f>
        <v>66.666666666666657</v>
      </c>
      <c r="E11" s="180">
        <v>1</v>
      </c>
      <c r="F11" s="259">
        <f>E11/B11*100</f>
        <v>33.333333333333329</v>
      </c>
      <c r="G11" s="187">
        <v>1</v>
      </c>
      <c r="H11" s="180">
        <v>0</v>
      </c>
      <c r="I11" s="215">
        <f t="shared" ref="I11:I42" si="0">H11/G11*100</f>
        <v>0</v>
      </c>
      <c r="J11" s="180">
        <v>1</v>
      </c>
      <c r="K11" s="259">
        <f t="shared" ref="K11:K42" si="1">J11/G11*100</f>
        <v>100</v>
      </c>
      <c r="L11" s="187">
        <f t="shared" ref="L11:L42" si="2">+M11+O11</f>
        <v>1</v>
      </c>
      <c r="M11" s="180">
        <v>1</v>
      </c>
      <c r="N11" s="215">
        <f t="shared" ref="N11:N74" si="3">M11/L11*100</f>
        <v>100</v>
      </c>
      <c r="O11" s="180">
        <v>0</v>
      </c>
      <c r="P11" s="259">
        <f t="shared" ref="P11:P74" si="4">O11/L11*100</f>
        <v>0</v>
      </c>
      <c r="Q11" s="187">
        <v>1</v>
      </c>
      <c r="R11" s="180">
        <v>1</v>
      </c>
      <c r="S11" s="215">
        <f t="shared" ref="S11:S74" si="5">R11/Q11*100</f>
        <v>100</v>
      </c>
      <c r="T11" s="180">
        <v>0</v>
      </c>
      <c r="U11" s="215">
        <f t="shared" ref="U11:U74" si="6">T11/Q11*100</f>
        <v>0</v>
      </c>
    </row>
    <row r="12" spans="1:21" ht="15" customHeight="1" x14ac:dyDescent="0.25">
      <c r="A12" s="5" t="s">
        <v>82</v>
      </c>
      <c r="B12" s="187">
        <v>9</v>
      </c>
      <c r="C12" s="180">
        <v>4</v>
      </c>
      <c r="D12" s="215">
        <f t="shared" ref="D12:D42" si="7">C12/B12*100</f>
        <v>44.444444444444443</v>
      </c>
      <c r="E12" s="180">
        <v>5</v>
      </c>
      <c r="F12" s="259">
        <f t="shared" ref="F12:F42" si="8">E12/B12*100</f>
        <v>55.555555555555557</v>
      </c>
      <c r="G12" s="187">
        <v>3</v>
      </c>
      <c r="H12" s="180">
        <v>1</v>
      </c>
      <c r="I12" s="215">
        <f t="shared" si="0"/>
        <v>33.333333333333329</v>
      </c>
      <c r="J12" s="180">
        <v>2</v>
      </c>
      <c r="K12" s="259">
        <f t="shared" si="1"/>
        <v>66.666666666666657</v>
      </c>
      <c r="L12" s="187">
        <f t="shared" si="2"/>
        <v>3</v>
      </c>
      <c r="M12" s="180">
        <v>2</v>
      </c>
      <c r="N12" s="215">
        <f t="shared" si="3"/>
        <v>66.666666666666657</v>
      </c>
      <c r="O12" s="180">
        <v>1</v>
      </c>
      <c r="P12" s="259">
        <f t="shared" si="4"/>
        <v>33.333333333333329</v>
      </c>
      <c r="Q12" s="187">
        <v>3</v>
      </c>
      <c r="R12" s="180">
        <v>1</v>
      </c>
      <c r="S12" s="215">
        <f t="shared" si="5"/>
        <v>33.333333333333329</v>
      </c>
      <c r="T12" s="180">
        <v>2</v>
      </c>
      <c r="U12" s="215">
        <f t="shared" si="6"/>
        <v>66.666666666666657</v>
      </c>
    </row>
    <row r="13" spans="1:21" ht="15" customHeight="1" x14ac:dyDescent="0.25">
      <c r="A13" s="5" t="s">
        <v>894</v>
      </c>
      <c r="B13" s="187">
        <v>23</v>
      </c>
      <c r="C13" s="180">
        <v>13</v>
      </c>
      <c r="D13" s="215">
        <f t="shared" si="7"/>
        <v>56.521739130434781</v>
      </c>
      <c r="E13" s="180">
        <v>10</v>
      </c>
      <c r="F13" s="259">
        <f t="shared" si="8"/>
        <v>43.478260869565219</v>
      </c>
      <c r="G13" s="187">
        <v>8</v>
      </c>
      <c r="H13" s="180">
        <v>4</v>
      </c>
      <c r="I13" s="215">
        <f t="shared" si="0"/>
        <v>50</v>
      </c>
      <c r="J13" s="180">
        <v>4</v>
      </c>
      <c r="K13" s="259">
        <f t="shared" si="1"/>
        <v>50</v>
      </c>
      <c r="L13" s="187">
        <f t="shared" si="2"/>
        <v>8</v>
      </c>
      <c r="M13" s="180">
        <v>4</v>
      </c>
      <c r="N13" s="215">
        <f t="shared" si="3"/>
        <v>50</v>
      </c>
      <c r="O13" s="180">
        <v>4</v>
      </c>
      <c r="P13" s="259">
        <f t="shared" si="4"/>
        <v>50</v>
      </c>
      <c r="Q13" s="187">
        <v>7</v>
      </c>
      <c r="R13" s="180">
        <v>5</v>
      </c>
      <c r="S13" s="215">
        <f t="shared" si="5"/>
        <v>71.428571428571431</v>
      </c>
      <c r="T13" s="180">
        <v>2</v>
      </c>
      <c r="U13" s="215">
        <f t="shared" si="6"/>
        <v>28.571428571428569</v>
      </c>
    </row>
    <row r="14" spans="1:21" ht="15" customHeight="1" x14ac:dyDescent="0.25">
      <c r="A14" s="5" t="s">
        <v>1202</v>
      </c>
      <c r="B14" s="187">
        <v>30</v>
      </c>
      <c r="C14" s="180">
        <v>16</v>
      </c>
      <c r="D14" s="215">
        <f t="shared" si="7"/>
        <v>53.333333333333336</v>
      </c>
      <c r="E14" s="180">
        <v>14</v>
      </c>
      <c r="F14" s="259">
        <f t="shared" si="8"/>
        <v>46.666666666666664</v>
      </c>
      <c r="G14" s="187">
        <v>10</v>
      </c>
      <c r="H14" s="180">
        <v>5</v>
      </c>
      <c r="I14" s="215">
        <f>H14/G14*100</f>
        <v>50</v>
      </c>
      <c r="J14" s="180">
        <v>5</v>
      </c>
      <c r="K14" s="259">
        <f>J14/G14*100</f>
        <v>50</v>
      </c>
      <c r="L14" s="187">
        <f t="shared" si="2"/>
        <v>10</v>
      </c>
      <c r="M14" s="180">
        <v>5</v>
      </c>
      <c r="N14" s="215">
        <f t="shared" si="3"/>
        <v>50</v>
      </c>
      <c r="O14" s="180">
        <v>5</v>
      </c>
      <c r="P14" s="259">
        <f t="shared" si="4"/>
        <v>50</v>
      </c>
      <c r="Q14" s="187">
        <v>10</v>
      </c>
      <c r="R14" s="180">
        <v>6</v>
      </c>
      <c r="S14" s="215">
        <f t="shared" si="5"/>
        <v>60</v>
      </c>
      <c r="T14" s="180">
        <v>4</v>
      </c>
      <c r="U14" s="215">
        <f t="shared" si="6"/>
        <v>40</v>
      </c>
    </row>
    <row r="15" spans="1:21" ht="15" customHeight="1" x14ac:dyDescent="0.25">
      <c r="A15" s="5" t="s">
        <v>884</v>
      </c>
      <c r="B15" s="187">
        <v>3</v>
      </c>
      <c r="C15" s="180">
        <v>2</v>
      </c>
      <c r="D15" s="215">
        <f t="shared" si="7"/>
        <v>66.666666666666657</v>
      </c>
      <c r="E15" s="180">
        <v>1</v>
      </c>
      <c r="F15" s="259">
        <f t="shared" si="8"/>
        <v>33.333333333333329</v>
      </c>
      <c r="G15" s="187">
        <v>1</v>
      </c>
      <c r="H15" s="180">
        <v>1</v>
      </c>
      <c r="I15" s="215">
        <f t="shared" si="0"/>
        <v>100</v>
      </c>
      <c r="J15" s="180">
        <v>0</v>
      </c>
      <c r="K15" s="259">
        <f t="shared" si="1"/>
        <v>0</v>
      </c>
      <c r="L15" s="187">
        <f t="shared" si="2"/>
        <v>1</v>
      </c>
      <c r="M15" s="180">
        <v>0</v>
      </c>
      <c r="N15" s="215">
        <f t="shared" si="3"/>
        <v>0</v>
      </c>
      <c r="O15" s="180">
        <v>1</v>
      </c>
      <c r="P15" s="259">
        <f t="shared" si="4"/>
        <v>100</v>
      </c>
      <c r="Q15" s="187">
        <v>1</v>
      </c>
      <c r="R15" s="180">
        <v>1</v>
      </c>
      <c r="S15" s="215">
        <f t="shared" si="5"/>
        <v>100</v>
      </c>
      <c r="T15" s="180">
        <v>0</v>
      </c>
      <c r="U15" s="215">
        <f t="shared" si="6"/>
        <v>0</v>
      </c>
    </row>
    <row r="16" spans="1:21" ht="15" customHeight="1" x14ac:dyDescent="0.25">
      <c r="A16" s="5" t="s">
        <v>895</v>
      </c>
      <c r="B16" s="187">
        <v>3</v>
      </c>
      <c r="C16" s="180">
        <v>2</v>
      </c>
      <c r="D16" s="215">
        <f t="shared" si="7"/>
        <v>66.666666666666657</v>
      </c>
      <c r="E16" s="180">
        <v>1</v>
      </c>
      <c r="F16" s="259">
        <f t="shared" si="8"/>
        <v>33.333333333333329</v>
      </c>
      <c r="G16" s="187">
        <v>1</v>
      </c>
      <c r="H16" s="180">
        <v>1</v>
      </c>
      <c r="I16" s="215">
        <f t="shared" si="0"/>
        <v>100</v>
      </c>
      <c r="J16" s="180">
        <v>0</v>
      </c>
      <c r="K16" s="259">
        <f t="shared" si="1"/>
        <v>0</v>
      </c>
      <c r="L16" s="187">
        <f t="shared" si="2"/>
        <v>1</v>
      </c>
      <c r="M16" s="180">
        <v>0</v>
      </c>
      <c r="N16" s="215">
        <f t="shared" si="3"/>
        <v>0</v>
      </c>
      <c r="O16" s="180">
        <v>1</v>
      </c>
      <c r="P16" s="259">
        <f t="shared" si="4"/>
        <v>100</v>
      </c>
      <c r="Q16" s="187">
        <v>1</v>
      </c>
      <c r="R16" s="180">
        <v>1</v>
      </c>
      <c r="S16" s="215">
        <f t="shared" si="5"/>
        <v>100</v>
      </c>
      <c r="T16" s="180">
        <v>0</v>
      </c>
      <c r="U16" s="215">
        <f t="shared" si="6"/>
        <v>0</v>
      </c>
    </row>
    <row r="17" spans="1:21" ht="15" customHeight="1" x14ac:dyDescent="0.25">
      <c r="A17" s="5" t="s">
        <v>1209</v>
      </c>
      <c r="B17" s="187">
        <v>3</v>
      </c>
      <c r="C17" s="180">
        <v>1</v>
      </c>
      <c r="D17" s="215">
        <f t="shared" si="7"/>
        <v>33.333333333333329</v>
      </c>
      <c r="E17" s="180">
        <v>2</v>
      </c>
      <c r="F17" s="259">
        <f t="shared" si="8"/>
        <v>66.666666666666657</v>
      </c>
      <c r="G17" s="187">
        <v>1</v>
      </c>
      <c r="H17" s="180">
        <v>1</v>
      </c>
      <c r="I17" s="215">
        <f t="shared" si="0"/>
        <v>100</v>
      </c>
      <c r="J17" s="180">
        <v>0</v>
      </c>
      <c r="K17" s="259">
        <f t="shared" si="1"/>
        <v>0</v>
      </c>
      <c r="L17" s="187">
        <f t="shared" si="2"/>
        <v>1</v>
      </c>
      <c r="M17" s="180">
        <v>0</v>
      </c>
      <c r="N17" s="215">
        <f t="shared" si="3"/>
        <v>0</v>
      </c>
      <c r="O17" s="180">
        <v>1</v>
      </c>
      <c r="P17" s="259">
        <f t="shared" si="4"/>
        <v>100</v>
      </c>
      <c r="Q17" s="187">
        <v>1</v>
      </c>
      <c r="R17" s="180">
        <v>0</v>
      </c>
      <c r="S17" s="215">
        <f t="shared" si="5"/>
        <v>0</v>
      </c>
      <c r="T17" s="180">
        <v>1</v>
      </c>
      <c r="U17" s="215">
        <f t="shared" si="6"/>
        <v>100</v>
      </c>
    </row>
    <row r="18" spans="1:21" ht="15" customHeight="1" x14ac:dyDescent="0.25">
      <c r="A18" s="5" t="s">
        <v>885</v>
      </c>
      <c r="B18" s="187">
        <v>3</v>
      </c>
      <c r="C18" s="180">
        <v>1</v>
      </c>
      <c r="D18" s="215">
        <f t="shared" si="7"/>
        <v>33.333333333333329</v>
      </c>
      <c r="E18" s="180">
        <v>2</v>
      </c>
      <c r="F18" s="259">
        <f t="shared" si="8"/>
        <v>66.666666666666657</v>
      </c>
      <c r="G18" s="187">
        <v>1</v>
      </c>
      <c r="H18" s="180">
        <v>0</v>
      </c>
      <c r="I18" s="215">
        <f t="shared" si="0"/>
        <v>0</v>
      </c>
      <c r="J18" s="180">
        <v>1</v>
      </c>
      <c r="K18" s="259">
        <f t="shared" si="1"/>
        <v>100</v>
      </c>
      <c r="L18" s="187">
        <f t="shared" si="2"/>
        <v>1</v>
      </c>
      <c r="M18" s="180">
        <v>1</v>
      </c>
      <c r="N18" s="215">
        <f t="shared" si="3"/>
        <v>100</v>
      </c>
      <c r="O18" s="180">
        <v>0</v>
      </c>
      <c r="P18" s="259">
        <f t="shared" si="4"/>
        <v>0</v>
      </c>
      <c r="Q18" s="187">
        <v>1</v>
      </c>
      <c r="R18" s="180">
        <v>0</v>
      </c>
      <c r="S18" s="215">
        <f t="shared" si="5"/>
        <v>0</v>
      </c>
      <c r="T18" s="180">
        <v>1</v>
      </c>
      <c r="U18" s="215">
        <f t="shared" si="6"/>
        <v>100</v>
      </c>
    </row>
    <row r="19" spans="1:21" ht="15" customHeight="1" x14ac:dyDescent="0.25">
      <c r="A19" s="5" t="s">
        <v>886</v>
      </c>
      <c r="B19" s="187">
        <v>3</v>
      </c>
      <c r="C19" s="180">
        <v>1</v>
      </c>
      <c r="D19" s="215">
        <f t="shared" si="7"/>
        <v>33.333333333333329</v>
      </c>
      <c r="E19" s="180">
        <v>2</v>
      </c>
      <c r="F19" s="259">
        <f t="shared" si="8"/>
        <v>66.666666666666657</v>
      </c>
      <c r="G19" s="187">
        <v>1</v>
      </c>
      <c r="H19" s="180">
        <v>0</v>
      </c>
      <c r="I19" s="215">
        <f t="shared" si="0"/>
        <v>0</v>
      </c>
      <c r="J19" s="180">
        <v>1</v>
      </c>
      <c r="K19" s="259">
        <f t="shared" si="1"/>
        <v>100</v>
      </c>
      <c r="L19" s="187">
        <f t="shared" si="2"/>
        <v>1</v>
      </c>
      <c r="M19" s="180">
        <v>1</v>
      </c>
      <c r="N19" s="215">
        <f t="shared" si="3"/>
        <v>100</v>
      </c>
      <c r="O19" s="180">
        <v>0</v>
      </c>
      <c r="P19" s="259">
        <f t="shared" si="4"/>
        <v>0</v>
      </c>
      <c r="Q19" s="187">
        <v>1</v>
      </c>
      <c r="R19" s="180">
        <v>0</v>
      </c>
      <c r="S19" s="215">
        <f t="shared" si="5"/>
        <v>0</v>
      </c>
      <c r="T19" s="180">
        <v>1</v>
      </c>
      <c r="U19" s="215">
        <f t="shared" si="6"/>
        <v>100</v>
      </c>
    </row>
    <row r="20" spans="1:21" ht="15" customHeight="1" x14ac:dyDescent="0.25">
      <c r="A20" s="5" t="s">
        <v>432</v>
      </c>
      <c r="B20" s="187">
        <v>3</v>
      </c>
      <c r="C20" s="180">
        <v>1</v>
      </c>
      <c r="D20" s="215">
        <f t="shared" si="7"/>
        <v>33.333333333333329</v>
      </c>
      <c r="E20" s="180">
        <v>2</v>
      </c>
      <c r="F20" s="259">
        <f t="shared" si="8"/>
        <v>66.666666666666657</v>
      </c>
      <c r="G20" s="187">
        <v>1</v>
      </c>
      <c r="H20" s="180">
        <v>1</v>
      </c>
      <c r="I20" s="215">
        <f t="shared" si="0"/>
        <v>100</v>
      </c>
      <c r="J20" s="180">
        <v>0</v>
      </c>
      <c r="K20" s="259">
        <f t="shared" si="1"/>
        <v>0</v>
      </c>
      <c r="L20" s="187">
        <f t="shared" si="2"/>
        <v>1</v>
      </c>
      <c r="M20" s="180">
        <v>0</v>
      </c>
      <c r="N20" s="215">
        <f t="shared" si="3"/>
        <v>0</v>
      </c>
      <c r="O20" s="180">
        <v>1</v>
      </c>
      <c r="P20" s="259">
        <f t="shared" si="4"/>
        <v>100</v>
      </c>
      <c r="Q20" s="187">
        <v>1</v>
      </c>
      <c r="R20" s="180">
        <v>0</v>
      </c>
      <c r="S20" s="215">
        <f t="shared" si="5"/>
        <v>0</v>
      </c>
      <c r="T20" s="180">
        <v>1</v>
      </c>
      <c r="U20" s="215">
        <f t="shared" si="6"/>
        <v>100</v>
      </c>
    </row>
    <row r="21" spans="1:21" ht="15" customHeight="1" x14ac:dyDescent="0.25">
      <c r="A21" s="5" t="s">
        <v>1210</v>
      </c>
      <c r="B21" s="187">
        <v>3</v>
      </c>
      <c r="C21" s="180">
        <v>1</v>
      </c>
      <c r="D21" s="215">
        <f t="shared" si="7"/>
        <v>33.333333333333329</v>
      </c>
      <c r="E21" s="180">
        <v>2</v>
      </c>
      <c r="F21" s="259">
        <f t="shared" si="8"/>
        <v>66.666666666666657</v>
      </c>
      <c r="G21" s="187">
        <v>1</v>
      </c>
      <c r="H21" s="180">
        <v>1</v>
      </c>
      <c r="I21" s="215">
        <f t="shared" si="0"/>
        <v>100</v>
      </c>
      <c r="J21" s="180">
        <v>0</v>
      </c>
      <c r="K21" s="259">
        <f t="shared" si="1"/>
        <v>0</v>
      </c>
      <c r="L21" s="187">
        <f t="shared" si="2"/>
        <v>1</v>
      </c>
      <c r="M21" s="180">
        <v>0</v>
      </c>
      <c r="N21" s="215">
        <f t="shared" si="3"/>
        <v>0</v>
      </c>
      <c r="O21" s="180">
        <v>1</v>
      </c>
      <c r="P21" s="259">
        <f t="shared" si="4"/>
        <v>100</v>
      </c>
      <c r="Q21" s="187">
        <v>1</v>
      </c>
      <c r="R21" s="180">
        <v>0</v>
      </c>
      <c r="S21" s="215">
        <f t="shared" si="5"/>
        <v>0</v>
      </c>
      <c r="T21" s="180">
        <v>1</v>
      </c>
      <c r="U21" s="215">
        <f t="shared" si="6"/>
        <v>100</v>
      </c>
    </row>
    <row r="22" spans="1:21" ht="15" customHeight="1" x14ac:dyDescent="0.25">
      <c r="A22" s="5" t="s">
        <v>879</v>
      </c>
      <c r="B22" s="187">
        <v>3</v>
      </c>
      <c r="C22" s="180">
        <v>1</v>
      </c>
      <c r="D22" s="215">
        <f t="shared" si="7"/>
        <v>33.333333333333329</v>
      </c>
      <c r="E22" s="180">
        <v>2</v>
      </c>
      <c r="F22" s="259">
        <f t="shared" si="8"/>
        <v>66.666666666666657</v>
      </c>
      <c r="G22" s="187">
        <v>1</v>
      </c>
      <c r="H22" s="180">
        <v>0</v>
      </c>
      <c r="I22" s="215">
        <f t="shared" si="0"/>
        <v>0</v>
      </c>
      <c r="J22" s="180">
        <v>1</v>
      </c>
      <c r="K22" s="259">
        <f t="shared" si="1"/>
        <v>100</v>
      </c>
      <c r="L22" s="187">
        <f t="shared" si="2"/>
        <v>1</v>
      </c>
      <c r="M22" s="180">
        <v>1</v>
      </c>
      <c r="N22" s="215">
        <f t="shared" si="3"/>
        <v>100</v>
      </c>
      <c r="O22" s="180">
        <v>0</v>
      </c>
      <c r="P22" s="259">
        <f t="shared" si="4"/>
        <v>0</v>
      </c>
      <c r="Q22" s="187">
        <v>1</v>
      </c>
      <c r="R22" s="180">
        <v>0</v>
      </c>
      <c r="S22" s="215">
        <f t="shared" si="5"/>
        <v>0</v>
      </c>
      <c r="T22" s="180">
        <v>1</v>
      </c>
      <c r="U22" s="215">
        <f t="shared" si="6"/>
        <v>100</v>
      </c>
    </row>
    <row r="23" spans="1:21" ht="15" customHeight="1" x14ac:dyDescent="0.25">
      <c r="A23" s="5" t="s">
        <v>433</v>
      </c>
      <c r="B23" s="187">
        <v>3</v>
      </c>
      <c r="C23" s="180">
        <v>1</v>
      </c>
      <c r="D23" s="215">
        <f t="shared" si="7"/>
        <v>33.333333333333329</v>
      </c>
      <c r="E23" s="180">
        <v>2</v>
      </c>
      <c r="F23" s="259">
        <f t="shared" si="8"/>
        <v>66.666666666666657</v>
      </c>
      <c r="G23" s="187">
        <v>1</v>
      </c>
      <c r="H23" s="180">
        <v>1</v>
      </c>
      <c r="I23" s="215">
        <f t="shared" si="0"/>
        <v>100</v>
      </c>
      <c r="J23" s="180">
        <v>0</v>
      </c>
      <c r="K23" s="259">
        <f t="shared" si="1"/>
        <v>0</v>
      </c>
      <c r="L23" s="187">
        <f t="shared" si="2"/>
        <v>1</v>
      </c>
      <c r="M23" s="180">
        <v>0</v>
      </c>
      <c r="N23" s="215">
        <f t="shared" si="3"/>
        <v>0</v>
      </c>
      <c r="O23" s="180">
        <v>1</v>
      </c>
      <c r="P23" s="259">
        <f t="shared" si="4"/>
        <v>100</v>
      </c>
      <c r="Q23" s="187">
        <v>1</v>
      </c>
      <c r="R23" s="180">
        <v>0</v>
      </c>
      <c r="S23" s="215">
        <f t="shared" si="5"/>
        <v>0</v>
      </c>
      <c r="T23" s="180">
        <v>1</v>
      </c>
      <c r="U23" s="215">
        <f t="shared" si="6"/>
        <v>100</v>
      </c>
    </row>
    <row r="24" spans="1:21" ht="15" customHeight="1" x14ac:dyDescent="0.25">
      <c r="A24" s="5" t="s">
        <v>1211</v>
      </c>
      <c r="B24" s="187">
        <v>3</v>
      </c>
      <c r="C24" s="180">
        <v>1</v>
      </c>
      <c r="D24" s="215">
        <f t="shared" si="7"/>
        <v>33.333333333333329</v>
      </c>
      <c r="E24" s="180">
        <v>2</v>
      </c>
      <c r="F24" s="259">
        <f t="shared" si="8"/>
        <v>66.666666666666657</v>
      </c>
      <c r="G24" s="187">
        <v>1</v>
      </c>
      <c r="H24" s="180">
        <v>1</v>
      </c>
      <c r="I24" s="215">
        <f t="shared" si="0"/>
        <v>100</v>
      </c>
      <c r="J24" s="180">
        <v>0</v>
      </c>
      <c r="K24" s="259">
        <f t="shared" si="1"/>
        <v>0</v>
      </c>
      <c r="L24" s="187">
        <f t="shared" si="2"/>
        <v>1</v>
      </c>
      <c r="M24" s="180">
        <v>0</v>
      </c>
      <c r="N24" s="215">
        <f t="shared" si="3"/>
        <v>0</v>
      </c>
      <c r="O24" s="180">
        <v>1</v>
      </c>
      <c r="P24" s="259">
        <f t="shared" si="4"/>
        <v>100</v>
      </c>
      <c r="Q24" s="187">
        <v>1</v>
      </c>
      <c r="R24" s="180">
        <v>0</v>
      </c>
      <c r="S24" s="215">
        <f t="shared" si="5"/>
        <v>0</v>
      </c>
      <c r="T24" s="180">
        <v>1</v>
      </c>
      <c r="U24" s="215">
        <f t="shared" si="6"/>
        <v>100</v>
      </c>
    </row>
    <row r="25" spans="1:21" ht="15" customHeight="1" x14ac:dyDescent="0.25">
      <c r="A25" s="5" t="s">
        <v>1212</v>
      </c>
      <c r="B25" s="187">
        <v>3</v>
      </c>
      <c r="C25" s="180">
        <v>2</v>
      </c>
      <c r="D25" s="215">
        <f t="shared" si="7"/>
        <v>66.666666666666657</v>
      </c>
      <c r="E25" s="180">
        <v>1</v>
      </c>
      <c r="F25" s="259">
        <f t="shared" si="8"/>
        <v>33.333333333333329</v>
      </c>
      <c r="G25" s="187">
        <v>1</v>
      </c>
      <c r="H25" s="180">
        <v>1</v>
      </c>
      <c r="I25" s="215">
        <f t="shared" si="0"/>
        <v>100</v>
      </c>
      <c r="J25" s="180">
        <v>0</v>
      </c>
      <c r="K25" s="259">
        <f t="shared" si="1"/>
        <v>0</v>
      </c>
      <c r="L25" s="187">
        <f t="shared" si="2"/>
        <v>1</v>
      </c>
      <c r="M25" s="180">
        <v>0</v>
      </c>
      <c r="N25" s="215">
        <f t="shared" si="3"/>
        <v>0</v>
      </c>
      <c r="O25" s="180">
        <v>1</v>
      </c>
      <c r="P25" s="259">
        <f t="shared" si="4"/>
        <v>100</v>
      </c>
      <c r="Q25" s="187">
        <v>1</v>
      </c>
      <c r="R25" s="180">
        <v>1</v>
      </c>
      <c r="S25" s="215">
        <f t="shared" si="5"/>
        <v>100</v>
      </c>
      <c r="T25" s="180">
        <v>0</v>
      </c>
      <c r="U25" s="215">
        <f t="shared" si="6"/>
        <v>0</v>
      </c>
    </row>
    <row r="26" spans="1:21" ht="15" customHeight="1" x14ac:dyDescent="0.25">
      <c r="A26" s="5" t="s">
        <v>1213</v>
      </c>
      <c r="B26" s="187">
        <v>3</v>
      </c>
      <c r="C26" s="180">
        <v>2</v>
      </c>
      <c r="D26" s="215">
        <f t="shared" si="7"/>
        <v>66.666666666666657</v>
      </c>
      <c r="E26" s="180">
        <v>1</v>
      </c>
      <c r="F26" s="259">
        <f t="shared" si="8"/>
        <v>33.333333333333329</v>
      </c>
      <c r="G26" s="187">
        <v>1</v>
      </c>
      <c r="H26" s="180">
        <v>1</v>
      </c>
      <c r="I26" s="215">
        <f t="shared" si="0"/>
        <v>100</v>
      </c>
      <c r="J26" s="180">
        <v>0</v>
      </c>
      <c r="K26" s="259">
        <f t="shared" si="1"/>
        <v>0</v>
      </c>
      <c r="L26" s="187">
        <f t="shared" si="2"/>
        <v>1</v>
      </c>
      <c r="M26" s="180">
        <v>0</v>
      </c>
      <c r="N26" s="215">
        <f t="shared" si="3"/>
        <v>0</v>
      </c>
      <c r="O26" s="180">
        <v>1</v>
      </c>
      <c r="P26" s="259">
        <f t="shared" si="4"/>
        <v>100</v>
      </c>
      <c r="Q26" s="187">
        <v>1</v>
      </c>
      <c r="R26" s="180">
        <v>1</v>
      </c>
      <c r="S26" s="215">
        <f t="shared" si="5"/>
        <v>100</v>
      </c>
      <c r="T26" s="180">
        <v>0</v>
      </c>
      <c r="U26" s="215">
        <f t="shared" si="6"/>
        <v>0</v>
      </c>
    </row>
    <row r="27" spans="1:21" ht="15" customHeight="1" x14ac:dyDescent="0.25">
      <c r="A27" s="5" t="s">
        <v>893</v>
      </c>
      <c r="B27" s="187">
        <v>3</v>
      </c>
      <c r="C27" s="180">
        <v>1</v>
      </c>
      <c r="D27" s="215">
        <f t="shared" si="7"/>
        <v>33.333333333333329</v>
      </c>
      <c r="E27" s="180">
        <v>2</v>
      </c>
      <c r="F27" s="259">
        <f t="shared" si="8"/>
        <v>66.666666666666657</v>
      </c>
      <c r="G27" s="187">
        <v>1</v>
      </c>
      <c r="H27" s="180">
        <v>0</v>
      </c>
      <c r="I27" s="215">
        <f t="shared" si="0"/>
        <v>0</v>
      </c>
      <c r="J27" s="180">
        <v>1</v>
      </c>
      <c r="K27" s="259">
        <f t="shared" si="1"/>
        <v>100</v>
      </c>
      <c r="L27" s="187">
        <f t="shared" si="2"/>
        <v>1</v>
      </c>
      <c r="M27" s="180">
        <v>1</v>
      </c>
      <c r="N27" s="215">
        <f t="shared" si="3"/>
        <v>100</v>
      </c>
      <c r="O27" s="180">
        <v>0</v>
      </c>
      <c r="P27" s="259">
        <f t="shared" si="4"/>
        <v>0</v>
      </c>
      <c r="Q27" s="187">
        <v>1</v>
      </c>
      <c r="R27" s="180">
        <v>0</v>
      </c>
      <c r="S27" s="215">
        <f t="shared" si="5"/>
        <v>0</v>
      </c>
      <c r="T27" s="180">
        <v>1</v>
      </c>
      <c r="U27" s="215">
        <f t="shared" si="6"/>
        <v>100</v>
      </c>
    </row>
    <row r="28" spans="1:21" ht="15" customHeight="1" x14ac:dyDescent="0.25">
      <c r="A28" s="5" t="s">
        <v>1214</v>
      </c>
      <c r="B28" s="187">
        <v>3</v>
      </c>
      <c r="C28" s="180">
        <v>2</v>
      </c>
      <c r="D28" s="215">
        <v>0</v>
      </c>
      <c r="E28" s="180">
        <v>1</v>
      </c>
      <c r="F28" s="259">
        <v>0</v>
      </c>
      <c r="G28" s="187">
        <v>1</v>
      </c>
      <c r="H28" s="180">
        <v>1</v>
      </c>
      <c r="I28" s="215">
        <v>0</v>
      </c>
      <c r="J28" s="180">
        <v>0</v>
      </c>
      <c r="K28" s="259">
        <v>0</v>
      </c>
      <c r="L28" s="187">
        <f t="shared" si="2"/>
        <v>1</v>
      </c>
      <c r="M28" s="180">
        <v>0</v>
      </c>
      <c r="N28" s="215">
        <f t="shared" si="3"/>
        <v>0</v>
      </c>
      <c r="O28" s="180">
        <v>1</v>
      </c>
      <c r="P28" s="259">
        <f t="shared" si="4"/>
        <v>100</v>
      </c>
      <c r="Q28" s="187">
        <v>1</v>
      </c>
      <c r="R28" s="180">
        <v>1</v>
      </c>
      <c r="S28" s="215">
        <f t="shared" si="5"/>
        <v>100</v>
      </c>
      <c r="T28" s="180">
        <v>0</v>
      </c>
      <c r="U28" s="215">
        <f t="shared" si="6"/>
        <v>0</v>
      </c>
    </row>
    <row r="29" spans="1:21" ht="15" customHeight="1" x14ac:dyDescent="0.25">
      <c r="A29" s="5" t="s">
        <v>1251</v>
      </c>
      <c r="B29" s="187">
        <v>3</v>
      </c>
      <c r="C29" s="180">
        <v>2</v>
      </c>
      <c r="D29" s="215">
        <f t="shared" si="7"/>
        <v>66.666666666666657</v>
      </c>
      <c r="E29" s="180">
        <v>1</v>
      </c>
      <c r="F29" s="259">
        <f t="shared" si="8"/>
        <v>33.333333333333329</v>
      </c>
      <c r="G29" s="187">
        <v>1</v>
      </c>
      <c r="H29" s="180">
        <v>0</v>
      </c>
      <c r="I29" s="215">
        <f t="shared" si="0"/>
        <v>0</v>
      </c>
      <c r="J29" s="180">
        <v>1</v>
      </c>
      <c r="K29" s="259">
        <f t="shared" si="1"/>
        <v>100</v>
      </c>
      <c r="L29" s="187">
        <f t="shared" si="2"/>
        <v>1</v>
      </c>
      <c r="M29" s="180">
        <v>1</v>
      </c>
      <c r="N29" s="215">
        <f t="shared" si="3"/>
        <v>100</v>
      </c>
      <c r="O29" s="180">
        <v>0</v>
      </c>
      <c r="P29" s="259">
        <f t="shared" si="4"/>
        <v>0</v>
      </c>
      <c r="Q29" s="187">
        <v>1</v>
      </c>
      <c r="R29" s="180">
        <v>1</v>
      </c>
      <c r="S29" s="215">
        <f t="shared" si="5"/>
        <v>100</v>
      </c>
      <c r="T29" s="180">
        <v>0</v>
      </c>
      <c r="U29" s="215">
        <f t="shared" si="6"/>
        <v>0</v>
      </c>
    </row>
    <row r="30" spans="1:21" ht="15" customHeight="1" x14ac:dyDescent="0.25">
      <c r="A30" s="5" t="s">
        <v>882</v>
      </c>
      <c r="B30" s="187">
        <v>3</v>
      </c>
      <c r="C30" s="180">
        <v>1</v>
      </c>
      <c r="D30" s="215">
        <f t="shared" si="7"/>
        <v>33.333333333333329</v>
      </c>
      <c r="E30" s="180">
        <v>2</v>
      </c>
      <c r="F30" s="259">
        <f t="shared" si="8"/>
        <v>66.666666666666657</v>
      </c>
      <c r="G30" s="187">
        <v>1</v>
      </c>
      <c r="H30" s="180">
        <v>1</v>
      </c>
      <c r="I30" s="215">
        <f t="shared" si="0"/>
        <v>100</v>
      </c>
      <c r="J30" s="180">
        <v>0</v>
      </c>
      <c r="K30" s="259">
        <f t="shared" si="1"/>
        <v>0</v>
      </c>
      <c r="L30" s="187">
        <f t="shared" si="2"/>
        <v>1</v>
      </c>
      <c r="M30" s="180">
        <v>0</v>
      </c>
      <c r="N30" s="215">
        <f t="shared" si="3"/>
        <v>0</v>
      </c>
      <c r="O30" s="180">
        <v>1</v>
      </c>
      <c r="P30" s="259">
        <f t="shared" si="4"/>
        <v>100</v>
      </c>
      <c r="Q30" s="187">
        <v>1</v>
      </c>
      <c r="R30" s="180">
        <v>0</v>
      </c>
      <c r="S30" s="215">
        <f t="shared" si="5"/>
        <v>0</v>
      </c>
      <c r="T30" s="180">
        <v>1</v>
      </c>
      <c r="U30" s="215">
        <f t="shared" si="6"/>
        <v>100</v>
      </c>
    </row>
    <row r="31" spans="1:21" ht="15" customHeight="1" x14ac:dyDescent="0.25">
      <c r="A31" s="5" t="s">
        <v>881</v>
      </c>
      <c r="B31" s="187">
        <v>3</v>
      </c>
      <c r="C31" s="180">
        <v>1</v>
      </c>
      <c r="D31" s="215">
        <f t="shared" si="7"/>
        <v>33.333333333333329</v>
      </c>
      <c r="E31" s="180">
        <v>2</v>
      </c>
      <c r="F31" s="259">
        <f t="shared" si="8"/>
        <v>66.666666666666657</v>
      </c>
      <c r="G31" s="187">
        <v>1</v>
      </c>
      <c r="H31" s="180">
        <v>0</v>
      </c>
      <c r="I31" s="215">
        <f t="shared" si="0"/>
        <v>0</v>
      </c>
      <c r="J31" s="180">
        <v>1</v>
      </c>
      <c r="K31" s="259">
        <f t="shared" si="1"/>
        <v>100</v>
      </c>
      <c r="L31" s="187">
        <f t="shared" si="2"/>
        <v>1</v>
      </c>
      <c r="M31" s="180">
        <v>1</v>
      </c>
      <c r="N31" s="215">
        <f t="shared" si="3"/>
        <v>100</v>
      </c>
      <c r="O31" s="180">
        <v>0</v>
      </c>
      <c r="P31" s="259">
        <f t="shared" si="4"/>
        <v>0</v>
      </c>
      <c r="Q31" s="187">
        <v>1</v>
      </c>
      <c r="R31" s="180">
        <v>0</v>
      </c>
      <c r="S31" s="215">
        <f t="shared" si="5"/>
        <v>0</v>
      </c>
      <c r="T31" s="180">
        <v>1</v>
      </c>
      <c r="U31" s="215">
        <f t="shared" si="6"/>
        <v>100</v>
      </c>
    </row>
    <row r="32" spans="1:21" ht="15" customHeight="1" x14ac:dyDescent="0.25">
      <c r="A32" s="5" t="s">
        <v>896</v>
      </c>
      <c r="B32" s="187">
        <v>3</v>
      </c>
      <c r="C32" s="180">
        <v>1</v>
      </c>
      <c r="D32" s="215">
        <f t="shared" si="7"/>
        <v>33.333333333333329</v>
      </c>
      <c r="E32" s="180">
        <v>2</v>
      </c>
      <c r="F32" s="259">
        <f t="shared" si="8"/>
        <v>66.666666666666657</v>
      </c>
      <c r="G32" s="187">
        <v>1</v>
      </c>
      <c r="H32" s="180">
        <v>0</v>
      </c>
      <c r="I32" s="215">
        <f t="shared" si="0"/>
        <v>0</v>
      </c>
      <c r="J32" s="180">
        <v>1</v>
      </c>
      <c r="K32" s="259">
        <f t="shared" si="1"/>
        <v>100</v>
      </c>
      <c r="L32" s="187">
        <f t="shared" si="2"/>
        <v>1</v>
      </c>
      <c r="M32" s="180">
        <v>1</v>
      </c>
      <c r="N32" s="215">
        <f t="shared" si="3"/>
        <v>100</v>
      </c>
      <c r="O32" s="180">
        <v>0</v>
      </c>
      <c r="P32" s="259">
        <f t="shared" si="4"/>
        <v>0</v>
      </c>
      <c r="Q32" s="187">
        <v>1</v>
      </c>
      <c r="R32" s="180">
        <v>0</v>
      </c>
      <c r="S32" s="215">
        <f t="shared" si="5"/>
        <v>0</v>
      </c>
      <c r="T32" s="180">
        <v>1</v>
      </c>
      <c r="U32" s="215">
        <f t="shared" si="6"/>
        <v>100</v>
      </c>
    </row>
    <row r="33" spans="1:21" ht="15" customHeight="1" x14ac:dyDescent="0.25">
      <c r="A33" s="5" t="s">
        <v>889</v>
      </c>
      <c r="B33" s="187">
        <v>3</v>
      </c>
      <c r="C33" s="180">
        <v>2</v>
      </c>
      <c r="D33" s="215">
        <f t="shared" si="7"/>
        <v>66.666666666666657</v>
      </c>
      <c r="E33" s="180">
        <v>1</v>
      </c>
      <c r="F33" s="259">
        <f t="shared" si="8"/>
        <v>33.333333333333329</v>
      </c>
      <c r="G33" s="187">
        <v>1</v>
      </c>
      <c r="H33" s="180">
        <v>1</v>
      </c>
      <c r="I33" s="215">
        <f t="shared" si="0"/>
        <v>100</v>
      </c>
      <c r="J33" s="180">
        <v>0</v>
      </c>
      <c r="K33" s="259">
        <f t="shared" si="1"/>
        <v>0</v>
      </c>
      <c r="L33" s="187">
        <f t="shared" si="2"/>
        <v>1</v>
      </c>
      <c r="M33" s="180">
        <v>0</v>
      </c>
      <c r="N33" s="215">
        <f t="shared" si="3"/>
        <v>0</v>
      </c>
      <c r="O33" s="180">
        <v>1</v>
      </c>
      <c r="P33" s="259">
        <f t="shared" si="4"/>
        <v>100</v>
      </c>
      <c r="Q33" s="187">
        <v>1</v>
      </c>
      <c r="R33" s="180">
        <v>1</v>
      </c>
      <c r="S33" s="215">
        <f t="shared" si="5"/>
        <v>100</v>
      </c>
      <c r="T33" s="180">
        <v>0</v>
      </c>
      <c r="U33" s="215">
        <f t="shared" si="6"/>
        <v>0</v>
      </c>
    </row>
    <row r="34" spans="1:21" ht="15" customHeight="1" x14ac:dyDescent="0.25">
      <c r="A34" s="5" t="s">
        <v>1215</v>
      </c>
      <c r="B34" s="187">
        <v>3</v>
      </c>
      <c r="C34" s="180">
        <v>1</v>
      </c>
      <c r="D34" s="215">
        <f t="shared" si="7"/>
        <v>33.333333333333329</v>
      </c>
      <c r="E34" s="180">
        <v>2</v>
      </c>
      <c r="F34" s="259">
        <f t="shared" si="8"/>
        <v>66.666666666666657</v>
      </c>
      <c r="G34" s="187">
        <v>1</v>
      </c>
      <c r="H34" s="180">
        <v>1</v>
      </c>
      <c r="I34" s="215">
        <f t="shared" si="0"/>
        <v>100</v>
      </c>
      <c r="J34" s="180">
        <v>0</v>
      </c>
      <c r="K34" s="259">
        <f t="shared" si="1"/>
        <v>0</v>
      </c>
      <c r="L34" s="187">
        <f t="shared" si="2"/>
        <v>1</v>
      </c>
      <c r="M34" s="180">
        <v>0</v>
      </c>
      <c r="N34" s="215">
        <f t="shared" si="3"/>
        <v>0</v>
      </c>
      <c r="O34" s="180">
        <v>1</v>
      </c>
      <c r="P34" s="259">
        <f t="shared" si="4"/>
        <v>100</v>
      </c>
      <c r="Q34" s="187">
        <v>1</v>
      </c>
      <c r="R34" s="180">
        <v>0</v>
      </c>
      <c r="S34" s="215">
        <f t="shared" si="5"/>
        <v>0</v>
      </c>
      <c r="T34" s="180">
        <v>1</v>
      </c>
      <c r="U34" s="215">
        <f t="shared" si="6"/>
        <v>100</v>
      </c>
    </row>
    <row r="35" spans="1:21" ht="15" customHeight="1" x14ac:dyDescent="0.25">
      <c r="A35" s="5" t="s">
        <v>1216</v>
      </c>
      <c r="B35" s="187">
        <v>3</v>
      </c>
      <c r="C35" s="180">
        <v>2</v>
      </c>
      <c r="D35" s="215">
        <f t="shared" si="7"/>
        <v>66.666666666666657</v>
      </c>
      <c r="E35" s="180">
        <v>1</v>
      </c>
      <c r="F35" s="259">
        <f t="shared" si="8"/>
        <v>33.333333333333329</v>
      </c>
      <c r="G35" s="187">
        <v>1</v>
      </c>
      <c r="H35" s="180">
        <v>1</v>
      </c>
      <c r="I35" s="215">
        <f t="shared" si="0"/>
        <v>100</v>
      </c>
      <c r="J35" s="180">
        <v>0</v>
      </c>
      <c r="K35" s="259">
        <f t="shared" si="1"/>
        <v>0</v>
      </c>
      <c r="L35" s="187">
        <f t="shared" si="2"/>
        <v>1</v>
      </c>
      <c r="M35" s="180">
        <v>0</v>
      </c>
      <c r="N35" s="215">
        <f t="shared" si="3"/>
        <v>0</v>
      </c>
      <c r="O35" s="180">
        <v>1</v>
      </c>
      <c r="P35" s="259">
        <f t="shared" si="4"/>
        <v>100</v>
      </c>
      <c r="Q35" s="187">
        <v>1</v>
      </c>
      <c r="R35" s="180">
        <v>1</v>
      </c>
      <c r="S35" s="215">
        <f t="shared" si="5"/>
        <v>100</v>
      </c>
      <c r="T35" s="180">
        <v>0</v>
      </c>
      <c r="U35" s="215">
        <f t="shared" si="6"/>
        <v>0</v>
      </c>
    </row>
    <row r="36" spans="1:21" ht="15" customHeight="1" x14ac:dyDescent="0.25">
      <c r="A36" s="5" t="s">
        <v>85</v>
      </c>
      <c r="B36" s="187">
        <v>73</v>
      </c>
      <c r="C36" s="180">
        <v>37</v>
      </c>
      <c r="D36" s="215">
        <f t="shared" si="7"/>
        <v>50.684931506849317</v>
      </c>
      <c r="E36" s="180">
        <v>36</v>
      </c>
      <c r="F36" s="259">
        <f t="shared" si="8"/>
        <v>49.315068493150683</v>
      </c>
      <c r="G36" s="187">
        <v>25</v>
      </c>
      <c r="H36" s="180">
        <v>13</v>
      </c>
      <c r="I36" s="215">
        <f t="shared" si="0"/>
        <v>52</v>
      </c>
      <c r="J36" s="180">
        <v>12</v>
      </c>
      <c r="K36" s="259">
        <f t="shared" si="1"/>
        <v>48</v>
      </c>
      <c r="L36" s="187">
        <f t="shared" si="2"/>
        <v>25</v>
      </c>
      <c r="M36" s="180">
        <v>12</v>
      </c>
      <c r="N36" s="215">
        <f t="shared" si="3"/>
        <v>48</v>
      </c>
      <c r="O36" s="180">
        <v>13</v>
      </c>
      <c r="P36" s="259">
        <f t="shared" si="4"/>
        <v>52</v>
      </c>
      <c r="Q36" s="187">
        <v>23</v>
      </c>
      <c r="R36" s="180">
        <v>12</v>
      </c>
      <c r="S36" s="215">
        <f t="shared" si="5"/>
        <v>52.173913043478258</v>
      </c>
      <c r="T36" s="180">
        <v>11</v>
      </c>
      <c r="U36" s="215">
        <f t="shared" si="6"/>
        <v>47.826086956521742</v>
      </c>
    </row>
    <row r="37" spans="1:21" ht="15" customHeight="1" x14ac:dyDescent="0.25">
      <c r="A37" s="5" t="s">
        <v>1217</v>
      </c>
      <c r="B37" s="187">
        <v>3</v>
      </c>
      <c r="C37" s="180">
        <v>1</v>
      </c>
      <c r="D37" s="215">
        <f t="shared" si="7"/>
        <v>33.333333333333329</v>
      </c>
      <c r="E37" s="180">
        <v>2</v>
      </c>
      <c r="F37" s="259">
        <f t="shared" si="8"/>
        <v>66.666666666666657</v>
      </c>
      <c r="G37" s="187">
        <v>1</v>
      </c>
      <c r="H37" s="180">
        <v>0</v>
      </c>
      <c r="I37" s="215">
        <f t="shared" si="0"/>
        <v>0</v>
      </c>
      <c r="J37" s="180">
        <v>1</v>
      </c>
      <c r="K37" s="259">
        <f t="shared" si="1"/>
        <v>100</v>
      </c>
      <c r="L37" s="187">
        <f t="shared" si="2"/>
        <v>1</v>
      </c>
      <c r="M37" s="180">
        <v>1</v>
      </c>
      <c r="N37" s="215">
        <f t="shared" si="3"/>
        <v>100</v>
      </c>
      <c r="O37" s="180">
        <v>0</v>
      </c>
      <c r="P37" s="259">
        <f t="shared" si="4"/>
        <v>0</v>
      </c>
      <c r="Q37" s="187">
        <v>1</v>
      </c>
      <c r="R37" s="180">
        <v>0</v>
      </c>
      <c r="S37" s="215">
        <f t="shared" si="5"/>
        <v>0</v>
      </c>
      <c r="T37" s="180">
        <v>1</v>
      </c>
      <c r="U37" s="215">
        <f t="shared" si="6"/>
        <v>100</v>
      </c>
    </row>
    <row r="38" spans="1:21" ht="15" customHeight="1" x14ac:dyDescent="0.25">
      <c r="A38" s="5" t="s">
        <v>1218</v>
      </c>
      <c r="B38" s="187">
        <v>3</v>
      </c>
      <c r="C38" s="180">
        <v>2</v>
      </c>
      <c r="D38" s="215">
        <f t="shared" si="7"/>
        <v>66.666666666666657</v>
      </c>
      <c r="E38" s="180">
        <v>1</v>
      </c>
      <c r="F38" s="259">
        <f t="shared" si="8"/>
        <v>33.333333333333329</v>
      </c>
      <c r="G38" s="187">
        <v>1</v>
      </c>
      <c r="H38" s="180">
        <v>1</v>
      </c>
      <c r="I38" s="215">
        <f t="shared" si="0"/>
        <v>100</v>
      </c>
      <c r="J38" s="180">
        <v>0</v>
      </c>
      <c r="K38" s="259">
        <f t="shared" si="1"/>
        <v>0</v>
      </c>
      <c r="L38" s="187">
        <f t="shared" si="2"/>
        <v>1</v>
      </c>
      <c r="M38" s="180">
        <v>0</v>
      </c>
      <c r="N38" s="215">
        <f t="shared" si="3"/>
        <v>0</v>
      </c>
      <c r="O38" s="180">
        <v>1</v>
      </c>
      <c r="P38" s="259">
        <f t="shared" si="4"/>
        <v>100</v>
      </c>
      <c r="Q38" s="187">
        <v>1</v>
      </c>
      <c r="R38" s="180">
        <v>1</v>
      </c>
      <c r="S38" s="215">
        <f t="shared" si="5"/>
        <v>100</v>
      </c>
      <c r="T38" s="180">
        <v>0</v>
      </c>
      <c r="U38" s="215">
        <f t="shared" si="6"/>
        <v>0</v>
      </c>
    </row>
    <row r="39" spans="1:21" ht="15" customHeight="1" x14ac:dyDescent="0.25">
      <c r="A39" s="5" t="s">
        <v>897</v>
      </c>
      <c r="B39" s="187">
        <v>30</v>
      </c>
      <c r="C39" s="180">
        <v>15</v>
      </c>
      <c r="D39" s="215">
        <f t="shared" si="7"/>
        <v>50</v>
      </c>
      <c r="E39" s="180">
        <v>15</v>
      </c>
      <c r="F39" s="259">
        <f t="shared" si="8"/>
        <v>50</v>
      </c>
      <c r="G39" s="187">
        <v>12</v>
      </c>
      <c r="H39" s="180">
        <v>6</v>
      </c>
      <c r="I39" s="215">
        <f t="shared" si="0"/>
        <v>50</v>
      </c>
      <c r="J39" s="180">
        <v>6</v>
      </c>
      <c r="K39" s="259">
        <f t="shared" si="1"/>
        <v>50</v>
      </c>
      <c r="L39" s="187">
        <f t="shared" si="2"/>
        <v>9</v>
      </c>
      <c r="M39" s="180">
        <v>3</v>
      </c>
      <c r="N39" s="215">
        <f t="shared" si="3"/>
        <v>33.333333333333329</v>
      </c>
      <c r="O39" s="180">
        <v>6</v>
      </c>
      <c r="P39" s="259">
        <f t="shared" si="4"/>
        <v>66.666666666666657</v>
      </c>
      <c r="Q39" s="187">
        <v>9</v>
      </c>
      <c r="R39" s="180">
        <v>6</v>
      </c>
      <c r="S39" s="215">
        <f t="shared" si="5"/>
        <v>66.666666666666657</v>
      </c>
      <c r="T39" s="180">
        <v>3</v>
      </c>
      <c r="U39" s="215">
        <f t="shared" si="6"/>
        <v>33.333333333333329</v>
      </c>
    </row>
    <row r="40" spans="1:21" ht="15" customHeight="1" x14ac:dyDescent="0.25">
      <c r="A40" s="5" t="s">
        <v>1219</v>
      </c>
      <c r="B40" s="187">
        <v>3</v>
      </c>
      <c r="C40" s="180">
        <v>1</v>
      </c>
      <c r="D40" s="215">
        <f t="shared" si="7"/>
        <v>33.333333333333329</v>
      </c>
      <c r="E40" s="180">
        <v>2</v>
      </c>
      <c r="F40" s="259">
        <f t="shared" si="8"/>
        <v>66.666666666666657</v>
      </c>
      <c r="G40" s="187">
        <v>1</v>
      </c>
      <c r="H40" s="180">
        <v>1</v>
      </c>
      <c r="I40" s="215">
        <f t="shared" si="0"/>
        <v>100</v>
      </c>
      <c r="J40" s="180">
        <v>0</v>
      </c>
      <c r="K40" s="259">
        <f t="shared" si="1"/>
        <v>0</v>
      </c>
      <c r="L40" s="187">
        <f t="shared" si="2"/>
        <v>1</v>
      </c>
      <c r="M40" s="180">
        <v>0</v>
      </c>
      <c r="N40" s="215">
        <f t="shared" si="3"/>
        <v>0</v>
      </c>
      <c r="O40" s="180">
        <v>1</v>
      </c>
      <c r="P40" s="259">
        <f t="shared" si="4"/>
        <v>100</v>
      </c>
      <c r="Q40" s="187">
        <v>1</v>
      </c>
      <c r="R40" s="180">
        <v>0</v>
      </c>
      <c r="S40" s="215">
        <f t="shared" si="5"/>
        <v>0</v>
      </c>
      <c r="T40" s="180">
        <v>1</v>
      </c>
      <c r="U40" s="215">
        <f t="shared" si="6"/>
        <v>100</v>
      </c>
    </row>
    <row r="41" spans="1:21" ht="15" customHeight="1" x14ac:dyDescent="0.25">
      <c r="A41" s="5" t="s">
        <v>898</v>
      </c>
      <c r="B41" s="187">
        <v>3</v>
      </c>
      <c r="C41" s="180">
        <v>1</v>
      </c>
      <c r="D41" s="215">
        <f t="shared" si="7"/>
        <v>33.333333333333329</v>
      </c>
      <c r="E41" s="180">
        <v>2</v>
      </c>
      <c r="F41" s="259">
        <f t="shared" si="8"/>
        <v>66.666666666666657</v>
      </c>
      <c r="G41" s="187">
        <v>1</v>
      </c>
      <c r="H41" s="180">
        <v>1</v>
      </c>
      <c r="I41" s="215">
        <f t="shared" si="0"/>
        <v>100</v>
      </c>
      <c r="J41" s="180">
        <v>0</v>
      </c>
      <c r="K41" s="259">
        <f t="shared" si="1"/>
        <v>0</v>
      </c>
      <c r="L41" s="187">
        <f t="shared" si="2"/>
        <v>1</v>
      </c>
      <c r="M41" s="180">
        <v>0</v>
      </c>
      <c r="N41" s="215">
        <f t="shared" si="3"/>
        <v>0</v>
      </c>
      <c r="O41" s="180">
        <v>1</v>
      </c>
      <c r="P41" s="259">
        <f t="shared" si="4"/>
        <v>100</v>
      </c>
      <c r="Q41" s="187">
        <v>1</v>
      </c>
      <c r="R41" s="180">
        <v>0</v>
      </c>
      <c r="S41" s="215">
        <f t="shared" si="5"/>
        <v>0</v>
      </c>
      <c r="T41" s="180">
        <v>1</v>
      </c>
      <c r="U41" s="215">
        <f t="shared" si="6"/>
        <v>100</v>
      </c>
    </row>
    <row r="42" spans="1:21" ht="15" customHeight="1" x14ac:dyDescent="0.25">
      <c r="A42" s="5" t="s">
        <v>83</v>
      </c>
      <c r="B42" s="187">
        <v>249</v>
      </c>
      <c r="C42" s="180">
        <v>135</v>
      </c>
      <c r="D42" s="215">
        <f t="shared" si="7"/>
        <v>54.216867469879517</v>
      </c>
      <c r="E42" s="180">
        <v>114</v>
      </c>
      <c r="F42" s="259">
        <f t="shared" si="8"/>
        <v>45.783132530120483</v>
      </c>
      <c r="G42" s="187">
        <v>84</v>
      </c>
      <c r="H42" s="180">
        <v>42</v>
      </c>
      <c r="I42" s="215">
        <f t="shared" si="0"/>
        <v>50</v>
      </c>
      <c r="J42" s="180">
        <v>42</v>
      </c>
      <c r="K42" s="259">
        <f t="shared" si="1"/>
        <v>50</v>
      </c>
      <c r="L42" s="187">
        <f t="shared" si="2"/>
        <v>84</v>
      </c>
      <c r="M42" s="180">
        <v>42</v>
      </c>
      <c r="N42" s="215">
        <f t="shared" si="3"/>
        <v>50</v>
      </c>
      <c r="O42" s="180">
        <v>42</v>
      </c>
      <c r="P42" s="259">
        <f t="shared" si="4"/>
        <v>50</v>
      </c>
      <c r="Q42" s="187">
        <v>81</v>
      </c>
      <c r="R42" s="180">
        <v>51</v>
      </c>
      <c r="S42" s="215">
        <f t="shared" si="5"/>
        <v>62.962962962962962</v>
      </c>
      <c r="T42" s="180">
        <v>30</v>
      </c>
      <c r="U42" s="215">
        <f t="shared" si="6"/>
        <v>37.037037037037038</v>
      </c>
    </row>
    <row r="43" spans="1:21" ht="15" customHeight="1" x14ac:dyDescent="0.25">
      <c r="A43" s="5" t="s">
        <v>422</v>
      </c>
      <c r="B43" s="187">
        <v>129</v>
      </c>
      <c r="C43" s="180">
        <v>70</v>
      </c>
      <c r="D43" s="215">
        <f t="shared" ref="D43:D58" si="9">C43/B43*100</f>
        <v>54.263565891472865</v>
      </c>
      <c r="E43" s="180">
        <v>59</v>
      </c>
      <c r="F43" s="259">
        <f t="shared" ref="F43:F58" si="10">E43/B43*100</f>
        <v>45.736434108527128</v>
      </c>
      <c r="G43" s="187">
        <v>44</v>
      </c>
      <c r="H43" s="180">
        <v>27</v>
      </c>
      <c r="I43" s="215">
        <f t="shared" ref="I43:I58" si="11">H43/G43*100</f>
        <v>61.363636363636367</v>
      </c>
      <c r="J43" s="180">
        <v>17</v>
      </c>
      <c r="K43" s="259">
        <f t="shared" ref="K43:K58" si="12">J43/G43*100</f>
        <v>38.636363636363633</v>
      </c>
      <c r="L43" s="187">
        <f t="shared" ref="L43:L67" si="13">+M43+O43</f>
        <v>44</v>
      </c>
      <c r="M43" s="180">
        <v>17</v>
      </c>
      <c r="N43" s="215">
        <f t="shared" si="3"/>
        <v>38.636363636363633</v>
      </c>
      <c r="O43" s="180">
        <v>27</v>
      </c>
      <c r="P43" s="259">
        <f t="shared" si="4"/>
        <v>61.363636363636367</v>
      </c>
      <c r="Q43" s="187">
        <v>41</v>
      </c>
      <c r="R43" s="180">
        <v>26</v>
      </c>
      <c r="S43" s="215">
        <f t="shared" si="5"/>
        <v>63.414634146341463</v>
      </c>
      <c r="T43" s="180">
        <v>15</v>
      </c>
      <c r="U43" s="215">
        <f t="shared" si="6"/>
        <v>36.585365853658537</v>
      </c>
    </row>
    <row r="44" spans="1:21" ht="15" customHeight="1" x14ac:dyDescent="0.25">
      <c r="A44" s="5" t="s">
        <v>1220</v>
      </c>
      <c r="B44" s="187">
        <v>3</v>
      </c>
      <c r="C44" s="180">
        <v>1</v>
      </c>
      <c r="D44" s="215">
        <f t="shared" si="9"/>
        <v>33.333333333333329</v>
      </c>
      <c r="E44" s="180">
        <v>2</v>
      </c>
      <c r="F44" s="259">
        <f t="shared" si="10"/>
        <v>66.666666666666657</v>
      </c>
      <c r="G44" s="187">
        <v>1</v>
      </c>
      <c r="H44" s="180">
        <v>1</v>
      </c>
      <c r="I44" s="215">
        <f t="shared" si="11"/>
        <v>100</v>
      </c>
      <c r="J44" s="180">
        <v>0</v>
      </c>
      <c r="K44" s="259">
        <f t="shared" si="12"/>
        <v>0</v>
      </c>
      <c r="L44" s="187">
        <f t="shared" si="13"/>
        <v>1</v>
      </c>
      <c r="M44" s="180">
        <v>0</v>
      </c>
      <c r="N44" s="215">
        <f t="shared" si="3"/>
        <v>0</v>
      </c>
      <c r="O44" s="180">
        <v>1</v>
      </c>
      <c r="P44" s="259">
        <f t="shared" si="4"/>
        <v>100</v>
      </c>
      <c r="Q44" s="187">
        <v>1</v>
      </c>
      <c r="R44" s="180">
        <v>0</v>
      </c>
      <c r="S44" s="215">
        <f t="shared" si="5"/>
        <v>0</v>
      </c>
      <c r="T44" s="180">
        <v>1</v>
      </c>
      <c r="U44" s="215">
        <f t="shared" si="6"/>
        <v>100</v>
      </c>
    </row>
    <row r="45" spans="1:21" ht="15" customHeight="1" x14ac:dyDescent="0.25">
      <c r="A45" s="5" t="s">
        <v>1221</v>
      </c>
      <c r="B45" s="187">
        <v>3</v>
      </c>
      <c r="C45" s="180">
        <v>2</v>
      </c>
      <c r="D45" s="215">
        <f t="shared" si="9"/>
        <v>66.666666666666657</v>
      </c>
      <c r="E45" s="180">
        <v>1</v>
      </c>
      <c r="F45" s="259">
        <f t="shared" si="10"/>
        <v>33.333333333333329</v>
      </c>
      <c r="G45" s="187">
        <v>1</v>
      </c>
      <c r="H45" s="180">
        <v>1</v>
      </c>
      <c r="I45" s="215">
        <f t="shared" si="11"/>
        <v>100</v>
      </c>
      <c r="J45" s="180">
        <v>0</v>
      </c>
      <c r="K45" s="259">
        <f t="shared" si="12"/>
        <v>0</v>
      </c>
      <c r="L45" s="187">
        <f t="shared" si="13"/>
        <v>1</v>
      </c>
      <c r="M45" s="180">
        <v>0</v>
      </c>
      <c r="N45" s="215">
        <f t="shared" si="3"/>
        <v>0</v>
      </c>
      <c r="O45" s="180">
        <v>1</v>
      </c>
      <c r="P45" s="259">
        <f t="shared" si="4"/>
        <v>100</v>
      </c>
      <c r="Q45" s="187">
        <v>1</v>
      </c>
      <c r="R45" s="180">
        <v>1</v>
      </c>
      <c r="S45" s="215">
        <f t="shared" si="5"/>
        <v>100</v>
      </c>
      <c r="T45" s="180">
        <v>0</v>
      </c>
      <c r="U45" s="215">
        <f t="shared" si="6"/>
        <v>0</v>
      </c>
    </row>
    <row r="46" spans="1:21" ht="15" customHeight="1" x14ac:dyDescent="0.25">
      <c r="A46" s="5" t="s">
        <v>174</v>
      </c>
      <c r="B46" s="187">
        <v>3</v>
      </c>
      <c r="C46" s="180">
        <v>2</v>
      </c>
      <c r="D46" s="215">
        <f t="shared" si="9"/>
        <v>66.666666666666657</v>
      </c>
      <c r="E46" s="180">
        <v>1</v>
      </c>
      <c r="F46" s="259">
        <f t="shared" si="10"/>
        <v>33.333333333333329</v>
      </c>
      <c r="G46" s="187">
        <v>1</v>
      </c>
      <c r="H46" s="180">
        <v>1</v>
      </c>
      <c r="I46" s="215">
        <f t="shared" si="11"/>
        <v>100</v>
      </c>
      <c r="J46" s="180">
        <v>0</v>
      </c>
      <c r="K46" s="259">
        <f t="shared" si="12"/>
        <v>0</v>
      </c>
      <c r="L46" s="187">
        <f t="shared" si="13"/>
        <v>1</v>
      </c>
      <c r="M46" s="180">
        <v>0</v>
      </c>
      <c r="N46" s="215">
        <f t="shared" si="3"/>
        <v>0</v>
      </c>
      <c r="O46" s="180">
        <v>1</v>
      </c>
      <c r="P46" s="259">
        <f t="shared" si="4"/>
        <v>100</v>
      </c>
      <c r="Q46" s="187">
        <v>1</v>
      </c>
      <c r="R46" s="180">
        <v>1</v>
      </c>
      <c r="S46" s="215">
        <f t="shared" si="5"/>
        <v>100</v>
      </c>
      <c r="T46" s="180">
        <v>0</v>
      </c>
      <c r="U46" s="215">
        <f t="shared" si="6"/>
        <v>0</v>
      </c>
    </row>
    <row r="47" spans="1:21" ht="15" customHeight="1" x14ac:dyDescent="0.25">
      <c r="A47" s="5" t="s">
        <v>899</v>
      </c>
      <c r="B47" s="187">
        <v>3</v>
      </c>
      <c r="C47" s="180">
        <v>1</v>
      </c>
      <c r="D47" s="215">
        <f t="shared" si="9"/>
        <v>33.333333333333329</v>
      </c>
      <c r="E47" s="180">
        <v>2</v>
      </c>
      <c r="F47" s="259">
        <f t="shared" si="10"/>
        <v>66.666666666666657</v>
      </c>
      <c r="G47" s="187">
        <v>1</v>
      </c>
      <c r="H47" s="180">
        <v>1</v>
      </c>
      <c r="I47" s="215">
        <f t="shared" si="11"/>
        <v>100</v>
      </c>
      <c r="J47" s="180">
        <v>0</v>
      </c>
      <c r="K47" s="259">
        <f t="shared" si="12"/>
        <v>0</v>
      </c>
      <c r="L47" s="187">
        <f t="shared" si="13"/>
        <v>1</v>
      </c>
      <c r="M47" s="180">
        <v>0</v>
      </c>
      <c r="N47" s="215">
        <f t="shared" si="3"/>
        <v>0</v>
      </c>
      <c r="O47" s="180">
        <v>1</v>
      </c>
      <c r="P47" s="259">
        <f t="shared" si="4"/>
        <v>100</v>
      </c>
      <c r="Q47" s="187">
        <v>1</v>
      </c>
      <c r="R47" s="180">
        <v>0</v>
      </c>
      <c r="S47" s="215">
        <f t="shared" si="5"/>
        <v>0</v>
      </c>
      <c r="T47" s="180">
        <v>1</v>
      </c>
      <c r="U47" s="215">
        <f t="shared" si="6"/>
        <v>100</v>
      </c>
    </row>
    <row r="48" spans="1:21" ht="15" customHeight="1" x14ac:dyDescent="0.25">
      <c r="A48" s="5" t="s">
        <v>900</v>
      </c>
      <c r="B48" s="187">
        <v>64</v>
      </c>
      <c r="C48" s="180">
        <v>35</v>
      </c>
      <c r="D48" s="215">
        <f t="shared" si="9"/>
        <v>54.6875</v>
      </c>
      <c r="E48" s="180">
        <v>29</v>
      </c>
      <c r="F48" s="259">
        <f t="shared" si="10"/>
        <v>45.3125</v>
      </c>
      <c r="G48" s="187">
        <v>22</v>
      </c>
      <c r="H48" s="180">
        <v>14</v>
      </c>
      <c r="I48" s="215">
        <f t="shared" si="11"/>
        <v>63.636363636363633</v>
      </c>
      <c r="J48" s="180">
        <v>8</v>
      </c>
      <c r="K48" s="259">
        <f t="shared" si="12"/>
        <v>36.363636363636367</v>
      </c>
      <c r="L48" s="187">
        <f t="shared" si="13"/>
        <v>21</v>
      </c>
      <c r="M48" s="180">
        <v>7</v>
      </c>
      <c r="N48" s="215">
        <f t="shared" si="3"/>
        <v>33.333333333333329</v>
      </c>
      <c r="O48" s="180">
        <v>14</v>
      </c>
      <c r="P48" s="259">
        <f t="shared" si="4"/>
        <v>66.666666666666657</v>
      </c>
      <c r="Q48" s="187">
        <v>21</v>
      </c>
      <c r="R48" s="180">
        <v>14</v>
      </c>
      <c r="S48" s="215">
        <f t="shared" si="5"/>
        <v>66.666666666666657</v>
      </c>
      <c r="T48" s="180">
        <v>7</v>
      </c>
      <c r="U48" s="215">
        <f t="shared" si="6"/>
        <v>33.333333333333329</v>
      </c>
    </row>
    <row r="49" spans="1:21" ht="15" customHeight="1" x14ac:dyDescent="0.25">
      <c r="A49" s="5" t="s">
        <v>342</v>
      </c>
      <c r="B49" s="187">
        <v>79</v>
      </c>
      <c r="C49" s="180">
        <v>36</v>
      </c>
      <c r="D49" s="215">
        <f t="shared" si="9"/>
        <v>45.569620253164558</v>
      </c>
      <c r="E49" s="180">
        <v>43</v>
      </c>
      <c r="F49" s="259">
        <f t="shared" si="10"/>
        <v>54.430379746835442</v>
      </c>
      <c r="G49" s="187">
        <v>27</v>
      </c>
      <c r="H49" s="180">
        <v>14</v>
      </c>
      <c r="I49" s="215">
        <f t="shared" si="11"/>
        <v>51.851851851851848</v>
      </c>
      <c r="J49" s="180">
        <v>13</v>
      </c>
      <c r="K49" s="259">
        <f t="shared" si="12"/>
        <v>48.148148148148145</v>
      </c>
      <c r="L49" s="187">
        <f t="shared" si="13"/>
        <v>27</v>
      </c>
      <c r="M49" s="180">
        <v>13</v>
      </c>
      <c r="N49" s="215">
        <f t="shared" si="3"/>
        <v>48.148148148148145</v>
      </c>
      <c r="O49" s="180">
        <v>14</v>
      </c>
      <c r="P49" s="259">
        <f t="shared" si="4"/>
        <v>51.851851851851848</v>
      </c>
      <c r="Q49" s="187">
        <v>25</v>
      </c>
      <c r="R49" s="180">
        <v>9</v>
      </c>
      <c r="S49" s="215">
        <f t="shared" si="5"/>
        <v>36</v>
      </c>
      <c r="T49" s="180">
        <v>16</v>
      </c>
      <c r="U49" s="215">
        <f t="shared" si="6"/>
        <v>64</v>
      </c>
    </row>
    <row r="50" spans="1:21" ht="15" customHeight="1" x14ac:dyDescent="0.25">
      <c r="A50" s="5" t="s">
        <v>1222</v>
      </c>
      <c r="B50" s="187">
        <v>3</v>
      </c>
      <c r="C50" s="180">
        <v>2</v>
      </c>
      <c r="D50" s="215">
        <f t="shared" si="9"/>
        <v>66.666666666666657</v>
      </c>
      <c r="E50" s="180">
        <v>1</v>
      </c>
      <c r="F50" s="259">
        <f t="shared" si="10"/>
        <v>33.333333333333329</v>
      </c>
      <c r="G50" s="187">
        <v>1</v>
      </c>
      <c r="H50" s="180">
        <v>1</v>
      </c>
      <c r="I50" s="215">
        <f t="shared" si="11"/>
        <v>100</v>
      </c>
      <c r="J50" s="180">
        <v>0</v>
      </c>
      <c r="K50" s="259">
        <f t="shared" si="12"/>
        <v>0</v>
      </c>
      <c r="L50" s="187">
        <f t="shared" si="13"/>
        <v>1</v>
      </c>
      <c r="M50" s="180">
        <v>0</v>
      </c>
      <c r="N50" s="215">
        <f t="shared" si="3"/>
        <v>0</v>
      </c>
      <c r="O50" s="180">
        <v>1</v>
      </c>
      <c r="P50" s="259">
        <f t="shared" si="4"/>
        <v>100</v>
      </c>
      <c r="Q50" s="187">
        <v>1</v>
      </c>
      <c r="R50" s="180">
        <v>1</v>
      </c>
      <c r="S50" s="215">
        <f t="shared" si="5"/>
        <v>100</v>
      </c>
      <c r="T50" s="180">
        <v>0</v>
      </c>
      <c r="U50" s="215">
        <f t="shared" si="6"/>
        <v>0</v>
      </c>
    </row>
    <row r="51" spans="1:21" ht="15" customHeight="1" x14ac:dyDescent="0.25">
      <c r="A51" s="5" t="s">
        <v>887</v>
      </c>
      <c r="B51" s="187">
        <v>3</v>
      </c>
      <c r="C51" s="180">
        <v>2</v>
      </c>
      <c r="D51" s="215">
        <f t="shared" si="9"/>
        <v>66.666666666666657</v>
      </c>
      <c r="E51" s="180">
        <v>1</v>
      </c>
      <c r="F51" s="259">
        <f t="shared" si="10"/>
        <v>33.333333333333329</v>
      </c>
      <c r="G51" s="187">
        <v>1</v>
      </c>
      <c r="H51" s="180">
        <v>1</v>
      </c>
      <c r="I51" s="215">
        <f t="shared" si="11"/>
        <v>100</v>
      </c>
      <c r="J51" s="180">
        <v>0</v>
      </c>
      <c r="K51" s="259">
        <f t="shared" si="12"/>
        <v>0</v>
      </c>
      <c r="L51" s="187">
        <f t="shared" si="13"/>
        <v>1</v>
      </c>
      <c r="M51" s="180">
        <v>0</v>
      </c>
      <c r="N51" s="215">
        <f t="shared" si="3"/>
        <v>0</v>
      </c>
      <c r="O51" s="180">
        <v>1</v>
      </c>
      <c r="P51" s="259">
        <f t="shared" si="4"/>
        <v>100</v>
      </c>
      <c r="Q51" s="187">
        <v>1</v>
      </c>
      <c r="R51" s="180">
        <v>1</v>
      </c>
      <c r="S51" s="215">
        <f t="shared" si="5"/>
        <v>100</v>
      </c>
      <c r="T51" s="180">
        <v>0</v>
      </c>
      <c r="U51" s="215">
        <f t="shared" si="6"/>
        <v>0</v>
      </c>
    </row>
    <row r="52" spans="1:21" ht="15" customHeight="1" x14ac:dyDescent="0.25">
      <c r="A52" s="5" t="s">
        <v>423</v>
      </c>
      <c r="B52" s="187">
        <v>197</v>
      </c>
      <c r="C52" s="180">
        <v>98</v>
      </c>
      <c r="D52" s="215">
        <f t="shared" si="9"/>
        <v>49.746192893401016</v>
      </c>
      <c r="E52" s="180">
        <v>99</v>
      </c>
      <c r="F52" s="259">
        <f t="shared" si="10"/>
        <v>50.253807106598977</v>
      </c>
      <c r="G52" s="187">
        <v>67</v>
      </c>
      <c r="H52" s="180">
        <v>34</v>
      </c>
      <c r="I52" s="215">
        <f t="shared" si="11"/>
        <v>50.746268656716417</v>
      </c>
      <c r="J52" s="180">
        <v>33</v>
      </c>
      <c r="K52" s="259">
        <f t="shared" si="12"/>
        <v>49.253731343283583</v>
      </c>
      <c r="L52" s="187">
        <f t="shared" si="13"/>
        <v>67</v>
      </c>
      <c r="M52" s="180">
        <v>33</v>
      </c>
      <c r="N52" s="215">
        <f t="shared" si="3"/>
        <v>49.253731343283583</v>
      </c>
      <c r="O52" s="180">
        <v>34</v>
      </c>
      <c r="P52" s="259">
        <f t="shared" si="4"/>
        <v>50.746268656716417</v>
      </c>
      <c r="Q52" s="187">
        <v>63</v>
      </c>
      <c r="R52" s="180">
        <v>31</v>
      </c>
      <c r="S52" s="215">
        <f t="shared" si="5"/>
        <v>49.206349206349202</v>
      </c>
      <c r="T52" s="180">
        <v>32</v>
      </c>
      <c r="U52" s="215">
        <f t="shared" si="6"/>
        <v>50.793650793650791</v>
      </c>
    </row>
    <row r="53" spans="1:21" ht="15" customHeight="1" x14ac:dyDescent="0.25">
      <c r="A53" s="5" t="s">
        <v>1223</v>
      </c>
      <c r="B53" s="187">
        <v>3</v>
      </c>
      <c r="C53" s="180">
        <v>2</v>
      </c>
      <c r="D53" s="215">
        <f t="shared" si="9"/>
        <v>66.666666666666657</v>
      </c>
      <c r="E53" s="180">
        <v>1</v>
      </c>
      <c r="F53" s="259">
        <f t="shared" si="10"/>
        <v>33.333333333333329</v>
      </c>
      <c r="G53" s="187">
        <v>1</v>
      </c>
      <c r="H53" s="180">
        <v>1</v>
      </c>
      <c r="I53" s="215">
        <f t="shared" si="11"/>
        <v>100</v>
      </c>
      <c r="J53" s="180">
        <v>0</v>
      </c>
      <c r="K53" s="259">
        <f t="shared" si="12"/>
        <v>0</v>
      </c>
      <c r="L53" s="187">
        <f t="shared" si="13"/>
        <v>1</v>
      </c>
      <c r="M53" s="180">
        <v>0</v>
      </c>
      <c r="N53" s="215">
        <f t="shared" si="3"/>
        <v>0</v>
      </c>
      <c r="O53" s="180">
        <v>1</v>
      </c>
      <c r="P53" s="259">
        <f t="shared" si="4"/>
        <v>100</v>
      </c>
      <c r="Q53" s="187">
        <v>1</v>
      </c>
      <c r="R53" s="180">
        <v>1</v>
      </c>
      <c r="S53" s="215">
        <f t="shared" si="5"/>
        <v>100</v>
      </c>
      <c r="T53" s="180">
        <v>0</v>
      </c>
      <c r="U53" s="215">
        <f t="shared" si="6"/>
        <v>0</v>
      </c>
    </row>
    <row r="54" spans="1:21" ht="15" customHeight="1" x14ac:dyDescent="0.25">
      <c r="A54" s="5" t="s">
        <v>901</v>
      </c>
      <c r="B54" s="187">
        <v>3</v>
      </c>
      <c r="C54" s="180">
        <v>2</v>
      </c>
      <c r="D54" s="215">
        <f t="shared" si="9"/>
        <v>66.666666666666657</v>
      </c>
      <c r="E54" s="180">
        <v>1</v>
      </c>
      <c r="F54" s="259">
        <f t="shared" si="10"/>
        <v>33.333333333333329</v>
      </c>
      <c r="G54" s="187">
        <v>1</v>
      </c>
      <c r="H54" s="180">
        <v>1</v>
      </c>
      <c r="I54" s="215">
        <f t="shared" si="11"/>
        <v>100</v>
      </c>
      <c r="J54" s="180">
        <v>0</v>
      </c>
      <c r="K54" s="259">
        <f t="shared" si="12"/>
        <v>0</v>
      </c>
      <c r="L54" s="187">
        <f t="shared" si="13"/>
        <v>1</v>
      </c>
      <c r="M54" s="180">
        <v>0</v>
      </c>
      <c r="N54" s="215">
        <f t="shared" si="3"/>
        <v>0</v>
      </c>
      <c r="O54" s="180">
        <v>1</v>
      </c>
      <c r="P54" s="259">
        <f t="shared" si="4"/>
        <v>100</v>
      </c>
      <c r="Q54" s="187">
        <v>1</v>
      </c>
      <c r="R54" s="180">
        <v>1</v>
      </c>
      <c r="S54" s="215">
        <f t="shared" si="5"/>
        <v>100</v>
      </c>
      <c r="T54" s="180">
        <v>0</v>
      </c>
      <c r="U54" s="215">
        <f t="shared" si="6"/>
        <v>0</v>
      </c>
    </row>
    <row r="55" spans="1:21" ht="15" customHeight="1" x14ac:dyDescent="0.25">
      <c r="A55" s="5" t="s">
        <v>1224</v>
      </c>
      <c r="B55" s="187">
        <v>3</v>
      </c>
      <c r="C55" s="180">
        <v>2</v>
      </c>
      <c r="D55" s="215">
        <f t="shared" si="9"/>
        <v>66.666666666666657</v>
      </c>
      <c r="E55" s="180">
        <v>1</v>
      </c>
      <c r="F55" s="259">
        <f t="shared" si="10"/>
        <v>33.333333333333329</v>
      </c>
      <c r="G55" s="187">
        <v>1</v>
      </c>
      <c r="H55" s="180">
        <v>1</v>
      </c>
      <c r="I55" s="215">
        <f t="shared" si="11"/>
        <v>100</v>
      </c>
      <c r="J55" s="180">
        <v>0</v>
      </c>
      <c r="K55" s="259">
        <f t="shared" si="12"/>
        <v>0</v>
      </c>
      <c r="L55" s="187">
        <f t="shared" si="13"/>
        <v>1</v>
      </c>
      <c r="M55" s="180">
        <v>0</v>
      </c>
      <c r="N55" s="215">
        <f t="shared" si="3"/>
        <v>0</v>
      </c>
      <c r="O55" s="180">
        <v>1</v>
      </c>
      <c r="P55" s="259">
        <f t="shared" si="4"/>
        <v>100</v>
      </c>
      <c r="Q55" s="187">
        <v>1</v>
      </c>
      <c r="R55" s="180">
        <v>1</v>
      </c>
      <c r="S55" s="215">
        <f t="shared" si="5"/>
        <v>100</v>
      </c>
      <c r="T55" s="180">
        <v>0</v>
      </c>
      <c r="U55" s="215">
        <f t="shared" si="6"/>
        <v>0</v>
      </c>
    </row>
    <row r="56" spans="1:21" ht="15" customHeight="1" x14ac:dyDescent="0.25">
      <c r="A56" s="5" t="s">
        <v>902</v>
      </c>
      <c r="B56" s="187">
        <v>3</v>
      </c>
      <c r="C56" s="180">
        <v>1</v>
      </c>
      <c r="D56" s="215">
        <f t="shared" si="9"/>
        <v>33.333333333333329</v>
      </c>
      <c r="E56" s="180">
        <v>2</v>
      </c>
      <c r="F56" s="259">
        <f t="shared" si="10"/>
        <v>66.666666666666657</v>
      </c>
      <c r="G56" s="187">
        <v>1</v>
      </c>
      <c r="H56" s="180">
        <v>0</v>
      </c>
      <c r="I56" s="215">
        <f t="shared" si="11"/>
        <v>0</v>
      </c>
      <c r="J56" s="180">
        <v>1</v>
      </c>
      <c r="K56" s="259">
        <f t="shared" si="12"/>
        <v>100</v>
      </c>
      <c r="L56" s="187">
        <f t="shared" si="13"/>
        <v>1</v>
      </c>
      <c r="M56" s="180">
        <v>1</v>
      </c>
      <c r="N56" s="215">
        <f t="shared" si="3"/>
        <v>100</v>
      </c>
      <c r="O56" s="180">
        <v>0</v>
      </c>
      <c r="P56" s="259">
        <f t="shared" si="4"/>
        <v>0</v>
      </c>
      <c r="Q56" s="187">
        <v>1</v>
      </c>
      <c r="R56" s="180">
        <v>0</v>
      </c>
      <c r="S56" s="215">
        <f t="shared" si="5"/>
        <v>0</v>
      </c>
      <c r="T56" s="180">
        <v>1</v>
      </c>
      <c r="U56" s="215">
        <f t="shared" si="6"/>
        <v>100</v>
      </c>
    </row>
    <row r="57" spans="1:21" ht="15" customHeight="1" x14ac:dyDescent="0.25">
      <c r="A57" s="5" t="s">
        <v>1203</v>
      </c>
      <c r="B57" s="187">
        <v>100</v>
      </c>
      <c r="C57" s="180">
        <v>58</v>
      </c>
      <c r="D57" s="215">
        <f t="shared" si="9"/>
        <v>57.999999999999993</v>
      </c>
      <c r="E57" s="180">
        <v>42</v>
      </c>
      <c r="F57" s="259">
        <f t="shared" si="10"/>
        <v>42</v>
      </c>
      <c r="G57" s="187">
        <v>34</v>
      </c>
      <c r="H57" s="180">
        <v>22</v>
      </c>
      <c r="I57" s="215">
        <f t="shared" si="11"/>
        <v>64.705882352941174</v>
      </c>
      <c r="J57" s="180">
        <v>12</v>
      </c>
      <c r="K57" s="259">
        <f t="shared" si="12"/>
        <v>35.294117647058826</v>
      </c>
      <c r="L57" s="187">
        <f t="shared" si="13"/>
        <v>34</v>
      </c>
      <c r="M57" s="180">
        <v>12</v>
      </c>
      <c r="N57" s="215">
        <f t="shared" si="3"/>
        <v>35.294117647058826</v>
      </c>
      <c r="O57" s="180">
        <v>22</v>
      </c>
      <c r="P57" s="259">
        <f t="shared" si="4"/>
        <v>64.705882352941174</v>
      </c>
      <c r="Q57" s="187">
        <v>32</v>
      </c>
      <c r="R57" s="180">
        <v>24</v>
      </c>
      <c r="S57" s="215">
        <f t="shared" si="5"/>
        <v>75</v>
      </c>
      <c r="T57" s="180">
        <v>8</v>
      </c>
      <c r="U57" s="215">
        <f t="shared" si="6"/>
        <v>25</v>
      </c>
    </row>
    <row r="58" spans="1:21" ht="15" customHeight="1" x14ac:dyDescent="0.25">
      <c r="A58" s="5" t="s">
        <v>892</v>
      </c>
      <c r="B58" s="187">
        <v>3</v>
      </c>
      <c r="C58" s="180">
        <v>2</v>
      </c>
      <c r="D58" s="215">
        <f t="shared" si="9"/>
        <v>66.666666666666657</v>
      </c>
      <c r="E58" s="180">
        <v>1</v>
      </c>
      <c r="F58" s="259">
        <f t="shared" si="10"/>
        <v>33.333333333333329</v>
      </c>
      <c r="G58" s="187">
        <v>1</v>
      </c>
      <c r="H58" s="180">
        <v>1</v>
      </c>
      <c r="I58" s="215">
        <f t="shared" si="11"/>
        <v>100</v>
      </c>
      <c r="J58" s="180">
        <v>0</v>
      </c>
      <c r="K58" s="259">
        <f t="shared" si="12"/>
        <v>0</v>
      </c>
      <c r="L58" s="187">
        <f t="shared" si="13"/>
        <v>1</v>
      </c>
      <c r="M58" s="180">
        <v>0</v>
      </c>
      <c r="N58" s="215">
        <f t="shared" si="3"/>
        <v>0</v>
      </c>
      <c r="O58" s="180">
        <v>1</v>
      </c>
      <c r="P58" s="259">
        <f t="shared" si="4"/>
        <v>100</v>
      </c>
      <c r="Q58" s="187">
        <v>1</v>
      </c>
      <c r="R58" s="180">
        <v>1</v>
      </c>
      <c r="S58" s="215">
        <f t="shared" si="5"/>
        <v>100</v>
      </c>
      <c r="T58" s="180">
        <v>0</v>
      </c>
      <c r="U58" s="215">
        <f t="shared" si="6"/>
        <v>0</v>
      </c>
    </row>
    <row r="59" spans="1:21" ht="15" customHeight="1" x14ac:dyDescent="0.25">
      <c r="A59" s="5" t="s">
        <v>1225</v>
      </c>
      <c r="B59" s="187">
        <v>3</v>
      </c>
      <c r="C59" s="180">
        <v>2</v>
      </c>
      <c r="D59" s="215">
        <v>0</v>
      </c>
      <c r="E59" s="180">
        <v>1</v>
      </c>
      <c r="F59" s="259">
        <v>0</v>
      </c>
      <c r="G59" s="187">
        <v>1</v>
      </c>
      <c r="H59" s="180">
        <v>1</v>
      </c>
      <c r="I59" s="215">
        <v>0</v>
      </c>
      <c r="J59" s="180">
        <v>0</v>
      </c>
      <c r="K59" s="259">
        <v>0</v>
      </c>
      <c r="L59" s="187">
        <f t="shared" si="13"/>
        <v>1</v>
      </c>
      <c r="M59" s="180">
        <v>0</v>
      </c>
      <c r="N59" s="215">
        <f t="shared" si="3"/>
        <v>0</v>
      </c>
      <c r="O59" s="180">
        <v>1</v>
      </c>
      <c r="P59" s="259">
        <f t="shared" si="4"/>
        <v>100</v>
      </c>
      <c r="Q59" s="187">
        <v>1</v>
      </c>
      <c r="R59" s="180">
        <v>1</v>
      </c>
      <c r="S59" s="215">
        <f t="shared" si="5"/>
        <v>100</v>
      </c>
      <c r="T59" s="180">
        <v>0</v>
      </c>
      <c r="U59" s="215">
        <f t="shared" si="6"/>
        <v>0</v>
      </c>
    </row>
    <row r="60" spans="1:21" ht="15" customHeight="1" x14ac:dyDescent="0.25">
      <c r="A60" s="5" t="s">
        <v>1226</v>
      </c>
      <c r="B60" s="187">
        <v>3</v>
      </c>
      <c r="C60" s="180">
        <v>1</v>
      </c>
      <c r="D60" s="215">
        <f t="shared" ref="D60:D67" si="14">C60/B60*100</f>
        <v>33.333333333333329</v>
      </c>
      <c r="E60" s="180">
        <v>2</v>
      </c>
      <c r="F60" s="259">
        <f t="shared" ref="F60:F67" si="15">E60/B60*100</f>
        <v>66.666666666666657</v>
      </c>
      <c r="G60" s="187">
        <v>1</v>
      </c>
      <c r="H60" s="180">
        <v>1</v>
      </c>
      <c r="I60" s="215">
        <f t="shared" ref="I60:I67" si="16">H60/G60*100</f>
        <v>100</v>
      </c>
      <c r="J60" s="180">
        <v>0</v>
      </c>
      <c r="K60" s="259">
        <f t="shared" ref="K60:K67" si="17">J60/G60*100</f>
        <v>0</v>
      </c>
      <c r="L60" s="187">
        <f t="shared" si="13"/>
        <v>1</v>
      </c>
      <c r="M60" s="180">
        <v>0</v>
      </c>
      <c r="N60" s="215">
        <f t="shared" si="3"/>
        <v>0</v>
      </c>
      <c r="O60" s="180">
        <v>1</v>
      </c>
      <c r="P60" s="259">
        <f t="shared" si="4"/>
        <v>100</v>
      </c>
      <c r="Q60" s="187">
        <v>1</v>
      </c>
      <c r="R60" s="180">
        <v>0</v>
      </c>
      <c r="S60" s="215">
        <f t="shared" si="5"/>
        <v>0</v>
      </c>
      <c r="T60" s="180">
        <v>1</v>
      </c>
      <c r="U60" s="215">
        <f t="shared" si="6"/>
        <v>100</v>
      </c>
    </row>
    <row r="61" spans="1:21" ht="15" customHeight="1" x14ac:dyDescent="0.25">
      <c r="A61" s="5" t="s">
        <v>891</v>
      </c>
      <c r="B61" s="187">
        <v>12</v>
      </c>
      <c r="C61" s="180">
        <v>7</v>
      </c>
      <c r="D61" s="215">
        <f t="shared" si="14"/>
        <v>58.333333333333336</v>
      </c>
      <c r="E61" s="180">
        <v>5</v>
      </c>
      <c r="F61" s="259">
        <f t="shared" si="15"/>
        <v>41.666666666666671</v>
      </c>
      <c r="G61" s="187">
        <v>4</v>
      </c>
      <c r="H61" s="180">
        <v>2</v>
      </c>
      <c r="I61" s="215">
        <f t="shared" si="16"/>
        <v>50</v>
      </c>
      <c r="J61" s="180">
        <v>2</v>
      </c>
      <c r="K61" s="259">
        <f t="shared" si="17"/>
        <v>50</v>
      </c>
      <c r="L61" s="187">
        <f t="shared" si="13"/>
        <v>4</v>
      </c>
      <c r="M61" s="180">
        <v>2</v>
      </c>
      <c r="N61" s="215">
        <f t="shared" si="3"/>
        <v>50</v>
      </c>
      <c r="O61" s="180">
        <v>2</v>
      </c>
      <c r="P61" s="259">
        <f t="shared" si="4"/>
        <v>50</v>
      </c>
      <c r="Q61" s="187">
        <v>4</v>
      </c>
      <c r="R61" s="180">
        <v>3</v>
      </c>
      <c r="S61" s="215">
        <f t="shared" si="5"/>
        <v>75</v>
      </c>
      <c r="T61" s="180">
        <v>1</v>
      </c>
      <c r="U61" s="215">
        <f t="shared" si="6"/>
        <v>25</v>
      </c>
    </row>
    <row r="62" spans="1:21" ht="15" customHeight="1" x14ac:dyDescent="0.25">
      <c r="A62" s="5" t="s">
        <v>1227</v>
      </c>
      <c r="B62" s="187">
        <v>3</v>
      </c>
      <c r="C62" s="180">
        <v>2</v>
      </c>
      <c r="D62" s="215">
        <f t="shared" si="14"/>
        <v>66.666666666666657</v>
      </c>
      <c r="E62" s="180">
        <v>1</v>
      </c>
      <c r="F62" s="259">
        <f t="shared" si="15"/>
        <v>33.333333333333329</v>
      </c>
      <c r="G62" s="187">
        <v>1</v>
      </c>
      <c r="H62" s="180">
        <v>1</v>
      </c>
      <c r="I62" s="215">
        <f t="shared" si="16"/>
        <v>100</v>
      </c>
      <c r="J62" s="180">
        <v>0</v>
      </c>
      <c r="K62" s="259">
        <f t="shared" si="17"/>
        <v>0</v>
      </c>
      <c r="L62" s="187">
        <f t="shared" si="13"/>
        <v>1</v>
      </c>
      <c r="M62" s="180">
        <v>0</v>
      </c>
      <c r="N62" s="215">
        <f t="shared" si="3"/>
        <v>0</v>
      </c>
      <c r="O62" s="180">
        <v>1</v>
      </c>
      <c r="P62" s="259">
        <f t="shared" si="4"/>
        <v>100</v>
      </c>
      <c r="Q62" s="187">
        <v>1</v>
      </c>
      <c r="R62" s="180">
        <v>1</v>
      </c>
      <c r="S62" s="215">
        <f t="shared" si="5"/>
        <v>100</v>
      </c>
      <c r="T62" s="180">
        <v>0</v>
      </c>
      <c r="U62" s="215">
        <f t="shared" si="6"/>
        <v>0</v>
      </c>
    </row>
    <row r="63" spans="1:21" ht="15" customHeight="1" x14ac:dyDescent="0.25">
      <c r="A63" s="5" t="s">
        <v>343</v>
      </c>
      <c r="B63" s="187">
        <v>74</v>
      </c>
      <c r="C63" s="180">
        <v>41</v>
      </c>
      <c r="D63" s="215">
        <f t="shared" si="14"/>
        <v>55.405405405405403</v>
      </c>
      <c r="E63" s="180">
        <v>33</v>
      </c>
      <c r="F63" s="259">
        <f t="shared" si="15"/>
        <v>44.594594594594597</v>
      </c>
      <c r="G63" s="187">
        <v>29</v>
      </c>
      <c r="H63" s="180">
        <v>16</v>
      </c>
      <c r="I63" s="215">
        <f t="shared" si="16"/>
        <v>55.172413793103445</v>
      </c>
      <c r="J63" s="180">
        <v>13</v>
      </c>
      <c r="K63" s="259">
        <f t="shared" si="17"/>
        <v>44.827586206896555</v>
      </c>
      <c r="L63" s="187">
        <f t="shared" si="13"/>
        <v>25</v>
      </c>
      <c r="M63" s="180">
        <v>10</v>
      </c>
      <c r="N63" s="215">
        <f t="shared" si="3"/>
        <v>40</v>
      </c>
      <c r="O63" s="180">
        <v>15</v>
      </c>
      <c r="P63" s="259">
        <f t="shared" si="4"/>
        <v>60</v>
      </c>
      <c r="Q63" s="187">
        <v>20</v>
      </c>
      <c r="R63" s="180">
        <v>15</v>
      </c>
      <c r="S63" s="215">
        <f t="shared" si="5"/>
        <v>75</v>
      </c>
      <c r="T63" s="180">
        <v>5</v>
      </c>
      <c r="U63" s="215">
        <f t="shared" si="6"/>
        <v>25</v>
      </c>
    </row>
    <row r="64" spans="1:21" ht="15" customHeight="1" x14ac:dyDescent="0.25">
      <c r="A64" s="5" t="s">
        <v>903</v>
      </c>
      <c r="B64" s="187">
        <v>3</v>
      </c>
      <c r="C64" s="180">
        <v>2</v>
      </c>
      <c r="D64" s="215">
        <f t="shared" si="14"/>
        <v>66.666666666666657</v>
      </c>
      <c r="E64" s="180">
        <v>1</v>
      </c>
      <c r="F64" s="259">
        <f t="shared" si="15"/>
        <v>33.333333333333329</v>
      </c>
      <c r="G64" s="187">
        <v>1</v>
      </c>
      <c r="H64" s="180">
        <v>1</v>
      </c>
      <c r="I64" s="215">
        <f t="shared" si="16"/>
        <v>100</v>
      </c>
      <c r="J64" s="180">
        <v>0</v>
      </c>
      <c r="K64" s="259">
        <f t="shared" si="17"/>
        <v>0</v>
      </c>
      <c r="L64" s="187">
        <f t="shared" si="13"/>
        <v>1</v>
      </c>
      <c r="M64" s="180">
        <v>0</v>
      </c>
      <c r="N64" s="215">
        <f t="shared" si="3"/>
        <v>0</v>
      </c>
      <c r="O64" s="180">
        <v>1</v>
      </c>
      <c r="P64" s="259">
        <f t="shared" si="4"/>
        <v>100</v>
      </c>
      <c r="Q64" s="187">
        <v>1</v>
      </c>
      <c r="R64" s="180">
        <v>1</v>
      </c>
      <c r="S64" s="215">
        <f t="shared" si="5"/>
        <v>100</v>
      </c>
      <c r="T64" s="180">
        <v>0</v>
      </c>
      <c r="U64" s="215">
        <f t="shared" si="6"/>
        <v>0</v>
      </c>
    </row>
    <row r="65" spans="1:21" ht="15" customHeight="1" x14ac:dyDescent="0.25">
      <c r="A65" s="5" t="s">
        <v>904</v>
      </c>
      <c r="B65" s="187">
        <v>3</v>
      </c>
      <c r="C65" s="180">
        <v>1</v>
      </c>
      <c r="D65" s="215">
        <f t="shared" si="14"/>
        <v>33.333333333333329</v>
      </c>
      <c r="E65" s="180">
        <v>2</v>
      </c>
      <c r="F65" s="259">
        <f t="shared" si="15"/>
        <v>66.666666666666657</v>
      </c>
      <c r="G65" s="187">
        <v>1</v>
      </c>
      <c r="H65" s="180">
        <v>1</v>
      </c>
      <c r="I65" s="215">
        <f t="shared" si="16"/>
        <v>100</v>
      </c>
      <c r="J65" s="180">
        <v>0</v>
      </c>
      <c r="K65" s="259">
        <f t="shared" si="17"/>
        <v>0</v>
      </c>
      <c r="L65" s="187">
        <f t="shared" si="13"/>
        <v>1</v>
      </c>
      <c r="M65" s="180">
        <v>0</v>
      </c>
      <c r="N65" s="215">
        <f t="shared" si="3"/>
        <v>0</v>
      </c>
      <c r="O65" s="180">
        <v>1</v>
      </c>
      <c r="P65" s="259">
        <f t="shared" si="4"/>
        <v>100</v>
      </c>
      <c r="Q65" s="187">
        <v>1</v>
      </c>
      <c r="R65" s="180">
        <v>0</v>
      </c>
      <c r="S65" s="215">
        <f t="shared" si="5"/>
        <v>0</v>
      </c>
      <c r="T65" s="180">
        <v>1</v>
      </c>
      <c r="U65" s="215">
        <f t="shared" si="6"/>
        <v>100</v>
      </c>
    </row>
    <row r="66" spans="1:21" ht="15" customHeight="1" x14ac:dyDescent="0.25">
      <c r="A66" s="5" t="s">
        <v>905</v>
      </c>
      <c r="B66" s="187">
        <v>3</v>
      </c>
      <c r="C66" s="180">
        <v>2</v>
      </c>
      <c r="D66" s="215">
        <f t="shared" si="14"/>
        <v>66.666666666666657</v>
      </c>
      <c r="E66" s="180">
        <v>1</v>
      </c>
      <c r="F66" s="259">
        <f t="shared" si="15"/>
        <v>33.333333333333329</v>
      </c>
      <c r="G66" s="187">
        <v>1</v>
      </c>
      <c r="H66" s="180">
        <v>1</v>
      </c>
      <c r="I66" s="215">
        <f t="shared" si="16"/>
        <v>100</v>
      </c>
      <c r="J66" s="180">
        <v>0</v>
      </c>
      <c r="K66" s="259">
        <f t="shared" si="17"/>
        <v>0</v>
      </c>
      <c r="L66" s="187">
        <f t="shared" si="13"/>
        <v>1</v>
      </c>
      <c r="M66" s="180">
        <v>0</v>
      </c>
      <c r="N66" s="215">
        <f t="shared" si="3"/>
        <v>0</v>
      </c>
      <c r="O66" s="180">
        <v>1</v>
      </c>
      <c r="P66" s="259">
        <f t="shared" si="4"/>
        <v>100</v>
      </c>
      <c r="Q66" s="187">
        <v>1</v>
      </c>
      <c r="R66" s="180">
        <v>1</v>
      </c>
      <c r="S66" s="215">
        <f t="shared" si="5"/>
        <v>100</v>
      </c>
      <c r="T66" s="180">
        <v>0</v>
      </c>
      <c r="U66" s="215">
        <f t="shared" si="6"/>
        <v>0</v>
      </c>
    </row>
    <row r="67" spans="1:21" ht="15" customHeight="1" x14ac:dyDescent="0.25">
      <c r="A67" s="5" t="s">
        <v>906</v>
      </c>
      <c r="B67" s="187">
        <v>3</v>
      </c>
      <c r="C67" s="180">
        <v>2</v>
      </c>
      <c r="D67" s="215">
        <f t="shared" si="14"/>
        <v>66.666666666666657</v>
      </c>
      <c r="E67" s="180">
        <v>1</v>
      </c>
      <c r="F67" s="259">
        <f t="shared" si="15"/>
        <v>33.333333333333329</v>
      </c>
      <c r="G67" s="187">
        <v>1</v>
      </c>
      <c r="H67" s="180">
        <v>1</v>
      </c>
      <c r="I67" s="215">
        <f t="shared" si="16"/>
        <v>100</v>
      </c>
      <c r="J67" s="180">
        <v>0</v>
      </c>
      <c r="K67" s="259">
        <f t="shared" si="17"/>
        <v>0</v>
      </c>
      <c r="L67" s="187">
        <f t="shared" si="13"/>
        <v>1</v>
      </c>
      <c r="M67" s="180">
        <v>0</v>
      </c>
      <c r="N67" s="215">
        <f t="shared" si="3"/>
        <v>0</v>
      </c>
      <c r="O67" s="180">
        <v>1</v>
      </c>
      <c r="P67" s="259">
        <f t="shared" si="4"/>
        <v>100</v>
      </c>
      <c r="Q67" s="187">
        <v>1</v>
      </c>
      <c r="R67" s="180">
        <v>1</v>
      </c>
      <c r="S67" s="215">
        <f t="shared" si="5"/>
        <v>100</v>
      </c>
      <c r="T67" s="180">
        <v>0</v>
      </c>
      <c r="U67" s="215">
        <f t="shared" si="6"/>
        <v>0</v>
      </c>
    </row>
    <row r="68" spans="1:21" ht="15" customHeight="1" x14ac:dyDescent="0.25">
      <c r="A68" s="5" t="s">
        <v>444</v>
      </c>
      <c r="B68" s="187">
        <v>3</v>
      </c>
      <c r="C68" s="180">
        <v>2</v>
      </c>
      <c r="D68" s="215">
        <f t="shared" ref="D68:D79" si="18">C68/B68*100</f>
        <v>66.666666666666657</v>
      </c>
      <c r="E68" s="180">
        <v>1</v>
      </c>
      <c r="F68" s="259">
        <f t="shared" ref="F68:F79" si="19">E68/B68*100</f>
        <v>33.333333333333329</v>
      </c>
      <c r="G68" s="187">
        <v>1</v>
      </c>
      <c r="H68" s="180">
        <v>1</v>
      </c>
      <c r="I68" s="215">
        <f t="shared" ref="I68:I79" si="20">H68/G68*100</f>
        <v>100</v>
      </c>
      <c r="J68" s="180">
        <v>0</v>
      </c>
      <c r="K68" s="259">
        <f t="shared" ref="K68:K79" si="21">J68/G68*100</f>
        <v>0</v>
      </c>
      <c r="L68" s="187">
        <f t="shared" ref="L68:L79" si="22">+M68+O68</f>
        <v>1</v>
      </c>
      <c r="M68" s="180">
        <v>0</v>
      </c>
      <c r="N68" s="215">
        <f t="shared" si="3"/>
        <v>0</v>
      </c>
      <c r="O68" s="180">
        <v>1</v>
      </c>
      <c r="P68" s="259">
        <f t="shared" si="4"/>
        <v>100</v>
      </c>
      <c r="Q68" s="187">
        <v>1</v>
      </c>
      <c r="R68" s="180">
        <v>1</v>
      </c>
      <c r="S68" s="215">
        <f t="shared" si="5"/>
        <v>100</v>
      </c>
      <c r="T68" s="180">
        <v>0</v>
      </c>
      <c r="U68" s="215">
        <f t="shared" si="6"/>
        <v>0</v>
      </c>
    </row>
    <row r="69" spans="1:21" ht="15" customHeight="1" x14ac:dyDescent="0.25">
      <c r="A69" s="5" t="s">
        <v>84</v>
      </c>
      <c r="B69" s="187">
        <v>219</v>
      </c>
      <c r="C69" s="180">
        <v>122</v>
      </c>
      <c r="D69" s="215">
        <f t="shared" si="18"/>
        <v>55.707762557077622</v>
      </c>
      <c r="E69" s="180">
        <v>97</v>
      </c>
      <c r="F69" s="259">
        <f t="shared" si="19"/>
        <v>44.292237442922371</v>
      </c>
      <c r="G69" s="187">
        <v>73</v>
      </c>
      <c r="H69" s="180">
        <v>42</v>
      </c>
      <c r="I69" s="215">
        <f t="shared" si="20"/>
        <v>57.534246575342465</v>
      </c>
      <c r="J69" s="180">
        <v>31</v>
      </c>
      <c r="K69" s="259">
        <f t="shared" si="21"/>
        <v>42.465753424657535</v>
      </c>
      <c r="L69" s="187">
        <f t="shared" si="22"/>
        <v>73</v>
      </c>
      <c r="M69" s="180">
        <v>31</v>
      </c>
      <c r="N69" s="215">
        <f t="shared" si="3"/>
        <v>42.465753424657535</v>
      </c>
      <c r="O69" s="180">
        <v>42</v>
      </c>
      <c r="P69" s="259">
        <f t="shared" si="4"/>
        <v>57.534246575342465</v>
      </c>
      <c r="Q69" s="187">
        <v>73</v>
      </c>
      <c r="R69" s="180">
        <v>49</v>
      </c>
      <c r="S69" s="215">
        <f t="shared" si="5"/>
        <v>67.123287671232873</v>
      </c>
      <c r="T69" s="180">
        <v>24</v>
      </c>
      <c r="U69" s="215">
        <f t="shared" si="6"/>
        <v>32.87671232876712</v>
      </c>
    </row>
    <row r="70" spans="1:21" ht="15" customHeight="1" x14ac:dyDescent="0.25">
      <c r="A70" s="5" t="s">
        <v>907</v>
      </c>
      <c r="B70" s="187">
        <v>3</v>
      </c>
      <c r="C70" s="180">
        <v>1</v>
      </c>
      <c r="D70" s="215">
        <f t="shared" si="18"/>
        <v>33.333333333333329</v>
      </c>
      <c r="E70" s="180">
        <v>2</v>
      </c>
      <c r="F70" s="259">
        <f t="shared" si="19"/>
        <v>66.666666666666657</v>
      </c>
      <c r="G70" s="187">
        <v>1</v>
      </c>
      <c r="H70" s="180">
        <v>0</v>
      </c>
      <c r="I70" s="215">
        <f t="shared" si="20"/>
        <v>0</v>
      </c>
      <c r="J70" s="180">
        <v>1</v>
      </c>
      <c r="K70" s="259">
        <f t="shared" si="21"/>
        <v>100</v>
      </c>
      <c r="L70" s="187">
        <f t="shared" si="22"/>
        <v>1</v>
      </c>
      <c r="M70" s="180">
        <v>1</v>
      </c>
      <c r="N70" s="215">
        <f t="shared" si="3"/>
        <v>100</v>
      </c>
      <c r="O70" s="180">
        <v>0</v>
      </c>
      <c r="P70" s="259">
        <f t="shared" si="4"/>
        <v>0</v>
      </c>
      <c r="Q70" s="187">
        <v>1</v>
      </c>
      <c r="R70" s="180">
        <v>0</v>
      </c>
      <c r="S70" s="215">
        <f t="shared" si="5"/>
        <v>0</v>
      </c>
      <c r="T70" s="180">
        <v>1</v>
      </c>
      <c r="U70" s="215">
        <f t="shared" si="6"/>
        <v>100</v>
      </c>
    </row>
    <row r="71" spans="1:21" ht="15" customHeight="1" x14ac:dyDescent="0.25">
      <c r="A71" s="5" t="s">
        <v>424</v>
      </c>
      <c r="B71" s="187">
        <v>160</v>
      </c>
      <c r="C71" s="180">
        <v>85</v>
      </c>
      <c r="D71" s="215">
        <f t="shared" si="18"/>
        <v>53.125</v>
      </c>
      <c r="E71" s="180">
        <v>75</v>
      </c>
      <c r="F71" s="259">
        <f t="shared" si="19"/>
        <v>46.875</v>
      </c>
      <c r="G71" s="187">
        <v>54</v>
      </c>
      <c r="H71" s="180">
        <v>27</v>
      </c>
      <c r="I71" s="215">
        <f t="shared" si="20"/>
        <v>50</v>
      </c>
      <c r="J71" s="180">
        <v>27</v>
      </c>
      <c r="K71" s="259">
        <f t="shared" si="21"/>
        <v>50</v>
      </c>
      <c r="L71" s="187">
        <f t="shared" si="22"/>
        <v>54</v>
      </c>
      <c r="M71" s="180">
        <v>27</v>
      </c>
      <c r="N71" s="215">
        <f t="shared" si="3"/>
        <v>50</v>
      </c>
      <c r="O71" s="180">
        <v>27</v>
      </c>
      <c r="P71" s="259">
        <f t="shared" si="4"/>
        <v>50</v>
      </c>
      <c r="Q71" s="187">
        <v>52</v>
      </c>
      <c r="R71" s="180">
        <v>31</v>
      </c>
      <c r="S71" s="215">
        <f t="shared" si="5"/>
        <v>59.615384615384613</v>
      </c>
      <c r="T71" s="180">
        <v>21</v>
      </c>
      <c r="U71" s="215">
        <f t="shared" si="6"/>
        <v>40.384615384615387</v>
      </c>
    </row>
    <row r="72" spans="1:21" ht="15" customHeight="1" x14ac:dyDescent="0.25">
      <c r="A72" s="5" t="s">
        <v>1252</v>
      </c>
      <c r="B72" s="187">
        <v>3</v>
      </c>
      <c r="C72" s="180">
        <v>2</v>
      </c>
      <c r="D72" s="215">
        <f t="shared" si="18"/>
        <v>66.666666666666657</v>
      </c>
      <c r="E72" s="180">
        <v>1</v>
      </c>
      <c r="F72" s="259">
        <f t="shared" si="19"/>
        <v>33.333333333333329</v>
      </c>
      <c r="G72" s="187">
        <v>1</v>
      </c>
      <c r="H72" s="180">
        <v>1</v>
      </c>
      <c r="I72" s="215">
        <f t="shared" si="20"/>
        <v>100</v>
      </c>
      <c r="J72" s="180">
        <v>0</v>
      </c>
      <c r="K72" s="259">
        <f t="shared" si="21"/>
        <v>0</v>
      </c>
      <c r="L72" s="187">
        <f t="shared" si="22"/>
        <v>1</v>
      </c>
      <c r="M72" s="180">
        <v>0</v>
      </c>
      <c r="N72" s="215">
        <f t="shared" si="3"/>
        <v>0</v>
      </c>
      <c r="O72" s="180">
        <v>1</v>
      </c>
      <c r="P72" s="259">
        <f t="shared" si="4"/>
        <v>100</v>
      </c>
      <c r="Q72" s="187">
        <v>1</v>
      </c>
      <c r="R72" s="180">
        <v>1</v>
      </c>
      <c r="S72" s="215">
        <f t="shared" si="5"/>
        <v>100</v>
      </c>
      <c r="T72" s="180">
        <v>0</v>
      </c>
      <c r="U72" s="215">
        <f t="shared" si="6"/>
        <v>0</v>
      </c>
    </row>
    <row r="73" spans="1:21" ht="15" customHeight="1" x14ac:dyDescent="0.25">
      <c r="A73" s="5" t="s">
        <v>909</v>
      </c>
      <c r="B73" s="187">
        <v>3</v>
      </c>
      <c r="C73" s="180">
        <v>2</v>
      </c>
      <c r="D73" s="215">
        <f t="shared" si="18"/>
        <v>66.666666666666657</v>
      </c>
      <c r="E73" s="180">
        <v>1</v>
      </c>
      <c r="F73" s="259">
        <f t="shared" si="19"/>
        <v>33.333333333333329</v>
      </c>
      <c r="G73" s="187">
        <v>1</v>
      </c>
      <c r="H73" s="180">
        <v>1</v>
      </c>
      <c r="I73" s="215">
        <f t="shared" si="20"/>
        <v>100</v>
      </c>
      <c r="J73" s="180">
        <v>0</v>
      </c>
      <c r="K73" s="259">
        <f t="shared" si="21"/>
        <v>0</v>
      </c>
      <c r="L73" s="187">
        <f t="shared" si="22"/>
        <v>1</v>
      </c>
      <c r="M73" s="180">
        <v>0</v>
      </c>
      <c r="N73" s="215">
        <f t="shared" si="3"/>
        <v>0</v>
      </c>
      <c r="O73" s="180">
        <v>1</v>
      </c>
      <c r="P73" s="259">
        <f t="shared" si="4"/>
        <v>100</v>
      </c>
      <c r="Q73" s="187">
        <v>1</v>
      </c>
      <c r="R73" s="180">
        <v>1</v>
      </c>
      <c r="S73" s="215">
        <f t="shared" si="5"/>
        <v>100</v>
      </c>
      <c r="T73" s="180">
        <v>0</v>
      </c>
      <c r="U73" s="215">
        <f t="shared" si="6"/>
        <v>0</v>
      </c>
    </row>
    <row r="74" spans="1:21" ht="15" customHeight="1" x14ac:dyDescent="0.25">
      <c r="A74" s="5" t="s">
        <v>910</v>
      </c>
      <c r="B74" s="187">
        <v>3</v>
      </c>
      <c r="C74" s="180">
        <v>2</v>
      </c>
      <c r="D74" s="215">
        <f t="shared" si="18"/>
        <v>66.666666666666657</v>
      </c>
      <c r="E74" s="180">
        <v>1</v>
      </c>
      <c r="F74" s="259">
        <f t="shared" si="19"/>
        <v>33.333333333333329</v>
      </c>
      <c r="G74" s="187">
        <v>1</v>
      </c>
      <c r="H74" s="180">
        <v>1</v>
      </c>
      <c r="I74" s="215">
        <f t="shared" si="20"/>
        <v>100</v>
      </c>
      <c r="J74" s="180">
        <v>0</v>
      </c>
      <c r="K74" s="259">
        <f t="shared" si="21"/>
        <v>0</v>
      </c>
      <c r="L74" s="187">
        <f t="shared" si="22"/>
        <v>1</v>
      </c>
      <c r="M74" s="180">
        <v>0</v>
      </c>
      <c r="N74" s="215">
        <f t="shared" si="3"/>
        <v>0</v>
      </c>
      <c r="O74" s="180">
        <v>1</v>
      </c>
      <c r="P74" s="259">
        <f t="shared" si="4"/>
        <v>100</v>
      </c>
      <c r="Q74" s="187">
        <v>1</v>
      </c>
      <c r="R74" s="180">
        <v>1</v>
      </c>
      <c r="S74" s="215">
        <f t="shared" si="5"/>
        <v>100</v>
      </c>
      <c r="T74" s="180">
        <v>0</v>
      </c>
      <c r="U74" s="215">
        <f t="shared" si="6"/>
        <v>0</v>
      </c>
    </row>
    <row r="75" spans="1:21" ht="15" customHeight="1" x14ac:dyDescent="0.25">
      <c r="A75" s="5" t="s">
        <v>911</v>
      </c>
      <c r="B75" s="187">
        <v>33</v>
      </c>
      <c r="C75" s="180">
        <v>17</v>
      </c>
      <c r="D75" s="215">
        <f t="shared" si="18"/>
        <v>51.515151515151516</v>
      </c>
      <c r="E75" s="180">
        <v>16</v>
      </c>
      <c r="F75" s="259">
        <f t="shared" si="19"/>
        <v>48.484848484848484</v>
      </c>
      <c r="G75" s="187">
        <v>11</v>
      </c>
      <c r="H75" s="180">
        <v>6</v>
      </c>
      <c r="I75" s="215">
        <f t="shared" si="20"/>
        <v>54.54545454545454</v>
      </c>
      <c r="J75" s="180">
        <v>5</v>
      </c>
      <c r="K75" s="259">
        <f t="shared" si="21"/>
        <v>45.454545454545453</v>
      </c>
      <c r="L75" s="187">
        <f t="shared" si="22"/>
        <v>11</v>
      </c>
      <c r="M75" s="180">
        <v>5</v>
      </c>
      <c r="N75" s="215">
        <f t="shared" ref="N75:N79" si="23">M75/L75*100</f>
        <v>45.454545454545453</v>
      </c>
      <c r="O75" s="180">
        <v>6</v>
      </c>
      <c r="P75" s="259">
        <f t="shared" ref="P75:P79" si="24">O75/L75*100</f>
        <v>54.54545454545454</v>
      </c>
      <c r="Q75" s="187">
        <v>11</v>
      </c>
      <c r="R75" s="180">
        <v>6</v>
      </c>
      <c r="S75" s="215">
        <f t="shared" ref="S75:S79" si="25">R75/Q75*100</f>
        <v>54.54545454545454</v>
      </c>
      <c r="T75" s="180">
        <v>5</v>
      </c>
      <c r="U75" s="215">
        <f t="shared" ref="U75:U79" si="26">T75/Q75*100</f>
        <v>45.454545454545453</v>
      </c>
    </row>
    <row r="76" spans="1:21" ht="15" customHeight="1" x14ac:dyDescent="0.25">
      <c r="A76" s="5" t="s">
        <v>890</v>
      </c>
      <c r="B76" s="187">
        <v>3</v>
      </c>
      <c r="C76" s="180">
        <v>2</v>
      </c>
      <c r="D76" s="215">
        <f t="shared" si="18"/>
        <v>66.666666666666657</v>
      </c>
      <c r="E76" s="180">
        <v>1</v>
      </c>
      <c r="F76" s="259">
        <f t="shared" si="19"/>
        <v>33.333333333333329</v>
      </c>
      <c r="G76" s="187">
        <v>1</v>
      </c>
      <c r="H76" s="180">
        <v>1</v>
      </c>
      <c r="I76" s="215">
        <f t="shared" si="20"/>
        <v>100</v>
      </c>
      <c r="J76" s="180">
        <v>0</v>
      </c>
      <c r="K76" s="259">
        <f t="shared" si="21"/>
        <v>0</v>
      </c>
      <c r="L76" s="187">
        <f t="shared" si="22"/>
        <v>1</v>
      </c>
      <c r="M76" s="180">
        <v>0</v>
      </c>
      <c r="N76" s="215">
        <f t="shared" si="23"/>
        <v>0</v>
      </c>
      <c r="O76" s="180">
        <v>1</v>
      </c>
      <c r="P76" s="259">
        <f t="shared" si="24"/>
        <v>100</v>
      </c>
      <c r="Q76" s="187">
        <v>1</v>
      </c>
      <c r="R76" s="180">
        <v>1</v>
      </c>
      <c r="S76" s="215">
        <f t="shared" si="25"/>
        <v>100</v>
      </c>
      <c r="T76" s="180">
        <v>0</v>
      </c>
      <c r="U76" s="215">
        <f t="shared" si="26"/>
        <v>0</v>
      </c>
    </row>
    <row r="77" spans="1:21" ht="15" customHeight="1" x14ac:dyDescent="0.25">
      <c r="A77" s="5" t="s">
        <v>1228</v>
      </c>
      <c r="B77" s="187">
        <v>3</v>
      </c>
      <c r="C77" s="180">
        <v>2</v>
      </c>
      <c r="D77" s="215">
        <f t="shared" si="18"/>
        <v>66.666666666666657</v>
      </c>
      <c r="E77" s="180">
        <v>1</v>
      </c>
      <c r="F77" s="259">
        <f t="shared" si="19"/>
        <v>33.333333333333329</v>
      </c>
      <c r="G77" s="187">
        <v>1</v>
      </c>
      <c r="H77" s="180">
        <v>1</v>
      </c>
      <c r="I77" s="215">
        <f t="shared" si="20"/>
        <v>100</v>
      </c>
      <c r="J77" s="180">
        <v>0</v>
      </c>
      <c r="K77" s="259">
        <f t="shared" si="21"/>
        <v>0</v>
      </c>
      <c r="L77" s="187">
        <f t="shared" si="22"/>
        <v>1</v>
      </c>
      <c r="M77" s="180">
        <v>0</v>
      </c>
      <c r="N77" s="215">
        <f t="shared" si="23"/>
        <v>0</v>
      </c>
      <c r="O77" s="180">
        <v>1</v>
      </c>
      <c r="P77" s="259">
        <f t="shared" si="24"/>
        <v>100</v>
      </c>
      <c r="Q77" s="187">
        <v>1</v>
      </c>
      <c r="R77" s="180">
        <v>1</v>
      </c>
      <c r="S77" s="215">
        <f t="shared" si="25"/>
        <v>100</v>
      </c>
      <c r="T77" s="180">
        <v>0</v>
      </c>
      <c r="U77" s="215">
        <f t="shared" si="26"/>
        <v>0</v>
      </c>
    </row>
    <row r="78" spans="1:21" ht="15" customHeight="1" x14ac:dyDescent="0.25">
      <c r="A78" s="5" t="s">
        <v>450</v>
      </c>
      <c r="B78" s="187">
        <v>6</v>
      </c>
      <c r="C78" s="180">
        <v>3</v>
      </c>
      <c r="D78" s="215">
        <f t="shared" si="18"/>
        <v>50</v>
      </c>
      <c r="E78" s="180">
        <v>3</v>
      </c>
      <c r="F78" s="259">
        <f t="shared" si="19"/>
        <v>50</v>
      </c>
      <c r="G78" s="187">
        <v>2</v>
      </c>
      <c r="H78" s="180">
        <v>2</v>
      </c>
      <c r="I78" s="215">
        <f t="shared" si="20"/>
        <v>100</v>
      </c>
      <c r="J78" s="180">
        <v>0</v>
      </c>
      <c r="K78" s="259">
        <f t="shared" si="21"/>
        <v>0</v>
      </c>
      <c r="L78" s="187">
        <f t="shared" si="22"/>
        <v>2</v>
      </c>
      <c r="M78" s="180">
        <v>0</v>
      </c>
      <c r="N78" s="215">
        <f t="shared" si="23"/>
        <v>0</v>
      </c>
      <c r="O78" s="180">
        <v>2</v>
      </c>
      <c r="P78" s="259">
        <f t="shared" si="24"/>
        <v>100</v>
      </c>
      <c r="Q78" s="187">
        <v>2</v>
      </c>
      <c r="R78" s="180">
        <v>1</v>
      </c>
      <c r="S78" s="215">
        <f t="shared" si="25"/>
        <v>50</v>
      </c>
      <c r="T78" s="180">
        <v>1</v>
      </c>
      <c r="U78" s="215">
        <f t="shared" si="26"/>
        <v>50</v>
      </c>
    </row>
    <row r="79" spans="1:21" ht="15" customHeight="1" x14ac:dyDescent="0.25">
      <c r="A79" s="5" t="s">
        <v>880</v>
      </c>
      <c r="B79" s="187">
        <v>3</v>
      </c>
      <c r="C79" s="180">
        <v>1</v>
      </c>
      <c r="D79" s="215">
        <f t="shared" si="18"/>
        <v>33.333333333333329</v>
      </c>
      <c r="E79" s="180">
        <v>2</v>
      </c>
      <c r="F79" s="259">
        <f t="shared" si="19"/>
        <v>66.666666666666657</v>
      </c>
      <c r="G79" s="187">
        <v>1</v>
      </c>
      <c r="H79" s="180">
        <v>1</v>
      </c>
      <c r="I79" s="215">
        <f t="shared" si="20"/>
        <v>100</v>
      </c>
      <c r="J79" s="180">
        <v>0</v>
      </c>
      <c r="K79" s="259">
        <f t="shared" si="21"/>
        <v>0</v>
      </c>
      <c r="L79" s="187">
        <f t="shared" si="22"/>
        <v>1</v>
      </c>
      <c r="M79" s="180">
        <v>0</v>
      </c>
      <c r="N79" s="215">
        <f t="shared" si="23"/>
        <v>0</v>
      </c>
      <c r="O79" s="180">
        <v>1</v>
      </c>
      <c r="P79" s="259">
        <f t="shared" si="24"/>
        <v>100</v>
      </c>
      <c r="Q79" s="187">
        <v>1</v>
      </c>
      <c r="R79" s="180">
        <v>0</v>
      </c>
      <c r="S79" s="215">
        <f t="shared" si="25"/>
        <v>0</v>
      </c>
      <c r="T79" s="180">
        <v>1</v>
      </c>
      <c r="U79" s="215">
        <f t="shared" si="26"/>
        <v>100</v>
      </c>
    </row>
    <row r="80" spans="1:21" ht="13.2" x14ac:dyDescent="0.25">
      <c r="A80" s="7"/>
      <c r="B80" s="195"/>
      <c r="C80" s="7"/>
      <c r="D80" s="7"/>
      <c r="E80" s="7"/>
      <c r="F80" s="196"/>
      <c r="G80" s="195"/>
      <c r="H80" s="7"/>
      <c r="I80" s="7"/>
      <c r="J80" s="7"/>
      <c r="K80" s="196"/>
      <c r="L80" s="195"/>
      <c r="M80" s="7"/>
      <c r="N80" s="7"/>
      <c r="O80" s="7"/>
      <c r="P80" s="7"/>
      <c r="Q80" s="195"/>
      <c r="R80" s="7"/>
      <c r="S80" s="7"/>
      <c r="T80" s="7"/>
      <c r="U80" s="7"/>
    </row>
    <row r="81" spans="1:21" ht="13.2" x14ac:dyDescent="0.25">
      <c r="A81" s="5"/>
      <c r="B81" s="5"/>
      <c r="C81" s="5"/>
      <c r="D81" s="5"/>
      <c r="E81" s="5"/>
      <c r="F81" s="5"/>
      <c r="G81" s="5"/>
      <c r="H81" s="5"/>
      <c r="I81" s="5"/>
      <c r="J81" s="5"/>
      <c r="K81" s="5"/>
      <c r="L81" s="5"/>
      <c r="M81" s="5"/>
      <c r="N81" s="5"/>
      <c r="O81" s="5"/>
      <c r="P81" s="5"/>
      <c r="Q81" s="5"/>
      <c r="R81" s="5"/>
      <c r="S81" s="5"/>
      <c r="T81" s="5"/>
      <c r="U81" s="5"/>
    </row>
    <row r="82" spans="1:21" ht="13.2" x14ac:dyDescent="0.25">
      <c r="A82" s="4" t="str">
        <f>+'G3'!A34</f>
        <v>Fuente: Departamento de Registro de Partidos Políticos, base de datos de Candidaturas 2024, Tribunal Supremo de Elecciones.</v>
      </c>
      <c r="B82" s="5"/>
      <c r="C82" s="5"/>
      <c r="D82" s="5"/>
      <c r="E82" s="5"/>
      <c r="F82" s="5"/>
      <c r="G82" s="5"/>
      <c r="H82" s="5"/>
      <c r="I82" s="5"/>
      <c r="J82" s="5"/>
      <c r="K82" s="5"/>
      <c r="L82" s="5"/>
      <c r="M82" s="5"/>
      <c r="N82" s="5"/>
      <c r="O82" s="5"/>
      <c r="P82" s="5"/>
      <c r="Q82" s="5"/>
      <c r="R82" s="5"/>
      <c r="S82" s="5"/>
      <c r="T82" s="5"/>
      <c r="U82" s="5"/>
    </row>
  </sheetData>
  <sortState xmlns:xlrd2="http://schemas.microsoft.com/office/spreadsheetml/2017/richdata2" ref="A11:U69">
    <sortCondition ref="A11:A69"/>
  </sortState>
  <mergeCells count="20">
    <mergeCell ref="H6:I6"/>
    <mergeCell ref="T6:U6"/>
    <mergeCell ref="J6:K6"/>
    <mergeCell ref="L6:L7"/>
    <mergeCell ref="M6:N6"/>
    <mergeCell ref="O6:P6"/>
    <mergeCell ref="Q6:Q7"/>
    <mergeCell ref="R6:S6"/>
    <mergeCell ref="A1:U1"/>
    <mergeCell ref="A2:U2"/>
    <mergeCell ref="A3:U3"/>
    <mergeCell ref="A5:A7"/>
    <mergeCell ref="B5:F5"/>
    <mergeCell ref="G5:K5"/>
    <mergeCell ref="L5:P5"/>
    <mergeCell ref="Q5:U5"/>
    <mergeCell ref="B6:B7"/>
    <mergeCell ref="C6:D6"/>
    <mergeCell ref="E6:F6"/>
    <mergeCell ref="G6:G7"/>
  </mergeCells>
  <printOptions horizontalCentered="1"/>
  <pageMargins left="0.39370078740157483" right="0.39370078740157483" top="0.39370078740157483" bottom="0.78740157480314965" header="0" footer="0"/>
  <pageSetup paperSize="9" scale="74" firstPageNumber="55" fitToHeight="2" orientation="landscape" horizontalDpi="120" verticalDpi="144" r:id="rId1"/>
  <headerFooter alignWithMargins="0"/>
  <ignoredErrors>
    <ignoredError sqref="D14:D27 D29:D58 D60:D67 D12:D13 D9:U10 F12:F13 D68:D79 D11 F11 I12:I13 I11 K12:L13 K11:L11 N11 P11 S11 U11" formula="1"/>
  </ignoredError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47">
    <tabColor rgb="FFFFFF00"/>
    <pageSetUpPr autoPageBreaks="0"/>
  </sheetPr>
  <dimension ref="A1:U103"/>
  <sheetViews>
    <sheetView zoomScaleNormal="100" zoomScaleSheetLayoutView="115" workbookViewId="0">
      <selection sqref="A1:U1"/>
    </sheetView>
  </sheetViews>
  <sheetFormatPr baseColWidth="10" defaultColWidth="11.44140625" defaultRowHeight="12" customHeight="1" x14ac:dyDescent="0.25"/>
  <cols>
    <col min="1" max="1" width="24.6640625" style="202" customWidth="1"/>
    <col min="2" max="2" width="8.88671875" style="202" customWidth="1"/>
    <col min="3" max="3" width="7.88671875" style="202" customWidth="1"/>
    <col min="4" max="4" width="9" style="202" bestFit="1" customWidth="1"/>
    <col min="5" max="5" width="7.88671875" style="202" customWidth="1"/>
    <col min="6" max="6" width="9" style="202" bestFit="1" customWidth="1"/>
    <col min="7" max="7" width="8.88671875" style="202" customWidth="1"/>
    <col min="8" max="8" width="7.88671875" style="202" customWidth="1"/>
    <col min="9" max="9" width="9" style="202" bestFit="1" customWidth="1"/>
    <col min="10" max="10" width="7.88671875" style="202" customWidth="1"/>
    <col min="11" max="11" width="9" style="202" bestFit="1" customWidth="1"/>
    <col min="12" max="12" width="8.88671875" style="202" customWidth="1"/>
    <col min="13" max="16" width="7.88671875" style="202" customWidth="1"/>
    <col min="17" max="17" width="8.88671875" style="202" customWidth="1"/>
    <col min="18" max="21" width="7.88671875" style="202" customWidth="1"/>
    <col min="22" max="16384" width="11.44140625" style="202"/>
  </cols>
  <sheetData>
    <row r="1" spans="1:21" ht="12" customHeight="1" x14ac:dyDescent="0.25">
      <c r="A1" s="455" t="s">
        <v>1285</v>
      </c>
      <c r="B1" s="455"/>
      <c r="C1" s="455"/>
      <c r="D1" s="455"/>
      <c r="E1" s="455"/>
      <c r="F1" s="455"/>
      <c r="G1" s="455"/>
      <c r="H1" s="455"/>
      <c r="I1" s="455"/>
      <c r="J1" s="455"/>
      <c r="K1" s="455"/>
      <c r="L1" s="455"/>
      <c r="M1" s="455"/>
      <c r="N1" s="455"/>
      <c r="O1" s="455"/>
      <c r="P1" s="455"/>
      <c r="Q1" s="455"/>
      <c r="R1" s="455"/>
      <c r="S1" s="455"/>
      <c r="T1" s="455"/>
      <c r="U1" s="455"/>
    </row>
    <row r="2" spans="1:21" ht="12" customHeight="1" x14ac:dyDescent="0.25">
      <c r="A2" s="455" t="s">
        <v>1206</v>
      </c>
      <c r="B2" s="455"/>
      <c r="C2" s="455"/>
      <c r="D2" s="455"/>
      <c r="E2" s="455"/>
      <c r="F2" s="455"/>
      <c r="G2" s="455"/>
      <c r="H2" s="455"/>
      <c r="I2" s="455"/>
      <c r="J2" s="455"/>
      <c r="K2" s="455"/>
      <c r="L2" s="455"/>
      <c r="M2" s="455"/>
      <c r="N2" s="455"/>
      <c r="O2" s="455"/>
      <c r="P2" s="455"/>
      <c r="Q2" s="455"/>
      <c r="R2" s="455"/>
      <c r="S2" s="455"/>
      <c r="T2" s="455"/>
      <c r="U2" s="455"/>
    </row>
    <row r="3" spans="1:21" ht="12" customHeight="1" x14ac:dyDescent="0.25">
      <c r="A3" s="455" t="s">
        <v>77</v>
      </c>
      <c r="B3" s="455"/>
      <c r="C3" s="455"/>
      <c r="D3" s="455"/>
      <c r="E3" s="455"/>
      <c r="F3" s="455"/>
      <c r="G3" s="455"/>
      <c r="H3" s="455"/>
      <c r="I3" s="455"/>
      <c r="J3" s="455"/>
      <c r="K3" s="455"/>
      <c r="L3" s="455"/>
      <c r="M3" s="455"/>
      <c r="N3" s="455"/>
      <c r="O3" s="455"/>
      <c r="P3" s="455"/>
      <c r="Q3" s="455"/>
      <c r="R3" s="455"/>
      <c r="S3" s="455"/>
      <c r="T3" s="455"/>
      <c r="U3" s="455"/>
    </row>
    <row r="4" spans="1:21" ht="12" customHeight="1" x14ac:dyDescent="0.25">
      <c r="A4" s="192"/>
      <c r="B4" s="180"/>
      <c r="C4" s="192"/>
      <c r="D4" s="192"/>
      <c r="E4" s="192"/>
      <c r="F4" s="192"/>
      <c r="G4" s="180"/>
      <c r="H4" s="192"/>
      <c r="I4" s="192"/>
      <c r="J4" s="192"/>
      <c r="K4" s="192"/>
      <c r="L4" s="192"/>
      <c r="M4" s="192"/>
      <c r="N4" s="192"/>
      <c r="O4" s="192"/>
      <c r="P4" s="192"/>
      <c r="Q4" s="192"/>
      <c r="R4" s="192"/>
      <c r="S4" s="192"/>
      <c r="T4" s="192"/>
      <c r="U4" s="5"/>
    </row>
    <row r="5" spans="1:21" ht="12" customHeight="1" x14ac:dyDescent="0.25">
      <c r="A5" s="459" t="s">
        <v>316</v>
      </c>
      <c r="B5" s="456" t="s">
        <v>0</v>
      </c>
      <c r="C5" s="456"/>
      <c r="D5" s="456"/>
      <c r="E5" s="456"/>
      <c r="F5" s="456"/>
      <c r="G5" s="456" t="s">
        <v>307</v>
      </c>
      <c r="H5" s="456"/>
      <c r="I5" s="456"/>
      <c r="J5" s="456"/>
      <c r="K5" s="456"/>
      <c r="L5" s="246" t="s">
        <v>308</v>
      </c>
      <c r="M5" s="247"/>
      <c r="N5" s="247"/>
      <c r="O5" s="247"/>
      <c r="P5" s="248"/>
      <c r="Q5" s="247" t="s">
        <v>309</v>
      </c>
      <c r="R5" s="247"/>
      <c r="S5" s="247"/>
      <c r="T5" s="247"/>
      <c r="U5" s="247"/>
    </row>
    <row r="6" spans="1:21" ht="12" customHeight="1" x14ac:dyDescent="0.25">
      <c r="A6" s="460"/>
      <c r="B6" s="457" t="s">
        <v>0</v>
      </c>
      <c r="C6" s="249" t="s">
        <v>23</v>
      </c>
      <c r="D6" s="250"/>
      <c r="E6" s="250" t="s">
        <v>24</v>
      </c>
      <c r="F6" s="250"/>
      <c r="G6" s="457" t="s">
        <v>0</v>
      </c>
      <c r="H6" s="249" t="s">
        <v>23</v>
      </c>
      <c r="I6" s="250"/>
      <c r="J6" s="250" t="s">
        <v>24</v>
      </c>
      <c r="K6" s="250"/>
      <c r="L6" s="461" t="s">
        <v>0</v>
      </c>
      <c r="M6" s="251" t="s">
        <v>23</v>
      </c>
      <c r="N6" s="251"/>
      <c r="O6" s="251" t="s">
        <v>24</v>
      </c>
      <c r="P6" s="251"/>
      <c r="Q6" s="462" t="s">
        <v>0</v>
      </c>
      <c r="R6" s="251" t="s">
        <v>23</v>
      </c>
      <c r="S6" s="251"/>
      <c r="T6" s="251" t="s">
        <v>24</v>
      </c>
      <c r="U6" s="247"/>
    </row>
    <row r="7" spans="1:21" ht="12" customHeight="1" x14ac:dyDescent="0.25">
      <c r="A7" s="460"/>
      <c r="B7" s="458"/>
      <c r="C7" s="243" t="s">
        <v>78</v>
      </c>
      <c r="D7" s="208" t="s">
        <v>2</v>
      </c>
      <c r="E7" s="208" t="s">
        <v>78</v>
      </c>
      <c r="F7" s="208" t="s">
        <v>2</v>
      </c>
      <c r="G7" s="458"/>
      <c r="H7" s="243" t="s">
        <v>78</v>
      </c>
      <c r="I7" s="208" t="s">
        <v>2</v>
      </c>
      <c r="J7" s="208" t="s">
        <v>78</v>
      </c>
      <c r="K7" s="208" t="s">
        <v>2</v>
      </c>
      <c r="L7" s="462"/>
      <c r="M7" s="208" t="s">
        <v>78</v>
      </c>
      <c r="N7" s="208" t="s">
        <v>2</v>
      </c>
      <c r="O7" s="208" t="s">
        <v>78</v>
      </c>
      <c r="P7" s="208" t="s">
        <v>2</v>
      </c>
      <c r="Q7" s="462"/>
      <c r="R7" s="208" t="s">
        <v>78</v>
      </c>
      <c r="S7" s="208" t="s">
        <v>2</v>
      </c>
      <c r="T7" s="208" t="s">
        <v>78</v>
      </c>
      <c r="U7" s="244" t="s">
        <v>2</v>
      </c>
    </row>
    <row r="8" spans="1:21" ht="12" customHeight="1" x14ac:dyDescent="0.25">
      <c r="A8" s="17"/>
      <c r="B8" s="252"/>
      <c r="C8" s="5"/>
      <c r="D8" s="5"/>
      <c r="E8" s="17"/>
      <c r="F8" s="253"/>
      <c r="G8" s="252"/>
      <c r="H8" s="5"/>
      <c r="I8" s="5"/>
      <c r="J8" s="17"/>
      <c r="K8" s="253"/>
      <c r="L8" s="17"/>
      <c r="M8" s="17"/>
      <c r="N8" s="17"/>
      <c r="O8" s="17"/>
      <c r="P8" s="253"/>
      <c r="Q8" s="17"/>
      <c r="R8" s="17"/>
      <c r="S8" s="17"/>
      <c r="T8" s="17"/>
      <c r="U8" s="5"/>
    </row>
    <row r="9" spans="1:21" ht="24.9" customHeight="1" x14ac:dyDescent="0.25">
      <c r="A9" s="228" t="s">
        <v>1</v>
      </c>
      <c r="B9" s="254">
        <v>1643</v>
      </c>
      <c r="C9" s="255">
        <v>873</v>
      </c>
      <c r="D9" s="256">
        <v>53.134510042604987</v>
      </c>
      <c r="E9" s="255">
        <v>770</v>
      </c>
      <c r="F9" s="257">
        <v>46.865489957395006</v>
      </c>
      <c r="G9" s="254">
        <v>561</v>
      </c>
      <c r="H9" s="255">
        <v>318</v>
      </c>
      <c r="I9" s="256">
        <v>56.684491978609628</v>
      </c>
      <c r="J9" s="255">
        <v>243</v>
      </c>
      <c r="K9" s="257">
        <v>43.315508021390379</v>
      </c>
      <c r="L9" s="254">
        <v>553</v>
      </c>
      <c r="M9" s="255">
        <v>236</v>
      </c>
      <c r="N9" s="256">
        <v>42.67631103074141</v>
      </c>
      <c r="O9" s="255">
        <v>317</v>
      </c>
      <c r="P9" s="257">
        <v>57.32368896925859</v>
      </c>
      <c r="Q9" s="254">
        <v>529</v>
      </c>
      <c r="R9" s="255">
        <v>319</v>
      </c>
      <c r="S9" s="256">
        <v>60.30245746691871</v>
      </c>
      <c r="T9" s="255">
        <v>210</v>
      </c>
      <c r="U9" s="256">
        <v>39.69754253308129</v>
      </c>
    </row>
    <row r="10" spans="1:21" ht="24.9" customHeight="1" x14ac:dyDescent="0.25">
      <c r="A10" s="228" t="s">
        <v>279</v>
      </c>
      <c r="B10" s="254">
        <v>423</v>
      </c>
      <c r="C10" s="255">
        <v>225</v>
      </c>
      <c r="D10" s="256">
        <v>53.191489361702125</v>
      </c>
      <c r="E10" s="255">
        <v>198</v>
      </c>
      <c r="F10" s="257">
        <v>46.808510638297875</v>
      </c>
      <c r="G10" s="254">
        <v>144</v>
      </c>
      <c r="H10" s="255">
        <v>85</v>
      </c>
      <c r="I10" s="256">
        <v>59.027777777777779</v>
      </c>
      <c r="J10" s="255">
        <v>59</v>
      </c>
      <c r="K10" s="257">
        <v>40.972222222222221</v>
      </c>
      <c r="L10" s="254">
        <v>142</v>
      </c>
      <c r="M10" s="255">
        <v>57</v>
      </c>
      <c r="N10" s="256">
        <v>40.140845070422536</v>
      </c>
      <c r="O10" s="255">
        <v>85</v>
      </c>
      <c r="P10" s="257">
        <v>59.859154929577464</v>
      </c>
      <c r="Q10" s="254">
        <v>137</v>
      </c>
      <c r="R10" s="255">
        <v>83</v>
      </c>
      <c r="S10" s="256">
        <v>60.583941605839421</v>
      </c>
      <c r="T10" s="255">
        <v>54</v>
      </c>
      <c r="U10" s="256">
        <v>39.416058394160586</v>
      </c>
    </row>
    <row r="11" spans="1:21" ht="12" customHeight="1" x14ac:dyDescent="0.25">
      <c r="A11" s="258" t="s">
        <v>5</v>
      </c>
      <c r="B11" s="187">
        <v>39</v>
      </c>
      <c r="C11" s="180">
        <v>22</v>
      </c>
      <c r="D11" s="215">
        <v>56.410256410256409</v>
      </c>
      <c r="E11" s="180">
        <v>17</v>
      </c>
      <c r="F11" s="215">
        <v>43.589743589743591</v>
      </c>
      <c r="G11" s="187">
        <v>13</v>
      </c>
      <c r="H11" s="180">
        <v>11</v>
      </c>
      <c r="I11" s="215">
        <v>84.615384615384613</v>
      </c>
      <c r="J11" s="180">
        <v>2</v>
      </c>
      <c r="K11" s="215">
        <v>15.384615384615385</v>
      </c>
      <c r="L11" s="187">
        <v>13</v>
      </c>
      <c r="M11" s="180">
        <v>2</v>
      </c>
      <c r="N11" s="215">
        <v>15.384615384615385</v>
      </c>
      <c r="O11" s="180">
        <v>11</v>
      </c>
      <c r="P11" s="215">
        <v>84.615384615384613</v>
      </c>
      <c r="Q11" s="187">
        <v>13</v>
      </c>
      <c r="R11" s="180">
        <v>9</v>
      </c>
      <c r="S11" s="215">
        <v>69.230769230769226</v>
      </c>
      <c r="T11" s="180">
        <v>4</v>
      </c>
      <c r="U11" s="215">
        <v>30.76923076923077</v>
      </c>
    </row>
    <row r="12" spans="1:21" ht="12" customHeight="1" x14ac:dyDescent="0.25">
      <c r="A12" s="258" t="s">
        <v>86</v>
      </c>
      <c r="B12" s="187">
        <v>24</v>
      </c>
      <c r="C12" s="180">
        <v>13</v>
      </c>
      <c r="D12" s="215">
        <v>54.166666666666664</v>
      </c>
      <c r="E12" s="180">
        <v>11</v>
      </c>
      <c r="F12" s="215">
        <v>45.833333333333329</v>
      </c>
      <c r="G12" s="187">
        <v>8</v>
      </c>
      <c r="H12" s="180">
        <v>7</v>
      </c>
      <c r="I12" s="215">
        <v>87.5</v>
      </c>
      <c r="J12" s="180">
        <v>1</v>
      </c>
      <c r="K12" s="215">
        <v>12.5</v>
      </c>
      <c r="L12" s="187">
        <v>8</v>
      </c>
      <c r="M12" s="180">
        <v>1</v>
      </c>
      <c r="N12" s="215">
        <v>12.5</v>
      </c>
      <c r="O12" s="180">
        <v>7</v>
      </c>
      <c r="P12" s="215">
        <v>87.5</v>
      </c>
      <c r="Q12" s="187">
        <v>8</v>
      </c>
      <c r="R12" s="180">
        <v>5</v>
      </c>
      <c r="S12" s="215">
        <v>62.5</v>
      </c>
      <c r="T12" s="180">
        <v>3</v>
      </c>
      <c r="U12" s="215">
        <v>37.5</v>
      </c>
    </row>
    <row r="13" spans="1:21" ht="12" customHeight="1" x14ac:dyDescent="0.25">
      <c r="A13" s="258" t="s">
        <v>87</v>
      </c>
      <c r="B13" s="187">
        <v>36</v>
      </c>
      <c r="C13" s="180">
        <v>19</v>
      </c>
      <c r="D13" s="215">
        <v>52.777777777777779</v>
      </c>
      <c r="E13" s="180">
        <v>17</v>
      </c>
      <c r="F13" s="215">
        <v>47.222222222222221</v>
      </c>
      <c r="G13" s="187">
        <v>12</v>
      </c>
      <c r="H13" s="180">
        <v>7</v>
      </c>
      <c r="I13" s="215">
        <v>58.333333333333336</v>
      </c>
      <c r="J13" s="180">
        <v>5</v>
      </c>
      <c r="K13" s="215">
        <v>41.666666666666671</v>
      </c>
      <c r="L13" s="187">
        <v>12</v>
      </c>
      <c r="M13" s="180">
        <v>5</v>
      </c>
      <c r="N13" s="215">
        <v>41.666666666666671</v>
      </c>
      <c r="O13" s="180">
        <v>7</v>
      </c>
      <c r="P13" s="215">
        <v>58.333333333333336</v>
      </c>
      <c r="Q13" s="187">
        <v>12</v>
      </c>
      <c r="R13" s="180">
        <v>7</v>
      </c>
      <c r="S13" s="215">
        <v>58.333333333333336</v>
      </c>
      <c r="T13" s="180">
        <v>5</v>
      </c>
      <c r="U13" s="215">
        <v>41.666666666666671</v>
      </c>
    </row>
    <row r="14" spans="1:21" ht="12" customHeight="1" x14ac:dyDescent="0.25">
      <c r="A14" s="258" t="s">
        <v>88</v>
      </c>
      <c r="B14" s="187">
        <v>11</v>
      </c>
      <c r="C14" s="180">
        <v>7</v>
      </c>
      <c r="D14" s="215">
        <v>63.636363636363633</v>
      </c>
      <c r="E14" s="180">
        <v>4</v>
      </c>
      <c r="F14" s="215">
        <v>36.363636363636367</v>
      </c>
      <c r="G14" s="187">
        <v>4</v>
      </c>
      <c r="H14" s="180">
        <v>2</v>
      </c>
      <c r="I14" s="215">
        <v>50</v>
      </c>
      <c r="J14" s="180">
        <v>2</v>
      </c>
      <c r="K14" s="215">
        <v>50</v>
      </c>
      <c r="L14" s="187">
        <v>4</v>
      </c>
      <c r="M14" s="180">
        <v>2</v>
      </c>
      <c r="N14" s="215">
        <v>50</v>
      </c>
      <c r="O14" s="180">
        <v>2</v>
      </c>
      <c r="P14" s="215">
        <v>50</v>
      </c>
      <c r="Q14" s="187">
        <v>3</v>
      </c>
      <c r="R14" s="180">
        <v>3</v>
      </c>
      <c r="S14" s="215">
        <v>100</v>
      </c>
      <c r="T14" s="180">
        <v>0</v>
      </c>
      <c r="U14" s="215">
        <v>0</v>
      </c>
    </row>
    <row r="15" spans="1:21" ht="12" customHeight="1" x14ac:dyDescent="0.25">
      <c r="A15" s="258" t="s">
        <v>89</v>
      </c>
      <c r="B15" s="187">
        <v>9</v>
      </c>
      <c r="C15" s="180">
        <v>5</v>
      </c>
      <c r="D15" s="215">
        <v>55.555555555555557</v>
      </c>
      <c r="E15" s="180">
        <v>4</v>
      </c>
      <c r="F15" s="215">
        <v>44.444444444444443</v>
      </c>
      <c r="G15" s="187">
        <v>3</v>
      </c>
      <c r="H15" s="180">
        <v>1</v>
      </c>
      <c r="I15" s="215">
        <v>33.333333333333329</v>
      </c>
      <c r="J15" s="180">
        <v>2</v>
      </c>
      <c r="K15" s="215">
        <v>66.666666666666657</v>
      </c>
      <c r="L15" s="187">
        <v>3</v>
      </c>
      <c r="M15" s="180">
        <v>2</v>
      </c>
      <c r="N15" s="215">
        <v>66.666666666666657</v>
      </c>
      <c r="O15" s="180">
        <v>1</v>
      </c>
      <c r="P15" s="215">
        <v>33.333333333333329</v>
      </c>
      <c r="Q15" s="187">
        <v>3</v>
      </c>
      <c r="R15" s="180">
        <v>2</v>
      </c>
      <c r="S15" s="215">
        <v>66.666666666666657</v>
      </c>
      <c r="T15" s="180">
        <v>1</v>
      </c>
      <c r="U15" s="215">
        <v>33.333333333333329</v>
      </c>
    </row>
    <row r="16" spans="1:21" ht="12" customHeight="1" x14ac:dyDescent="0.25">
      <c r="A16" s="258" t="s">
        <v>90</v>
      </c>
      <c r="B16" s="187">
        <v>26</v>
      </c>
      <c r="C16" s="180">
        <v>15</v>
      </c>
      <c r="D16" s="215">
        <v>57.692307692307686</v>
      </c>
      <c r="E16" s="180">
        <v>11</v>
      </c>
      <c r="F16" s="215">
        <v>42.307692307692307</v>
      </c>
      <c r="G16" s="187">
        <v>9</v>
      </c>
      <c r="H16" s="180">
        <v>4</v>
      </c>
      <c r="I16" s="215">
        <v>44.444444444444443</v>
      </c>
      <c r="J16" s="180">
        <v>5</v>
      </c>
      <c r="K16" s="215">
        <v>55.555555555555557</v>
      </c>
      <c r="L16" s="187">
        <v>9</v>
      </c>
      <c r="M16" s="180">
        <v>5</v>
      </c>
      <c r="N16" s="215">
        <v>55.555555555555557</v>
      </c>
      <c r="O16" s="180">
        <v>4</v>
      </c>
      <c r="P16" s="215">
        <v>44.444444444444443</v>
      </c>
      <c r="Q16" s="187">
        <v>8</v>
      </c>
      <c r="R16" s="180">
        <v>6</v>
      </c>
      <c r="S16" s="215">
        <v>75</v>
      </c>
      <c r="T16" s="180">
        <v>2</v>
      </c>
      <c r="U16" s="215">
        <v>25</v>
      </c>
    </row>
    <row r="17" spans="1:21" ht="12" customHeight="1" x14ac:dyDescent="0.25">
      <c r="A17" s="258" t="s">
        <v>91</v>
      </c>
      <c r="B17" s="187">
        <v>18</v>
      </c>
      <c r="C17" s="180">
        <v>9</v>
      </c>
      <c r="D17" s="215">
        <v>50</v>
      </c>
      <c r="E17" s="180">
        <v>9</v>
      </c>
      <c r="F17" s="215">
        <v>50</v>
      </c>
      <c r="G17" s="187">
        <v>6</v>
      </c>
      <c r="H17" s="180">
        <v>2</v>
      </c>
      <c r="I17" s="215">
        <v>33.333333333333329</v>
      </c>
      <c r="J17" s="180">
        <v>4</v>
      </c>
      <c r="K17" s="215">
        <v>66.666666666666657</v>
      </c>
      <c r="L17" s="187">
        <v>6</v>
      </c>
      <c r="M17" s="180">
        <v>4</v>
      </c>
      <c r="N17" s="215">
        <v>66.666666666666657</v>
      </c>
      <c r="O17" s="180">
        <v>2</v>
      </c>
      <c r="P17" s="215">
        <v>33.333333333333329</v>
      </c>
      <c r="Q17" s="187">
        <v>6</v>
      </c>
      <c r="R17" s="180">
        <v>3</v>
      </c>
      <c r="S17" s="215">
        <v>50</v>
      </c>
      <c r="T17" s="180">
        <v>3</v>
      </c>
      <c r="U17" s="215">
        <v>50</v>
      </c>
    </row>
    <row r="18" spans="1:21" ht="12" customHeight="1" x14ac:dyDescent="0.25">
      <c r="A18" s="258" t="s">
        <v>92</v>
      </c>
      <c r="B18" s="187">
        <v>33</v>
      </c>
      <c r="C18" s="180">
        <v>19</v>
      </c>
      <c r="D18" s="215">
        <v>57.575757575757578</v>
      </c>
      <c r="E18" s="180">
        <v>14</v>
      </c>
      <c r="F18" s="215">
        <v>42.424242424242422</v>
      </c>
      <c r="G18" s="187">
        <v>11</v>
      </c>
      <c r="H18" s="180">
        <v>10</v>
      </c>
      <c r="I18" s="215">
        <v>90.909090909090907</v>
      </c>
      <c r="J18" s="180">
        <v>1</v>
      </c>
      <c r="K18" s="215">
        <v>9.0909090909090917</v>
      </c>
      <c r="L18" s="187">
        <v>11</v>
      </c>
      <c r="M18" s="180">
        <v>1</v>
      </c>
      <c r="N18" s="215">
        <v>9.0909090909090917</v>
      </c>
      <c r="O18" s="180">
        <v>10</v>
      </c>
      <c r="P18" s="215">
        <v>90.909090909090907</v>
      </c>
      <c r="Q18" s="187">
        <v>11</v>
      </c>
      <c r="R18" s="180">
        <v>8</v>
      </c>
      <c r="S18" s="215">
        <v>72.727272727272734</v>
      </c>
      <c r="T18" s="180">
        <v>3</v>
      </c>
      <c r="U18" s="215">
        <v>27.27272727272727</v>
      </c>
    </row>
    <row r="19" spans="1:21" ht="12" customHeight="1" x14ac:dyDescent="0.25">
      <c r="A19" s="258" t="s">
        <v>93</v>
      </c>
      <c r="B19" s="187">
        <v>24</v>
      </c>
      <c r="C19" s="180">
        <v>12</v>
      </c>
      <c r="D19" s="215">
        <v>50</v>
      </c>
      <c r="E19" s="180">
        <v>12</v>
      </c>
      <c r="F19" s="215">
        <v>50</v>
      </c>
      <c r="G19" s="187">
        <v>8</v>
      </c>
      <c r="H19" s="180">
        <v>6</v>
      </c>
      <c r="I19" s="215">
        <v>75</v>
      </c>
      <c r="J19" s="180">
        <v>2</v>
      </c>
      <c r="K19" s="215">
        <v>25</v>
      </c>
      <c r="L19" s="187">
        <v>8</v>
      </c>
      <c r="M19" s="180">
        <v>2</v>
      </c>
      <c r="N19" s="215">
        <v>25</v>
      </c>
      <c r="O19" s="180">
        <v>6</v>
      </c>
      <c r="P19" s="215">
        <v>75</v>
      </c>
      <c r="Q19" s="187">
        <v>8</v>
      </c>
      <c r="R19" s="180">
        <v>4</v>
      </c>
      <c r="S19" s="215">
        <v>50</v>
      </c>
      <c r="T19" s="180">
        <v>4</v>
      </c>
      <c r="U19" s="215">
        <v>50</v>
      </c>
    </row>
    <row r="20" spans="1:21" ht="12" customHeight="1" x14ac:dyDescent="0.25">
      <c r="A20" s="258" t="s">
        <v>94</v>
      </c>
      <c r="B20" s="187">
        <v>20</v>
      </c>
      <c r="C20" s="180">
        <v>10</v>
      </c>
      <c r="D20" s="215">
        <v>50</v>
      </c>
      <c r="E20" s="180">
        <v>10</v>
      </c>
      <c r="F20" s="215">
        <v>50</v>
      </c>
      <c r="G20" s="187">
        <v>7</v>
      </c>
      <c r="H20" s="180">
        <v>1</v>
      </c>
      <c r="I20" s="215">
        <v>14.285714285714285</v>
      </c>
      <c r="J20" s="180">
        <v>6</v>
      </c>
      <c r="K20" s="215">
        <v>85.714285714285708</v>
      </c>
      <c r="L20" s="187">
        <v>7</v>
      </c>
      <c r="M20" s="180">
        <v>6</v>
      </c>
      <c r="N20" s="215">
        <v>85.714285714285708</v>
      </c>
      <c r="O20" s="180">
        <v>1</v>
      </c>
      <c r="P20" s="215">
        <v>14.285714285714285</v>
      </c>
      <c r="Q20" s="187">
        <v>6</v>
      </c>
      <c r="R20" s="180">
        <v>3</v>
      </c>
      <c r="S20" s="215">
        <v>50</v>
      </c>
      <c r="T20" s="180">
        <v>3</v>
      </c>
      <c r="U20" s="215">
        <v>50</v>
      </c>
    </row>
    <row r="21" spans="1:21" ht="12" customHeight="1" x14ac:dyDescent="0.25">
      <c r="A21" s="258" t="s">
        <v>95</v>
      </c>
      <c r="B21" s="187">
        <v>18</v>
      </c>
      <c r="C21" s="180">
        <v>6</v>
      </c>
      <c r="D21" s="215">
        <v>33.333333333333329</v>
      </c>
      <c r="E21" s="180">
        <v>12</v>
      </c>
      <c r="F21" s="215">
        <v>66.666666666666657</v>
      </c>
      <c r="G21" s="187">
        <v>6</v>
      </c>
      <c r="H21" s="180">
        <v>1</v>
      </c>
      <c r="I21" s="215">
        <v>16.666666666666664</v>
      </c>
      <c r="J21" s="180">
        <v>5</v>
      </c>
      <c r="K21" s="215">
        <v>83.333333333333343</v>
      </c>
      <c r="L21" s="187">
        <v>6</v>
      </c>
      <c r="M21" s="180">
        <v>5</v>
      </c>
      <c r="N21" s="215">
        <v>83.333333333333343</v>
      </c>
      <c r="O21" s="180">
        <v>1</v>
      </c>
      <c r="P21" s="215">
        <v>16.666666666666664</v>
      </c>
      <c r="Q21" s="187">
        <v>6</v>
      </c>
      <c r="R21" s="180">
        <v>0</v>
      </c>
      <c r="S21" s="215">
        <v>0</v>
      </c>
      <c r="T21" s="180">
        <v>6</v>
      </c>
      <c r="U21" s="215">
        <v>100</v>
      </c>
    </row>
    <row r="22" spans="1:21" ht="12" customHeight="1" x14ac:dyDescent="0.25">
      <c r="A22" s="258" t="s">
        <v>96</v>
      </c>
      <c r="B22" s="187">
        <v>12</v>
      </c>
      <c r="C22" s="180">
        <v>7</v>
      </c>
      <c r="D22" s="215">
        <v>58.333333333333336</v>
      </c>
      <c r="E22" s="180">
        <v>5</v>
      </c>
      <c r="F22" s="215">
        <v>41.666666666666671</v>
      </c>
      <c r="G22" s="187">
        <v>4</v>
      </c>
      <c r="H22" s="180">
        <v>3</v>
      </c>
      <c r="I22" s="215">
        <v>75</v>
      </c>
      <c r="J22" s="180">
        <v>1</v>
      </c>
      <c r="K22" s="215">
        <v>25</v>
      </c>
      <c r="L22" s="187">
        <v>4</v>
      </c>
      <c r="M22" s="180">
        <v>1</v>
      </c>
      <c r="N22" s="215">
        <v>25</v>
      </c>
      <c r="O22" s="180">
        <v>3</v>
      </c>
      <c r="P22" s="215">
        <v>75</v>
      </c>
      <c r="Q22" s="187">
        <v>4</v>
      </c>
      <c r="R22" s="180">
        <v>3</v>
      </c>
      <c r="S22" s="215">
        <v>75</v>
      </c>
      <c r="T22" s="180">
        <v>1</v>
      </c>
      <c r="U22" s="215">
        <v>25</v>
      </c>
    </row>
    <row r="23" spans="1:21" ht="12" customHeight="1" x14ac:dyDescent="0.25">
      <c r="A23" s="258" t="s">
        <v>97</v>
      </c>
      <c r="B23" s="187">
        <v>27</v>
      </c>
      <c r="C23" s="180">
        <v>14</v>
      </c>
      <c r="D23" s="215">
        <v>51.851851851851848</v>
      </c>
      <c r="E23" s="180">
        <v>13</v>
      </c>
      <c r="F23" s="215">
        <v>48.148148148148145</v>
      </c>
      <c r="G23" s="187">
        <v>9</v>
      </c>
      <c r="H23" s="180">
        <v>5</v>
      </c>
      <c r="I23" s="215">
        <v>55.555555555555557</v>
      </c>
      <c r="J23" s="180">
        <v>4</v>
      </c>
      <c r="K23" s="215">
        <v>44.444444444444443</v>
      </c>
      <c r="L23" s="187">
        <v>9</v>
      </c>
      <c r="M23" s="180">
        <v>4</v>
      </c>
      <c r="N23" s="215">
        <v>44.444444444444443</v>
      </c>
      <c r="O23" s="180">
        <v>5</v>
      </c>
      <c r="P23" s="215">
        <v>55.555555555555557</v>
      </c>
      <c r="Q23" s="187">
        <v>9</v>
      </c>
      <c r="R23" s="180">
        <v>5</v>
      </c>
      <c r="S23" s="215">
        <v>55.555555555555557</v>
      </c>
      <c r="T23" s="180">
        <v>4</v>
      </c>
      <c r="U23" s="215">
        <v>44.444444444444443</v>
      </c>
    </row>
    <row r="24" spans="1:21" ht="12" customHeight="1" x14ac:dyDescent="0.25">
      <c r="A24" s="258" t="s">
        <v>98</v>
      </c>
      <c r="B24" s="187">
        <v>21</v>
      </c>
      <c r="C24" s="180">
        <v>10</v>
      </c>
      <c r="D24" s="215">
        <v>47.619047619047613</v>
      </c>
      <c r="E24" s="180">
        <v>11</v>
      </c>
      <c r="F24" s="215">
        <v>52.380952380952387</v>
      </c>
      <c r="G24" s="187">
        <v>8</v>
      </c>
      <c r="H24" s="180">
        <v>4</v>
      </c>
      <c r="I24" s="215">
        <v>50</v>
      </c>
      <c r="J24" s="180">
        <v>4</v>
      </c>
      <c r="K24" s="215">
        <v>50</v>
      </c>
      <c r="L24" s="187">
        <v>7</v>
      </c>
      <c r="M24" s="180">
        <v>3</v>
      </c>
      <c r="N24" s="215">
        <v>42.857142857142854</v>
      </c>
      <c r="O24" s="180">
        <v>4</v>
      </c>
      <c r="P24" s="215">
        <v>57.142857142857139</v>
      </c>
      <c r="Q24" s="187">
        <v>6</v>
      </c>
      <c r="R24" s="180">
        <v>3</v>
      </c>
      <c r="S24" s="215">
        <v>50</v>
      </c>
      <c r="T24" s="180">
        <v>3</v>
      </c>
      <c r="U24" s="215">
        <v>50</v>
      </c>
    </row>
    <row r="25" spans="1:21" ht="12" customHeight="1" x14ac:dyDescent="0.25">
      <c r="A25" s="258" t="s">
        <v>99</v>
      </c>
      <c r="B25" s="187">
        <v>28</v>
      </c>
      <c r="C25" s="180">
        <v>14</v>
      </c>
      <c r="D25" s="215">
        <v>50</v>
      </c>
      <c r="E25" s="180">
        <v>14</v>
      </c>
      <c r="F25" s="215">
        <v>50</v>
      </c>
      <c r="G25" s="187">
        <v>10</v>
      </c>
      <c r="H25" s="180">
        <v>6</v>
      </c>
      <c r="I25" s="215">
        <v>60</v>
      </c>
      <c r="J25" s="180">
        <v>4</v>
      </c>
      <c r="K25" s="215">
        <v>40</v>
      </c>
      <c r="L25" s="187">
        <v>9</v>
      </c>
      <c r="M25" s="180">
        <v>3</v>
      </c>
      <c r="N25" s="215">
        <v>33.333333333333329</v>
      </c>
      <c r="O25" s="180">
        <v>6</v>
      </c>
      <c r="P25" s="215">
        <v>66.666666666666657</v>
      </c>
      <c r="Q25" s="187">
        <v>9</v>
      </c>
      <c r="R25" s="180">
        <v>5</v>
      </c>
      <c r="S25" s="215">
        <v>55.555555555555557</v>
      </c>
      <c r="T25" s="180">
        <v>4</v>
      </c>
      <c r="U25" s="215">
        <v>44.444444444444443</v>
      </c>
    </row>
    <row r="26" spans="1:21" ht="12" customHeight="1" x14ac:dyDescent="0.25">
      <c r="A26" s="258" t="s">
        <v>100</v>
      </c>
      <c r="B26" s="187">
        <v>9</v>
      </c>
      <c r="C26" s="180">
        <v>5</v>
      </c>
      <c r="D26" s="215">
        <v>55.555555555555557</v>
      </c>
      <c r="E26" s="180">
        <v>4</v>
      </c>
      <c r="F26" s="215">
        <v>44.444444444444443</v>
      </c>
      <c r="G26" s="187">
        <v>3</v>
      </c>
      <c r="H26" s="180">
        <v>1</v>
      </c>
      <c r="I26" s="215">
        <v>33.333333333333329</v>
      </c>
      <c r="J26" s="180">
        <v>2</v>
      </c>
      <c r="K26" s="215">
        <v>66.666666666666657</v>
      </c>
      <c r="L26" s="187">
        <v>3</v>
      </c>
      <c r="M26" s="180">
        <v>2</v>
      </c>
      <c r="N26" s="215">
        <v>66.666666666666657</v>
      </c>
      <c r="O26" s="180">
        <v>1</v>
      </c>
      <c r="P26" s="215">
        <v>33.333333333333329</v>
      </c>
      <c r="Q26" s="187">
        <v>3</v>
      </c>
      <c r="R26" s="180">
        <v>2</v>
      </c>
      <c r="S26" s="215">
        <v>66.666666666666657</v>
      </c>
      <c r="T26" s="180">
        <v>1</v>
      </c>
      <c r="U26" s="215">
        <v>33.333333333333329</v>
      </c>
    </row>
    <row r="27" spans="1:21" ht="12" customHeight="1" x14ac:dyDescent="0.25">
      <c r="A27" s="258" t="s">
        <v>101</v>
      </c>
      <c r="B27" s="187">
        <v>9</v>
      </c>
      <c r="C27" s="180">
        <v>5</v>
      </c>
      <c r="D27" s="215">
        <v>55.555555555555557</v>
      </c>
      <c r="E27" s="180">
        <v>4</v>
      </c>
      <c r="F27" s="215">
        <v>44.444444444444443</v>
      </c>
      <c r="G27" s="187">
        <v>3</v>
      </c>
      <c r="H27" s="180">
        <v>2</v>
      </c>
      <c r="I27" s="215">
        <v>66.666666666666657</v>
      </c>
      <c r="J27" s="180">
        <v>1</v>
      </c>
      <c r="K27" s="215">
        <v>33.333333333333329</v>
      </c>
      <c r="L27" s="187">
        <v>3</v>
      </c>
      <c r="M27" s="180">
        <v>1</v>
      </c>
      <c r="N27" s="215">
        <v>33.333333333333329</v>
      </c>
      <c r="O27" s="180">
        <v>2</v>
      </c>
      <c r="P27" s="215">
        <v>66.666666666666657</v>
      </c>
      <c r="Q27" s="187">
        <v>3</v>
      </c>
      <c r="R27" s="180">
        <v>2</v>
      </c>
      <c r="S27" s="215">
        <v>66.666666666666657</v>
      </c>
      <c r="T27" s="180">
        <v>1</v>
      </c>
      <c r="U27" s="215">
        <v>33.333333333333329</v>
      </c>
    </row>
    <row r="28" spans="1:21" ht="12" customHeight="1" x14ac:dyDescent="0.25">
      <c r="A28" s="258" t="s">
        <v>102</v>
      </c>
      <c r="B28" s="187">
        <v>30</v>
      </c>
      <c r="C28" s="180">
        <v>17</v>
      </c>
      <c r="D28" s="215">
        <v>56.666666666666664</v>
      </c>
      <c r="E28" s="180">
        <v>13</v>
      </c>
      <c r="F28" s="215">
        <v>43.333333333333336</v>
      </c>
      <c r="G28" s="187">
        <v>10</v>
      </c>
      <c r="H28" s="180">
        <v>6</v>
      </c>
      <c r="I28" s="215">
        <v>60</v>
      </c>
      <c r="J28" s="180">
        <v>4</v>
      </c>
      <c r="K28" s="215">
        <v>40</v>
      </c>
      <c r="L28" s="187">
        <v>10</v>
      </c>
      <c r="M28" s="180">
        <v>4</v>
      </c>
      <c r="N28" s="215">
        <v>40</v>
      </c>
      <c r="O28" s="180">
        <v>6</v>
      </c>
      <c r="P28" s="215">
        <v>60</v>
      </c>
      <c r="Q28" s="187">
        <v>10</v>
      </c>
      <c r="R28" s="180">
        <v>7</v>
      </c>
      <c r="S28" s="215">
        <v>70</v>
      </c>
      <c r="T28" s="180">
        <v>3</v>
      </c>
      <c r="U28" s="215">
        <v>30</v>
      </c>
    </row>
    <row r="29" spans="1:21" ht="12" customHeight="1" x14ac:dyDescent="0.25">
      <c r="A29" s="258" t="s">
        <v>103</v>
      </c>
      <c r="B29" s="187">
        <v>21</v>
      </c>
      <c r="C29" s="180">
        <v>12</v>
      </c>
      <c r="D29" s="215">
        <v>57.142857142857139</v>
      </c>
      <c r="E29" s="180">
        <v>9</v>
      </c>
      <c r="F29" s="215">
        <v>42.857142857142854</v>
      </c>
      <c r="G29" s="187">
        <v>7</v>
      </c>
      <c r="H29" s="180">
        <v>4</v>
      </c>
      <c r="I29" s="215">
        <v>57.142857142857139</v>
      </c>
      <c r="J29" s="180">
        <v>3</v>
      </c>
      <c r="K29" s="215">
        <v>42.857142857142854</v>
      </c>
      <c r="L29" s="187">
        <v>7</v>
      </c>
      <c r="M29" s="180">
        <v>3</v>
      </c>
      <c r="N29" s="215">
        <v>42.857142857142854</v>
      </c>
      <c r="O29" s="180">
        <v>4</v>
      </c>
      <c r="P29" s="215">
        <v>57.142857142857139</v>
      </c>
      <c r="Q29" s="187">
        <v>7</v>
      </c>
      <c r="R29" s="180">
        <v>5</v>
      </c>
      <c r="S29" s="215">
        <v>71.428571428571431</v>
      </c>
      <c r="T29" s="180">
        <v>2</v>
      </c>
      <c r="U29" s="215">
        <v>28.571428571428569</v>
      </c>
    </row>
    <row r="30" spans="1:21" ht="12" customHeight="1" x14ac:dyDescent="0.25">
      <c r="A30" s="258" t="s">
        <v>807</v>
      </c>
      <c r="B30" s="187">
        <v>8</v>
      </c>
      <c r="C30" s="180">
        <v>4</v>
      </c>
      <c r="D30" s="215">
        <v>50</v>
      </c>
      <c r="E30" s="180">
        <v>4</v>
      </c>
      <c r="F30" s="215">
        <v>50</v>
      </c>
      <c r="G30" s="187">
        <v>3</v>
      </c>
      <c r="H30" s="180">
        <v>2</v>
      </c>
      <c r="I30" s="215">
        <v>66.666666666666657</v>
      </c>
      <c r="J30" s="180">
        <v>1</v>
      </c>
      <c r="K30" s="215">
        <v>33.333333333333329</v>
      </c>
      <c r="L30" s="187">
        <v>3</v>
      </c>
      <c r="M30" s="180">
        <v>1</v>
      </c>
      <c r="N30" s="215">
        <v>33.333333333333329</v>
      </c>
      <c r="O30" s="180">
        <v>2</v>
      </c>
      <c r="P30" s="215">
        <v>66.666666666666657</v>
      </c>
      <c r="Q30" s="187">
        <v>2</v>
      </c>
      <c r="R30" s="180">
        <v>1</v>
      </c>
      <c r="S30" s="215">
        <v>50</v>
      </c>
      <c r="T30" s="180">
        <v>1</v>
      </c>
      <c r="U30" s="215">
        <v>50</v>
      </c>
    </row>
    <row r="31" spans="1:21" ht="24.9" customHeight="1" x14ac:dyDescent="0.25">
      <c r="A31" s="228" t="s">
        <v>280</v>
      </c>
      <c r="B31" s="254">
        <v>288</v>
      </c>
      <c r="C31" s="255">
        <v>156</v>
      </c>
      <c r="D31" s="256">
        <v>54.166666666666664</v>
      </c>
      <c r="E31" s="255">
        <v>132</v>
      </c>
      <c r="F31" s="257">
        <v>45.833333333333329</v>
      </c>
      <c r="G31" s="254">
        <v>99</v>
      </c>
      <c r="H31" s="255">
        <v>55</v>
      </c>
      <c r="I31" s="256">
        <v>55.555555555555557</v>
      </c>
      <c r="J31" s="255">
        <v>44</v>
      </c>
      <c r="K31" s="257">
        <v>44.444444444444443</v>
      </c>
      <c r="L31" s="254">
        <v>97</v>
      </c>
      <c r="M31" s="255">
        <v>43</v>
      </c>
      <c r="N31" s="256">
        <v>44.329896907216494</v>
      </c>
      <c r="O31" s="255">
        <v>54</v>
      </c>
      <c r="P31" s="257">
        <v>55.670103092783506</v>
      </c>
      <c r="Q31" s="254">
        <v>92</v>
      </c>
      <c r="R31" s="255">
        <v>58</v>
      </c>
      <c r="S31" s="256">
        <v>63.04347826086957</v>
      </c>
      <c r="T31" s="255">
        <v>34</v>
      </c>
      <c r="U31" s="256">
        <v>36.95652173913043</v>
      </c>
    </row>
    <row r="32" spans="1:21" ht="12" customHeight="1" x14ac:dyDescent="0.25">
      <c r="A32" s="258" t="s">
        <v>6</v>
      </c>
      <c r="B32" s="187">
        <v>36</v>
      </c>
      <c r="C32" s="180">
        <v>21</v>
      </c>
      <c r="D32" s="215">
        <v>58.333333333333336</v>
      </c>
      <c r="E32" s="180">
        <v>15</v>
      </c>
      <c r="F32" s="215">
        <v>41.666666666666671</v>
      </c>
      <c r="G32" s="187">
        <v>12</v>
      </c>
      <c r="H32" s="180">
        <v>8</v>
      </c>
      <c r="I32" s="215">
        <v>66.666666666666657</v>
      </c>
      <c r="J32" s="180">
        <v>4</v>
      </c>
      <c r="K32" s="215">
        <v>33.333333333333329</v>
      </c>
      <c r="L32" s="187">
        <v>12</v>
      </c>
      <c r="M32" s="180">
        <v>4</v>
      </c>
      <c r="N32" s="215">
        <v>33.333333333333329</v>
      </c>
      <c r="O32" s="180">
        <v>8</v>
      </c>
      <c r="P32" s="215">
        <v>66.666666666666657</v>
      </c>
      <c r="Q32" s="187">
        <v>12</v>
      </c>
      <c r="R32" s="180">
        <v>9</v>
      </c>
      <c r="S32" s="215">
        <v>75</v>
      </c>
      <c r="T32" s="180">
        <v>3</v>
      </c>
      <c r="U32" s="215">
        <v>25</v>
      </c>
    </row>
    <row r="33" spans="1:21" ht="12" customHeight="1" x14ac:dyDescent="0.25">
      <c r="A33" s="258" t="s">
        <v>104</v>
      </c>
      <c r="B33" s="187">
        <v>18</v>
      </c>
      <c r="C33" s="180">
        <v>8</v>
      </c>
      <c r="D33" s="215">
        <v>44.444444444444443</v>
      </c>
      <c r="E33" s="180">
        <v>10</v>
      </c>
      <c r="F33" s="215">
        <v>55.555555555555557</v>
      </c>
      <c r="G33" s="187">
        <v>6</v>
      </c>
      <c r="H33" s="180">
        <v>1</v>
      </c>
      <c r="I33" s="215">
        <v>16.666666666666664</v>
      </c>
      <c r="J33" s="180">
        <v>5</v>
      </c>
      <c r="K33" s="215">
        <v>83.333333333333343</v>
      </c>
      <c r="L33" s="187">
        <v>6</v>
      </c>
      <c r="M33" s="180">
        <v>5</v>
      </c>
      <c r="N33" s="215">
        <v>83.333333333333343</v>
      </c>
      <c r="O33" s="180">
        <v>1</v>
      </c>
      <c r="P33" s="215">
        <v>16.666666666666664</v>
      </c>
      <c r="Q33" s="187">
        <v>6</v>
      </c>
      <c r="R33" s="180">
        <v>2</v>
      </c>
      <c r="S33" s="215">
        <v>33.333333333333329</v>
      </c>
      <c r="T33" s="180">
        <v>4</v>
      </c>
      <c r="U33" s="215">
        <v>66.666666666666657</v>
      </c>
    </row>
    <row r="34" spans="1:21" ht="12" customHeight="1" x14ac:dyDescent="0.25">
      <c r="A34" s="258" t="s">
        <v>105</v>
      </c>
      <c r="B34" s="187">
        <v>27</v>
      </c>
      <c r="C34" s="180">
        <v>16</v>
      </c>
      <c r="D34" s="215">
        <v>59.259259259259252</v>
      </c>
      <c r="E34" s="180">
        <v>11</v>
      </c>
      <c r="F34" s="215">
        <v>40.74074074074074</v>
      </c>
      <c r="G34" s="187">
        <v>9</v>
      </c>
      <c r="H34" s="180">
        <v>7</v>
      </c>
      <c r="I34" s="215">
        <v>77.777777777777786</v>
      </c>
      <c r="J34" s="180">
        <v>2</v>
      </c>
      <c r="K34" s="215">
        <v>22.222222222222221</v>
      </c>
      <c r="L34" s="187">
        <v>9</v>
      </c>
      <c r="M34" s="180">
        <v>2</v>
      </c>
      <c r="N34" s="215">
        <v>22.222222222222221</v>
      </c>
      <c r="O34" s="180">
        <v>7</v>
      </c>
      <c r="P34" s="215">
        <v>77.777777777777786</v>
      </c>
      <c r="Q34" s="187">
        <v>9</v>
      </c>
      <c r="R34" s="180">
        <v>7</v>
      </c>
      <c r="S34" s="215">
        <v>77.777777777777786</v>
      </c>
      <c r="T34" s="180">
        <v>2</v>
      </c>
      <c r="U34" s="215">
        <v>22.222222222222221</v>
      </c>
    </row>
    <row r="35" spans="1:21" ht="12" customHeight="1" x14ac:dyDescent="0.25">
      <c r="A35" s="258" t="s">
        <v>106</v>
      </c>
      <c r="B35" s="187">
        <v>16</v>
      </c>
      <c r="C35" s="180">
        <v>9</v>
      </c>
      <c r="D35" s="215">
        <v>56.25</v>
      </c>
      <c r="E35" s="180">
        <v>7</v>
      </c>
      <c r="F35" s="215">
        <v>43.75</v>
      </c>
      <c r="G35" s="187">
        <v>6</v>
      </c>
      <c r="H35" s="180">
        <v>3</v>
      </c>
      <c r="I35" s="215">
        <v>50</v>
      </c>
      <c r="J35" s="180">
        <v>3</v>
      </c>
      <c r="K35" s="215">
        <v>50</v>
      </c>
      <c r="L35" s="187">
        <v>5</v>
      </c>
      <c r="M35" s="180">
        <v>3</v>
      </c>
      <c r="N35" s="215">
        <v>60</v>
      </c>
      <c r="O35" s="180">
        <v>2</v>
      </c>
      <c r="P35" s="215">
        <v>40</v>
      </c>
      <c r="Q35" s="187">
        <v>5</v>
      </c>
      <c r="R35" s="180">
        <v>3</v>
      </c>
      <c r="S35" s="215">
        <v>60</v>
      </c>
      <c r="T35" s="180">
        <v>2</v>
      </c>
      <c r="U35" s="215">
        <v>40</v>
      </c>
    </row>
    <row r="36" spans="1:21" ht="12" customHeight="1" x14ac:dyDescent="0.25">
      <c r="A36" s="258" t="s">
        <v>107</v>
      </c>
      <c r="B36" s="187">
        <v>25</v>
      </c>
      <c r="C36" s="180">
        <v>15</v>
      </c>
      <c r="D36" s="215">
        <v>60</v>
      </c>
      <c r="E36" s="180">
        <v>10</v>
      </c>
      <c r="F36" s="215">
        <v>40</v>
      </c>
      <c r="G36" s="187">
        <v>9</v>
      </c>
      <c r="H36" s="180">
        <v>6</v>
      </c>
      <c r="I36" s="215">
        <v>66.666666666666657</v>
      </c>
      <c r="J36" s="180">
        <v>3</v>
      </c>
      <c r="K36" s="215">
        <v>33.333333333333329</v>
      </c>
      <c r="L36" s="187">
        <v>8</v>
      </c>
      <c r="M36" s="180">
        <v>2</v>
      </c>
      <c r="N36" s="215">
        <v>25</v>
      </c>
      <c r="O36" s="180">
        <v>6</v>
      </c>
      <c r="P36" s="215">
        <v>75</v>
      </c>
      <c r="Q36" s="187">
        <v>8</v>
      </c>
      <c r="R36" s="180">
        <v>7</v>
      </c>
      <c r="S36" s="215">
        <v>87.5</v>
      </c>
      <c r="T36" s="180">
        <v>1</v>
      </c>
      <c r="U36" s="215">
        <v>12.5</v>
      </c>
    </row>
    <row r="37" spans="1:21" ht="12" customHeight="1" x14ac:dyDescent="0.25">
      <c r="A37" s="258" t="s">
        <v>108</v>
      </c>
      <c r="B37" s="187">
        <v>14</v>
      </c>
      <c r="C37" s="180">
        <v>9</v>
      </c>
      <c r="D37" s="215">
        <v>64.285714285714292</v>
      </c>
      <c r="E37" s="180">
        <v>5</v>
      </c>
      <c r="F37" s="215">
        <v>35.714285714285715</v>
      </c>
      <c r="G37" s="187">
        <v>5</v>
      </c>
      <c r="H37" s="180">
        <v>4</v>
      </c>
      <c r="I37" s="215">
        <v>80</v>
      </c>
      <c r="J37" s="180">
        <v>1</v>
      </c>
      <c r="K37" s="215">
        <v>20</v>
      </c>
      <c r="L37" s="187">
        <v>5</v>
      </c>
      <c r="M37" s="180">
        <v>1</v>
      </c>
      <c r="N37" s="215">
        <v>20</v>
      </c>
      <c r="O37" s="180">
        <v>4</v>
      </c>
      <c r="P37" s="215">
        <v>80</v>
      </c>
      <c r="Q37" s="187">
        <v>4</v>
      </c>
      <c r="R37" s="180">
        <v>4</v>
      </c>
      <c r="S37" s="215">
        <v>100</v>
      </c>
      <c r="T37" s="180">
        <v>0</v>
      </c>
      <c r="U37" s="215">
        <v>0</v>
      </c>
    </row>
    <row r="38" spans="1:21" ht="12" customHeight="1" x14ac:dyDescent="0.25">
      <c r="A38" s="258" t="s">
        <v>109</v>
      </c>
      <c r="B38" s="187">
        <v>24</v>
      </c>
      <c r="C38" s="180">
        <v>13</v>
      </c>
      <c r="D38" s="215">
        <v>54.166666666666664</v>
      </c>
      <c r="E38" s="180">
        <v>11</v>
      </c>
      <c r="F38" s="215">
        <v>45.833333333333329</v>
      </c>
      <c r="G38" s="187">
        <v>8</v>
      </c>
      <c r="H38" s="180">
        <v>5</v>
      </c>
      <c r="I38" s="215">
        <v>62.5</v>
      </c>
      <c r="J38" s="180">
        <v>3</v>
      </c>
      <c r="K38" s="215">
        <v>37.5</v>
      </c>
      <c r="L38" s="187">
        <v>8</v>
      </c>
      <c r="M38" s="180">
        <v>3</v>
      </c>
      <c r="N38" s="215">
        <v>37.5</v>
      </c>
      <c r="O38" s="180">
        <v>5</v>
      </c>
      <c r="P38" s="215">
        <v>62.5</v>
      </c>
      <c r="Q38" s="187">
        <v>8</v>
      </c>
      <c r="R38" s="180">
        <v>5</v>
      </c>
      <c r="S38" s="215">
        <v>62.5</v>
      </c>
      <c r="T38" s="180">
        <v>3</v>
      </c>
      <c r="U38" s="215">
        <v>37.5</v>
      </c>
    </row>
    <row r="39" spans="1:21" ht="12" customHeight="1" x14ac:dyDescent="0.25">
      <c r="A39" s="258" t="s">
        <v>110</v>
      </c>
      <c r="B39" s="187">
        <v>18</v>
      </c>
      <c r="C39" s="180">
        <v>9</v>
      </c>
      <c r="D39" s="215">
        <v>50</v>
      </c>
      <c r="E39" s="180">
        <v>9</v>
      </c>
      <c r="F39" s="215">
        <v>50</v>
      </c>
      <c r="G39" s="187">
        <v>6</v>
      </c>
      <c r="H39" s="180">
        <v>1</v>
      </c>
      <c r="I39" s="215">
        <v>16.666666666666664</v>
      </c>
      <c r="J39" s="180">
        <v>5</v>
      </c>
      <c r="K39" s="215">
        <v>83.333333333333343</v>
      </c>
      <c r="L39" s="187">
        <v>6</v>
      </c>
      <c r="M39" s="180">
        <v>5</v>
      </c>
      <c r="N39" s="215">
        <v>83.333333333333343</v>
      </c>
      <c r="O39" s="180">
        <v>1</v>
      </c>
      <c r="P39" s="215">
        <v>16.666666666666664</v>
      </c>
      <c r="Q39" s="187">
        <v>6</v>
      </c>
      <c r="R39" s="180">
        <v>3</v>
      </c>
      <c r="S39" s="215">
        <v>50</v>
      </c>
      <c r="T39" s="180">
        <v>3</v>
      </c>
      <c r="U39" s="215">
        <v>50</v>
      </c>
    </row>
    <row r="40" spans="1:21" ht="12" customHeight="1" x14ac:dyDescent="0.25">
      <c r="A40" s="258" t="s">
        <v>111</v>
      </c>
      <c r="B40" s="187">
        <v>12</v>
      </c>
      <c r="C40" s="180">
        <v>7</v>
      </c>
      <c r="D40" s="215">
        <v>58.333333333333336</v>
      </c>
      <c r="E40" s="180">
        <v>5</v>
      </c>
      <c r="F40" s="215">
        <v>41.666666666666671</v>
      </c>
      <c r="G40" s="187">
        <v>4</v>
      </c>
      <c r="H40" s="180">
        <v>1</v>
      </c>
      <c r="I40" s="215">
        <v>25</v>
      </c>
      <c r="J40" s="180">
        <v>3</v>
      </c>
      <c r="K40" s="215">
        <v>75</v>
      </c>
      <c r="L40" s="187">
        <v>4</v>
      </c>
      <c r="M40" s="180">
        <v>3</v>
      </c>
      <c r="N40" s="215">
        <v>75</v>
      </c>
      <c r="O40" s="180">
        <v>1</v>
      </c>
      <c r="P40" s="215">
        <v>25</v>
      </c>
      <c r="Q40" s="187">
        <v>4</v>
      </c>
      <c r="R40" s="180">
        <v>3</v>
      </c>
      <c r="S40" s="215">
        <v>75</v>
      </c>
      <c r="T40" s="180">
        <v>1</v>
      </c>
      <c r="U40" s="215">
        <v>25</v>
      </c>
    </row>
    <row r="41" spans="1:21" ht="12" customHeight="1" x14ac:dyDescent="0.25">
      <c r="A41" s="258" t="s">
        <v>112</v>
      </c>
      <c r="B41" s="187">
        <v>21</v>
      </c>
      <c r="C41" s="180">
        <v>11</v>
      </c>
      <c r="D41" s="215">
        <v>52.380952380952387</v>
      </c>
      <c r="E41" s="180">
        <v>10</v>
      </c>
      <c r="F41" s="215">
        <v>47.619047619047613</v>
      </c>
      <c r="G41" s="187">
        <v>7</v>
      </c>
      <c r="H41" s="180">
        <v>5</v>
      </c>
      <c r="I41" s="215">
        <v>71.428571428571431</v>
      </c>
      <c r="J41" s="180">
        <v>2</v>
      </c>
      <c r="K41" s="215">
        <v>28.571428571428569</v>
      </c>
      <c r="L41" s="187">
        <v>7</v>
      </c>
      <c r="M41" s="180">
        <v>2</v>
      </c>
      <c r="N41" s="215">
        <v>28.571428571428569</v>
      </c>
      <c r="O41" s="180">
        <v>5</v>
      </c>
      <c r="P41" s="215">
        <v>71.428571428571431</v>
      </c>
      <c r="Q41" s="187">
        <v>7</v>
      </c>
      <c r="R41" s="180">
        <v>4</v>
      </c>
      <c r="S41" s="215">
        <v>57.142857142857139</v>
      </c>
      <c r="T41" s="180">
        <v>3</v>
      </c>
      <c r="U41" s="215">
        <v>42.857142857142854</v>
      </c>
    </row>
    <row r="42" spans="1:21" ht="12" customHeight="1" x14ac:dyDescent="0.25">
      <c r="A42" s="258" t="s">
        <v>614</v>
      </c>
      <c r="B42" s="187">
        <v>5</v>
      </c>
      <c r="C42" s="180">
        <v>2</v>
      </c>
      <c r="D42" s="215">
        <v>40</v>
      </c>
      <c r="E42" s="180">
        <v>3</v>
      </c>
      <c r="F42" s="215">
        <v>60</v>
      </c>
      <c r="G42" s="187">
        <v>2</v>
      </c>
      <c r="H42" s="180">
        <v>0</v>
      </c>
      <c r="I42" s="215">
        <v>0</v>
      </c>
      <c r="J42" s="180">
        <v>2</v>
      </c>
      <c r="K42" s="215">
        <v>100</v>
      </c>
      <c r="L42" s="187">
        <v>2</v>
      </c>
      <c r="M42" s="180">
        <v>2</v>
      </c>
      <c r="N42" s="215">
        <v>100</v>
      </c>
      <c r="O42" s="180">
        <v>0</v>
      </c>
      <c r="P42" s="215">
        <v>0</v>
      </c>
      <c r="Q42" s="187">
        <v>1</v>
      </c>
      <c r="R42" s="180">
        <v>0</v>
      </c>
      <c r="S42" s="215">
        <v>0</v>
      </c>
      <c r="T42" s="180">
        <v>1</v>
      </c>
      <c r="U42" s="215">
        <v>100</v>
      </c>
    </row>
    <row r="43" spans="1:21" ht="12" customHeight="1" x14ac:dyDescent="0.25">
      <c r="A43" s="258" t="s">
        <v>808</v>
      </c>
      <c r="B43" s="187">
        <v>11</v>
      </c>
      <c r="C43" s="180">
        <v>6</v>
      </c>
      <c r="D43" s="215">
        <v>54.54545454545454</v>
      </c>
      <c r="E43" s="180">
        <v>5</v>
      </c>
      <c r="F43" s="215">
        <v>45.454545454545453</v>
      </c>
      <c r="G43" s="187">
        <v>4</v>
      </c>
      <c r="H43" s="180">
        <v>2</v>
      </c>
      <c r="I43" s="215">
        <v>50</v>
      </c>
      <c r="J43" s="180">
        <v>2</v>
      </c>
      <c r="K43" s="215">
        <v>50</v>
      </c>
      <c r="L43" s="187">
        <v>4</v>
      </c>
      <c r="M43" s="180">
        <v>2</v>
      </c>
      <c r="N43" s="215">
        <v>50</v>
      </c>
      <c r="O43" s="180">
        <v>2</v>
      </c>
      <c r="P43" s="215">
        <v>50</v>
      </c>
      <c r="Q43" s="187">
        <v>3</v>
      </c>
      <c r="R43" s="180">
        <v>2</v>
      </c>
      <c r="S43" s="215">
        <v>66.666666666666657</v>
      </c>
      <c r="T43" s="180">
        <v>1</v>
      </c>
      <c r="U43" s="215">
        <v>33.333333333333329</v>
      </c>
    </row>
    <row r="44" spans="1:21" ht="12" customHeight="1" x14ac:dyDescent="0.25">
      <c r="A44" s="258" t="s">
        <v>113</v>
      </c>
      <c r="B44" s="187">
        <v>14</v>
      </c>
      <c r="C44" s="180">
        <v>8</v>
      </c>
      <c r="D44" s="215">
        <v>57.142857142857139</v>
      </c>
      <c r="E44" s="180">
        <v>6</v>
      </c>
      <c r="F44" s="215">
        <v>42.857142857142854</v>
      </c>
      <c r="G44" s="187">
        <v>5</v>
      </c>
      <c r="H44" s="180">
        <v>2</v>
      </c>
      <c r="I44" s="215">
        <v>40</v>
      </c>
      <c r="J44" s="180">
        <v>3</v>
      </c>
      <c r="K44" s="215">
        <v>60</v>
      </c>
      <c r="L44" s="187">
        <v>5</v>
      </c>
      <c r="M44" s="180">
        <v>3</v>
      </c>
      <c r="N44" s="215">
        <v>60</v>
      </c>
      <c r="O44" s="180">
        <v>2</v>
      </c>
      <c r="P44" s="215">
        <v>40</v>
      </c>
      <c r="Q44" s="187">
        <v>4</v>
      </c>
      <c r="R44" s="180">
        <v>3</v>
      </c>
      <c r="S44" s="215">
        <v>75</v>
      </c>
      <c r="T44" s="180">
        <v>1</v>
      </c>
      <c r="U44" s="215">
        <v>25</v>
      </c>
    </row>
    <row r="45" spans="1:21" ht="12" customHeight="1" x14ac:dyDescent="0.25">
      <c r="A45" s="258" t="s">
        <v>114</v>
      </c>
      <c r="B45" s="187">
        <v>15</v>
      </c>
      <c r="C45" s="180">
        <v>9</v>
      </c>
      <c r="D45" s="215">
        <v>60</v>
      </c>
      <c r="E45" s="180">
        <v>6</v>
      </c>
      <c r="F45" s="215">
        <v>40</v>
      </c>
      <c r="G45" s="187">
        <v>5</v>
      </c>
      <c r="H45" s="180">
        <v>5</v>
      </c>
      <c r="I45" s="215">
        <v>100</v>
      </c>
      <c r="J45" s="180">
        <v>0</v>
      </c>
      <c r="K45" s="215">
        <v>0</v>
      </c>
      <c r="L45" s="187">
        <v>5</v>
      </c>
      <c r="M45" s="180">
        <v>0</v>
      </c>
      <c r="N45" s="215">
        <v>0</v>
      </c>
      <c r="O45" s="180">
        <v>5</v>
      </c>
      <c r="P45" s="215">
        <v>100</v>
      </c>
      <c r="Q45" s="187">
        <v>5</v>
      </c>
      <c r="R45" s="180">
        <v>4</v>
      </c>
      <c r="S45" s="215">
        <v>80</v>
      </c>
      <c r="T45" s="180">
        <v>1</v>
      </c>
      <c r="U45" s="215">
        <v>20</v>
      </c>
    </row>
    <row r="46" spans="1:21" ht="12" customHeight="1" x14ac:dyDescent="0.25">
      <c r="A46" s="258" t="s">
        <v>115</v>
      </c>
      <c r="B46" s="187">
        <v>21</v>
      </c>
      <c r="C46" s="180">
        <v>9</v>
      </c>
      <c r="D46" s="215">
        <v>42.857142857142854</v>
      </c>
      <c r="E46" s="180">
        <v>12</v>
      </c>
      <c r="F46" s="215">
        <v>57.142857142857139</v>
      </c>
      <c r="G46" s="187">
        <v>7</v>
      </c>
      <c r="H46" s="180">
        <v>3</v>
      </c>
      <c r="I46" s="215">
        <v>42.857142857142854</v>
      </c>
      <c r="J46" s="180">
        <v>4</v>
      </c>
      <c r="K46" s="215">
        <v>57.142857142857139</v>
      </c>
      <c r="L46" s="187">
        <v>7</v>
      </c>
      <c r="M46" s="180">
        <v>4</v>
      </c>
      <c r="N46" s="215">
        <v>57.142857142857139</v>
      </c>
      <c r="O46" s="180">
        <v>3</v>
      </c>
      <c r="P46" s="215">
        <v>42.857142857142854</v>
      </c>
      <c r="Q46" s="187">
        <v>7</v>
      </c>
      <c r="R46" s="180">
        <v>2</v>
      </c>
      <c r="S46" s="215">
        <v>28.571428571428569</v>
      </c>
      <c r="T46" s="180">
        <v>5</v>
      </c>
      <c r="U46" s="215">
        <v>71.428571428571431</v>
      </c>
    </row>
    <row r="47" spans="1:21" ht="12" customHeight="1" x14ac:dyDescent="0.25">
      <c r="A47" s="258" t="s">
        <v>452</v>
      </c>
      <c r="B47" s="187">
        <v>11</v>
      </c>
      <c r="C47" s="180">
        <v>4</v>
      </c>
      <c r="D47" s="215">
        <v>36.363636363636367</v>
      </c>
      <c r="E47" s="180">
        <v>7</v>
      </c>
      <c r="F47" s="215">
        <v>63.636363636363633</v>
      </c>
      <c r="G47" s="187">
        <v>4</v>
      </c>
      <c r="H47" s="180">
        <v>2</v>
      </c>
      <c r="I47" s="215">
        <v>50</v>
      </c>
      <c r="J47" s="180">
        <v>2</v>
      </c>
      <c r="K47" s="215">
        <v>50</v>
      </c>
      <c r="L47" s="187">
        <v>4</v>
      </c>
      <c r="M47" s="180">
        <v>2</v>
      </c>
      <c r="N47" s="215">
        <v>50</v>
      </c>
      <c r="O47" s="180">
        <v>2</v>
      </c>
      <c r="P47" s="215">
        <v>50</v>
      </c>
      <c r="Q47" s="187">
        <v>3</v>
      </c>
      <c r="R47" s="180">
        <v>0</v>
      </c>
      <c r="S47" s="215">
        <v>0</v>
      </c>
      <c r="T47" s="180">
        <v>3</v>
      </c>
      <c r="U47" s="215">
        <v>100</v>
      </c>
    </row>
    <row r="48" spans="1:21" ht="24.9" customHeight="1" x14ac:dyDescent="0.25">
      <c r="A48" s="228" t="s">
        <v>317</v>
      </c>
      <c r="B48" s="254">
        <v>178</v>
      </c>
      <c r="C48" s="255">
        <v>94</v>
      </c>
      <c r="D48" s="256">
        <v>52.80898876404494</v>
      </c>
      <c r="E48" s="255">
        <v>84</v>
      </c>
      <c r="F48" s="257">
        <v>47.191011235955052</v>
      </c>
      <c r="G48" s="254">
        <v>61</v>
      </c>
      <c r="H48" s="255">
        <v>33</v>
      </c>
      <c r="I48" s="256">
        <v>54.098360655737707</v>
      </c>
      <c r="J48" s="255">
        <v>28</v>
      </c>
      <c r="K48" s="257">
        <v>45.901639344262293</v>
      </c>
      <c r="L48" s="254">
        <v>61</v>
      </c>
      <c r="M48" s="255">
        <v>28</v>
      </c>
      <c r="N48" s="256">
        <v>45.901639344262293</v>
      </c>
      <c r="O48" s="255">
        <v>33</v>
      </c>
      <c r="P48" s="257">
        <v>54.098360655737707</v>
      </c>
      <c r="Q48" s="254">
        <v>56</v>
      </c>
      <c r="R48" s="255">
        <v>33</v>
      </c>
      <c r="S48" s="256">
        <v>58.928571428571431</v>
      </c>
      <c r="T48" s="255">
        <v>23</v>
      </c>
      <c r="U48" s="256">
        <v>41.071428571428569</v>
      </c>
    </row>
    <row r="49" spans="1:21" ht="12" customHeight="1" x14ac:dyDescent="0.25">
      <c r="A49" s="258" t="s">
        <v>7</v>
      </c>
      <c r="B49" s="187">
        <v>30</v>
      </c>
      <c r="C49" s="180">
        <v>18</v>
      </c>
      <c r="D49" s="215">
        <v>60</v>
      </c>
      <c r="E49" s="180">
        <v>12</v>
      </c>
      <c r="F49" s="215">
        <v>40</v>
      </c>
      <c r="G49" s="187">
        <v>10</v>
      </c>
      <c r="H49" s="180">
        <v>8</v>
      </c>
      <c r="I49" s="215">
        <v>80</v>
      </c>
      <c r="J49" s="180">
        <v>2</v>
      </c>
      <c r="K49" s="215">
        <v>20</v>
      </c>
      <c r="L49" s="187">
        <v>10</v>
      </c>
      <c r="M49" s="180">
        <v>2</v>
      </c>
      <c r="N49" s="215">
        <v>20</v>
      </c>
      <c r="O49" s="180">
        <v>8</v>
      </c>
      <c r="P49" s="215">
        <v>80</v>
      </c>
      <c r="Q49" s="187">
        <v>10</v>
      </c>
      <c r="R49" s="180">
        <v>8</v>
      </c>
      <c r="S49" s="215">
        <v>80</v>
      </c>
      <c r="T49" s="180">
        <v>2</v>
      </c>
      <c r="U49" s="215">
        <v>20</v>
      </c>
    </row>
    <row r="50" spans="1:21" ht="12" customHeight="1" x14ac:dyDescent="0.25">
      <c r="A50" s="258" t="s">
        <v>59</v>
      </c>
      <c r="B50" s="187">
        <v>26</v>
      </c>
      <c r="C50" s="180">
        <v>12</v>
      </c>
      <c r="D50" s="215">
        <v>46.153846153846153</v>
      </c>
      <c r="E50" s="180">
        <v>14</v>
      </c>
      <c r="F50" s="215">
        <v>53.846153846153847</v>
      </c>
      <c r="G50" s="187">
        <v>9</v>
      </c>
      <c r="H50" s="180">
        <v>7</v>
      </c>
      <c r="I50" s="215">
        <v>77.777777777777786</v>
      </c>
      <c r="J50" s="180">
        <v>2</v>
      </c>
      <c r="K50" s="215">
        <v>22.222222222222221</v>
      </c>
      <c r="L50" s="187">
        <v>9</v>
      </c>
      <c r="M50" s="180">
        <v>2</v>
      </c>
      <c r="N50" s="215">
        <v>22.222222222222221</v>
      </c>
      <c r="O50" s="180">
        <v>7</v>
      </c>
      <c r="P50" s="215">
        <v>77.777777777777786</v>
      </c>
      <c r="Q50" s="187">
        <v>8</v>
      </c>
      <c r="R50" s="180">
        <v>3</v>
      </c>
      <c r="S50" s="215">
        <v>37.5</v>
      </c>
      <c r="T50" s="180">
        <v>5</v>
      </c>
      <c r="U50" s="215">
        <v>62.5</v>
      </c>
    </row>
    <row r="51" spans="1:21" ht="12" customHeight="1" x14ac:dyDescent="0.25">
      <c r="A51" s="258" t="s">
        <v>116</v>
      </c>
      <c r="B51" s="187">
        <v>28</v>
      </c>
      <c r="C51" s="180">
        <v>14</v>
      </c>
      <c r="D51" s="215">
        <v>50</v>
      </c>
      <c r="E51" s="180">
        <v>14</v>
      </c>
      <c r="F51" s="215">
        <v>50</v>
      </c>
      <c r="G51" s="187">
        <v>10</v>
      </c>
      <c r="H51" s="180">
        <v>7</v>
      </c>
      <c r="I51" s="215">
        <v>70</v>
      </c>
      <c r="J51" s="180">
        <v>3</v>
      </c>
      <c r="K51" s="215">
        <v>30</v>
      </c>
      <c r="L51" s="187">
        <v>10</v>
      </c>
      <c r="M51" s="180">
        <v>3</v>
      </c>
      <c r="N51" s="215">
        <v>30</v>
      </c>
      <c r="O51" s="180">
        <v>7</v>
      </c>
      <c r="P51" s="215">
        <v>70</v>
      </c>
      <c r="Q51" s="187">
        <v>8</v>
      </c>
      <c r="R51" s="180">
        <v>4</v>
      </c>
      <c r="S51" s="215">
        <v>50</v>
      </c>
      <c r="T51" s="180">
        <v>4</v>
      </c>
      <c r="U51" s="215">
        <v>50</v>
      </c>
    </row>
    <row r="52" spans="1:21" ht="12" customHeight="1" x14ac:dyDescent="0.25">
      <c r="A52" s="258" t="s">
        <v>117</v>
      </c>
      <c r="B52" s="187">
        <v>20</v>
      </c>
      <c r="C52" s="180">
        <v>10</v>
      </c>
      <c r="D52" s="215">
        <v>50</v>
      </c>
      <c r="E52" s="180">
        <v>10</v>
      </c>
      <c r="F52" s="215">
        <v>50</v>
      </c>
      <c r="G52" s="187">
        <v>7</v>
      </c>
      <c r="H52" s="180">
        <v>2</v>
      </c>
      <c r="I52" s="215">
        <v>28.571428571428569</v>
      </c>
      <c r="J52" s="180">
        <v>5</v>
      </c>
      <c r="K52" s="215">
        <v>71.428571428571431</v>
      </c>
      <c r="L52" s="187">
        <v>7</v>
      </c>
      <c r="M52" s="180">
        <v>5</v>
      </c>
      <c r="N52" s="215">
        <v>71.428571428571431</v>
      </c>
      <c r="O52" s="180">
        <v>2</v>
      </c>
      <c r="P52" s="215">
        <v>28.571428571428569</v>
      </c>
      <c r="Q52" s="187">
        <v>6</v>
      </c>
      <c r="R52" s="180">
        <v>3</v>
      </c>
      <c r="S52" s="215">
        <v>50</v>
      </c>
      <c r="T52" s="180">
        <v>3</v>
      </c>
      <c r="U52" s="215">
        <v>50</v>
      </c>
    </row>
    <row r="53" spans="1:21" ht="12" customHeight="1" x14ac:dyDescent="0.25">
      <c r="A53" s="258" t="s">
        <v>118</v>
      </c>
      <c r="B53" s="187">
        <v>26</v>
      </c>
      <c r="C53" s="180">
        <v>14</v>
      </c>
      <c r="D53" s="215">
        <v>53.846153846153847</v>
      </c>
      <c r="E53" s="180">
        <v>12</v>
      </c>
      <c r="F53" s="215">
        <v>46.153846153846153</v>
      </c>
      <c r="G53" s="187">
        <v>9</v>
      </c>
      <c r="H53" s="180">
        <v>4</v>
      </c>
      <c r="I53" s="215">
        <v>44.444444444444443</v>
      </c>
      <c r="J53" s="180">
        <v>5</v>
      </c>
      <c r="K53" s="215">
        <v>55.555555555555557</v>
      </c>
      <c r="L53" s="187">
        <v>9</v>
      </c>
      <c r="M53" s="180">
        <v>5</v>
      </c>
      <c r="N53" s="215">
        <v>55.555555555555557</v>
      </c>
      <c r="O53" s="180">
        <v>4</v>
      </c>
      <c r="P53" s="215">
        <v>44.444444444444443</v>
      </c>
      <c r="Q53" s="187">
        <v>8</v>
      </c>
      <c r="R53" s="180">
        <v>5</v>
      </c>
      <c r="S53" s="215">
        <v>62.5</v>
      </c>
      <c r="T53" s="180">
        <v>3</v>
      </c>
      <c r="U53" s="215">
        <v>37.5</v>
      </c>
    </row>
    <row r="54" spans="1:21" ht="12" customHeight="1" x14ac:dyDescent="0.25">
      <c r="A54" s="258" t="s">
        <v>119</v>
      </c>
      <c r="B54" s="187">
        <v>15</v>
      </c>
      <c r="C54" s="180">
        <v>6</v>
      </c>
      <c r="D54" s="215">
        <v>40</v>
      </c>
      <c r="E54" s="180">
        <v>9</v>
      </c>
      <c r="F54" s="215">
        <v>60</v>
      </c>
      <c r="G54" s="187">
        <v>5</v>
      </c>
      <c r="H54" s="180">
        <v>0</v>
      </c>
      <c r="I54" s="215">
        <v>0</v>
      </c>
      <c r="J54" s="180">
        <v>5</v>
      </c>
      <c r="K54" s="215">
        <v>100</v>
      </c>
      <c r="L54" s="187">
        <v>5</v>
      </c>
      <c r="M54" s="180">
        <v>5</v>
      </c>
      <c r="N54" s="215">
        <v>100</v>
      </c>
      <c r="O54" s="180">
        <v>0</v>
      </c>
      <c r="P54" s="215">
        <v>0</v>
      </c>
      <c r="Q54" s="187">
        <v>5</v>
      </c>
      <c r="R54" s="180">
        <v>1</v>
      </c>
      <c r="S54" s="215">
        <v>20</v>
      </c>
      <c r="T54" s="180">
        <v>4</v>
      </c>
      <c r="U54" s="215">
        <v>80</v>
      </c>
    </row>
    <row r="55" spans="1:21" ht="12" customHeight="1" x14ac:dyDescent="0.25">
      <c r="A55" s="258" t="s">
        <v>120</v>
      </c>
      <c r="B55" s="187">
        <v>18</v>
      </c>
      <c r="C55" s="180">
        <v>11</v>
      </c>
      <c r="D55" s="215">
        <v>61.111111111111114</v>
      </c>
      <c r="E55" s="180">
        <v>7</v>
      </c>
      <c r="F55" s="215">
        <v>38.888888888888893</v>
      </c>
      <c r="G55" s="187">
        <v>6</v>
      </c>
      <c r="H55" s="180">
        <v>2</v>
      </c>
      <c r="I55" s="215">
        <v>33.333333333333329</v>
      </c>
      <c r="J55" s="180">
        <v>4</v>
      </c>
      <c r="K55" s="215">
        <v>66.666666666666657</v>
      </c>
      <c r="L55" s="187">
        <v>6</v>
      </c>
      <c r="M55" s="180">
        <v>4</v>
      </c>
      <c r="N55" s="215">
        <v>66.666666666666657</v>
      </c>
      <c r="O55" s="180">
        <v>2</v>
      </c>
      <c r="P55" s="215">
        <v>33.333333333333329</v>
      </c>
      <c r="Q55" s="187">
        <v>6</v>
      </c>
      <c r="R55" s="180">
        <v>5</v>
      </c>
      <c r="S55" s="215">
        <v>83.333333333333343</v>
      </c>
      <c r="T55" s="180">
        <v>1</v>
      </c>
      <c r="U55" s="215">
        <v>16.666666666666664</v>
      </c>
    </row>
    <row r="56" spans="1:21" ht="12" customHeight="1" x14ac:dyDescent="0.25">
      <c r="A56" s="258" t="s">
        <v>121</v>
      </c>
      <c r="B56" s="187">
        <v>15</v>
      </c>
      <c r="C56" s="180">
        <v>9</v>
      </c>
      <c r="D56" s="215">
        <v>60</v>
      </c>
      <c r="E56" s="180">
        <v>6</v>
      </c>
      <c r="F56" s="215">
        <v>40</v>
      </c>
      <c r="G56" s="187">
        <v>5</v>
      </c>
      <c r="H56" s="180">
        <v>3</v>
      </c>
      <c r="I56" s="215">
        <v>60</v>
      </c>
      <c r="J56" s="180">
        <v>2</v>
      </c>
      <c r="K56" s="215">
        <v>40</v>
      </c>
      <c r="L56" s="187">
        <v>5</v>
      </c>
      <c r="M56" s="180">
        <v>2</v>
      </c>
      <c r="N56" s="215">
        <v>40</v>
      </c>
      <c r="O56" s="180">
        <v>3</v>
      </c>
      <c r="P56" s="215">
        <v>60</v>
      </c>
      <c r="Q56" s="187">
        <v>5</v>
      </c>
      <c r="R56" s="180">
        <v>4</v>
      </c>
      <c r="S56" s="215">
        <v>80</v>
      </c>
      <c r="T56" s="180">
        <v>1</v>
      </c>
      <c r="U56" s="215">
        <v>20</v>
      </c>
    </row>
    <row r="57" spans="1:21" ht="24.9" customHeight="1" x14ac:dyDescent="0.25">
      <c r="A57" s="228" t="s">
        <v>318</v>
      </c>
      <c r="B57" s="254">
        <v>205</v>
      </c>
      <c r="C57" s="255">
        <v>107</v>
      </c>
      <c r="D57" s="256">
        <v>52.195121951219512</v>
      </c>
      <c r="E57" s="255">
        <v>98</v>
      </c>
      <c r="F57" s="257">
        <v>47.804878048780488</v>
      </c>
      <c r="G57" s="254">
        <v>70</v>
      </c>
      <c r="H57" s="255">
        <v>36</v>
      </c>
      <c r="I57" s="256">
        <v>51.428571428571423</v>
      </c>
      <c r="J57" s="255">
        <v>34</v>
      </c>
      <c r="K57" s="257">
        <v>48.571428571428569</v>
      </c>
      <c r="L57" s="254">
        <v>69</v>
      </c>
      <c r="M57" s="255">
        <v>33</v>
      </c>
      <c r="N57" s="256">
        <v>47.826086956521742</v>
      </c>
      <c r="O57" s="255">
        <v>36</v>
      </c>
      <c r="P57" s="257">
        <v>52.173913043478258</v>
      </c>
      <c r="Q57" s="254">
        <v>66</v>
      </c>
      <c r="R57" s="255">
        <v>38</v>
      </c>
      <c r="S57" s="256">
        <v>57.575757575757578</v>
      </c>
      <c r="T57" s="255">
        <v>28</v>
      </c>
      <c r="U57" s="256">
        <v>42.424242424242422</v>
      </c>
    </row>
    <row r="58" spans="1:21" ht="12" customHeight="1" x14ac:dyDescent="0.25">
      <c r="A58" s="258" t="s">
        <v>8</v>
      </c>
      <c r="B58" s="187">
        <v>31</v>
      </c>
      <c r="C58" s="180">
        <v>14</v>
      </c>
      <c r="D58" s="215">
        <v>45.161290322580641</v>
      </c>
      <c r="E58" s="180">
        <v>17</v>
      </c>
      <c r="F58" s="215">
        <v>54.838709677419352</v>
      </c>
      <c r="G58" s="187">
        <v>11</v>
      </c>
      <c r="H58" s="180">
        <v>5</v>
      </c>
      <c r="I58" s="215">
        <v>45.454545454545453</v>
      </c>
      <c r="J58" s="180">
        <v>6</v>
      </c>
      <c r="K58" s="215">
        <v>54.54545454545454</v>
      </c>
      <c r="L58" s="187">
        <v>10</v>
      </c>
      <c r="M58" s="180">
        <v>5</v>
      </c>
      <c r="N58" s="215">
        <v>50</v>
      </c>
      <c r="O58" s="180">
        <v>5</v>
      </c>
      <c r="P58" s="215">
        <v>50</v>
      </c>
      <c r="Q58" s="187">
        <v>10</v>
      </c>
      <c r="R58" s="180">
        <v>4</v>
      </c>
      <c r="S58" s="215">
        <v>40</v>
      </c>
      <c r="T58" s="180">
        <v>6</v>
      </c>
      <c r="U58" s="215">
        <v>60</v>
      </c>
    </row>
    <row r="59" spans="1:21" ht="12" customHeight="1" x14ac:dyDescent="0.25">
      <c r="A59" s="258" t="s">
        <v>122</v>
      </c>
      <c r="B59" s="187">
        <v>26</v>
      </c>
      <c r="C59" s="180">
        <v>12</v>
      </c>
      <c r="D59" s="215">
        <v>46.153846153846153</v>
      </c>
      <c r="E59" s="180">
        <v>14</v>
      </c>
      <c r="F59" s="215">
        <v>53.846153846153847</v>
      </c>
      <c r="G59" s="187">
        <v>9</v>
      </c>
      <c r="H59" s="180">
        <v>3</v>
      </c>
      <c r="I59" s="215">
        <v>33.333333333333329</v>
      </c>
      <c r="J59" s="180">
        <v>6</v>
      </c>
      <c r="K59" s="215">
        <v>66.666666666666657</v>
      </c>
      <c r="L59" s="187">
        <v>9</v>
      </c>
      <c r="M59" s="180">
        <v>6</v>
      </c>
      <c r="N59" s="215">
        <v>66.666666666666657</v>
      </c>
      <c r="O59" s="180">
        <v>3</v>
      </c>
      <c r="P59" s="215">
        <v>33.333333333333329</v>
      </c>
      <c r="Q59" s="187">
        <v>8</v>
      </c>
      <c r="R59" s="180">
        <v>3</v>
      </c>
      <c r="S59" s="215">
        <v>37.5</v>
      </c>
      <c r="T59" s="180">
        <v>5</v>
      </c>
      <c r="U59" s="215">
        <v>62.5</v>
      </c>
    </row>
    <row r="60" spans="1:21" ht="12" customHeight="1" x14ac:dyDescent="0.25">
      <c r="A60" s="258" t="s">
        <v>123</v>
      </c>
      <c r="B60" s="187">
        <v>27</v>
      </c>
      <c r="C60" s="180">
        <v>17</v>
      </c>
      <c r="D60" s="215">
        <v>62.962962962962962</v>
      </c>
      <c r="E60" s="180">
        <v>10</v>
      </c>
      <c r="F60" s="215">
        <v>37.037037037037038</v>
      </c>
      <c r="G60" s="187">
        <v>9</v>
      </c>
      <c r="H60" s="180">
        <v>6</v>
      </c>
      <c r="I60" s="215">
        <v>66.666666666666657</v>
      </c>
      <c r="J60" s="180">
        <v>3</v>
      </c>
      <c r="K60" s="215">
        <v>33.333333333333329</v>
      </c>
      <c r="L60" s="187">
        <v>9</v>
      </c>
      <c r="M60" s="180">
        <v>3</v>
      </c>
      <c r="N60" s="215">
        <v>33.333333333333329</v>
      </c>
      <c r="O60" s="180">
        <v>6</v>
      </c>
      <c r="P60" s="215">
        <v>66.666666666666657</v>
      </c>
      <c r="Q60" s="187">
        <v>9</v>
      </c>
      <c r="R60" s="180">
        <v>8</v>
      </c>
      <c r="S60" s="215">
        <v>88.888888888888886</v>
      </c>
      <c r="T60" s="180">
        <v>1</v>
      </c>
      <c r="U60" s="215">
        <v>11.111111111111111</v>
      </c>
    </row>
    <row r="61" spans="1:21" ht="12" customHeight="1" x14ac:dyDescent="0.25">
      <c r="A61" s="258" t="s">
        <v>124</v>
      </c>
      <c r="B61" s="187">
        <v>12</v>
      </c>
      <c r="C61" s="180">
        <v>6</v>
      </c>
      <c r="D61" s="215">
        <v>50</v>
      </c>
      <c r="E61" s="180">
        <v>6</v>
      </c>
      <c r="F61" s="215">
        <v>50</v>
      </c>
      <c r="G61" s="187">
        <v>4</v>
      </c>
      <c r="H61" s="180">
        <v>1</v>
      </c>
      <c r="I61" s="215">
        <v>25</v>
      </c>
      <c r="J61" s="180">
        <v>3</v>
      </c>
      <c r="K61" s="215">
        <v>75</v>
      </c>
      <c r="L61" s="187">
        <v>4</v>
      </c>
      <c r="M61" s="180">
        <v>3</v>
      </c>
      <c r="N61" s="215">
        <v>75</v>
      </c>
      <c r="O61" s="180">
        <v>1</v>
      </c>
      <c r="P61" s="215">
        <v>25</v>
      </c>
      <c r="Q61" s="187">
        <v>4</v>
      </c>
      <c r="R61" s="180">
        <v>2</v>
      </c>
      <c r="S61" s="215">
        <v>50</v>
      </c>
      <c r="T61" s="180">
        <v>2</v>
      </c>
      <c r="U61" s="215">
        <v>50</v>
      </c>
    </row>
    <row r="62" spans="1:21" ht="12" customHeight="1" x14ac:dyDescent="0.25">
      <c r="A62" s="258" t="s">
        <v>125</v>
      </c>
      <c r="B62" s="187">
        <v>27</v>
      </c>
      <c r="C62" s="180">
        <v>13</v>
      </c>
      <c r="D62" s="215">
        <v>48.148148148148145</v>
      </c>
      <c r="E62" s="180">
        <v>14</v>
      </c>
      <c r="F62" s="215">
        <v>51.851851851851848</v>
      </c>
      <c r="G62" s="187">
        <v>9</v>
      </c>
      <c r="H62" s="180">
        <v>4</v>
      </c>
      <c r="I62" s="215">
        <v>44.444444444444443</v>
      </c>
      <c r="J62" s="180">
        <v>5</v>
      </c>
      <c r="K62" s="215">
        <v>55.555555555555557</v>
      </c>
      <c r="L62" s="187">
        <v>9</v>
      </c>
      <c r="M62" s="180">
        <v>5</v>
      </c>
      <c r="N62" s="215">
        <v>55.555555555555557</v>
      </c>
      <c r="O62" s="180">
        <v>4</v>
      </c>
      <c r="P62" s="215">
        <v>44.444444444444443</v>
      </c>
      <c r="Q62" s="187">
        <v>9</v>
      </c>
      <c r="R62" s="180">
        <v>4</v>
      </c>
      <c r="S62" s="215">
        <v>44.444444444444443</v>
      </c>
      <c r="T62" s="180">
        <v>5</v>
      </c>
      <c r="U62" s="215">
        <v>55.555555555555557</v>
      </c>
    </row>
    <row r="63" spans="1:21" ht="12" customHeight="1" x14ac:dyDescent="0.25">
      <c r="A63" s="258" t="s">
        <v>126</v>
      </c>
      <c r="B63" s="187">
        <v>16</v>
      </c>
      <c r="C63" s="180">
        <v>8</v>
      </c>
      <c r="D63" s="215">
        <v>50</v>
      </c>
      <c r="E63" s="180">
        <v>8</v>
      </c>
      <c r="F63" s="215">
        <v>50</v>
      </c>
      <c r="G63" s="187">
        <v>6</v>
      </c>
      <c r="H63" s="180">
        <v>4</v>
      </c>
      <c r="I63" s="215">
        <v>66.666666666666657</v>
      </c>
      <c r="J63" s="180">
        <v>2</v>
      </c>
      <c r="K63" s="215">
        <v>33.333333333333329</v>
      </c>
      <c r="L63" s="187">
        <v>6</v>
      </c>
      <c r="M63" s="180">
        <v>2</v>
      </c>
      <c r="N63" s="215">
        <v>33.333333333333329</v>
      </c>
      <c r="O63" s="180">
        <v>4</v>
      </c>
      <c r="P63" s="215">
        <v>66.666666666666657</v>
      </c>
      <c r="Q63" s="187">
        <v>4</v>
      </c>
      <c r="R63" s="180">
        <v>2</v>
      </c>
      <c r="S63" s="215">
        <v>50</v>
      </c>
      <c r="T63" s="180">
        <v>2</v>
      </c>
      <c r="U63" s="215">
        <v>50</v>
      </c>
    </row>
    <row r="64" spans="1:21" ht="12" customHeight="1" x14ac:dyDescent="0.25">
      <c r="A64" s="258" t="s">
        <v>127</v>
      </c>
      <c r="B64" s="187">
        <v>15</v>
      </c>
      <c r="C64" s="180">
        <v>8</v>
      </c>
      <c r="D64" s="215">
        <v>53.333333333333336</v>
      </c>
      <c r="E64" s="180">
        <v>7</v>
      </c>
      <c r="F64" s="215">
        <v>46.666666666666664</v>
      </c>
      <c r="G64" s="187">
        <v>5</v>
      </c>
      <c r="H64" s="180">
        <v>1</v>
      </c>
      <c r="I64" s="215">
        <v>20</v>
      </c>
      <c r="J64" s="180">
        <v>4</v>
      </c>
      <c r="K64" s="215">
        <v>80</v>
      </c>
      <c r="L64" s="187">
        <v>5</v>
      </c>
      <c r="M64" s="180">
        <v>4</v>
      </c>
      <c r="N64" s="215">
        <v>80</v>
      </c>
      <c r="O64" s="180">
        <v>1</v>
      </c>
      <c r="P64" s="215">
        <v>20</v>
      </c>
      <c r="Q64" s="187">
        <v>5</v>
      </c>
      <c r="R64" s="180">
        <v>3</v>
      </c>
      <c r="S64" s="215">
        <v>60</v>
      </c>
      <c r="T64" s="180">
        <v>2</v>
      </c>
      <c r="U64" s="215">
        <v>40</v>
      </c>
    </row>
    <row r="65" spans="1:21" ht="12" customHeight="1" x14ac:dyDescent="0.25">
      <c r="A65" s="258" t="s">
        <v>128</v>
      </c>
      <c r="B65" s="187">
        <v>15</v>
      </c>
      <c r="C65" s="180">
        <v>8</v>
      </c>
      <c r="D65" s="215">
        <v>53.333333333333336</v>
      </c>
      <c r="E65" s="180">
        <v>7</v>
      </c>
      <c r="F65" s="215">
        <v>46.666666666666664</v>
      </c>
      <c r="G65" s="187">
        <v>5</v>
      </c>
      <c r="H65" s="180">
        <v>2</v>
      </c>
      <c r="I65" s="215">
        <v>40</v>
      </c>
      <c r="J65" s="180">
        <v>3</v>
      </c>
      <c r="K65" s="215">
        <v>60</v>
      </c>
      <c r="L65" s="187">
        <v>5</v>
      </c>
      <c r="M65" s="180">
        <v>3</v>
      </c>
      <c r="N65" s="215">
        <v>60</v>
      </c>
      <c r="O65" s="180">
        <v>2</v>
      </c>
      <c r="P65" s="215">
        <v>40</v>
      </c>
      <c r="Q65" s="187">
        <v>5</v>
      </c>
      <c r="R65" s="180">
        <v>3</v>
      </c>
      <c r="S65" s="215">
        <v>60</v>
      </c>
      <c r="T65" s="180">
        <v>2</v>
      </c>
      <c r="U65" s="215">
        <v>40</v>
      </c>
    </row>
    <row r="66" spans="1:21" ht="12" customHeight="1" x14ac:dyDescent="0.25">
      <c r="A66" s="258" t="s">
        <v>129</v>
      </c>
      <c r="B66" s="187">
        <v>12</v>
      </c>
      <c r="C66" s="180">
        <v>8</v>
      </c>
      <c r="D66" s="215">
        <v>66.666666666666657</v>
      </c>
      <c r="E66" s="180">
        <v>4</v>
      </c>
      <c r="F66" s="215">
        <v>33.333333333333329</v>
      </c>
      <c r="G66" s="187">
        <v>4</v>
      </c>
      <c r="H66" s="180">
        <v>3</v>
      </c>
      <c r="I66" s="215">
        <v>75</v>
      </c>
      <c r="J66" s="180">
        <v>1</v>
      </c>
      <c r="K66" s="215">
        <v>25</v>
      </c>
      <c r="L66" s="187">
        <v>4</v>
      </c>
      <c r="M66" s="180">
        <v>1</v>
      </c>
      <c r="N66" s="215">
        <v>25</v>
      </c>
      <c r="O66" s="180">
        <v>3</v>
      </c>
      <c r="P66" s="215">
        <v>75</v>
      </c>
      <c r="Q66" s="187">
        <v>4</v>
      </c>
      <c r="R66" s="180">
        <v>4</v>
      </c>
      <c r="S66" s="215">
        <v>100</v>
      </c>
      <c r="T66" s="180">
        <v>0</v>
      </c>
      <c r="U66" s="215">
        <v>0</v>
      </c>
    </row>
    <row r="67" spans="1:21" ht="12" customHeight="1" x14ac:dyDescent="0.25">
      <c r="A67" s="258" t="s">
        <v>130</v>
      </c>
      <c r="B67" s="187">
        <v>24</v>
      </c>
      <c r="C67" s="180">
        <v>13</v>
      </c>
      <c r="D67" s="215">
        <v>54.166666666666664</v>
      </c>
      <c r="E67" s="180">
        <v>11</v>
      </c>
      <c r="F67" s="215">
        <v>45.833333333333329</v>
      </c>
      <c r="G67" s="187">
        <v>8</v>
      </c>
      <c r="H67" s="180">
        <v>7</v>
      </c>
      <c r="I67" s="215">
        <v>87.5</v>
      </c>
      <c r="J67" s="180">
        <v>1</v>
      </c>
      <c r="K67" s="215">
        <v>12.5</v>
      </c>
      <c r="L67" s="187">
        <v>8</v>
      </c>
      <c r="M67" s="180">
        <v>1</v>
      </c>
      <c r="N67" s="215">
        <v>12.5</v>
      </c>
      <c r="O67" s="180">
        <v>7</v>
      </c>
      <c r="P67" s="215">
        <v>87.5</v>
      </c>
      <c r="Q67" s="187">
        <v>8</v>
      </c>
      <c r="R67" s="180">
        <v>5</v>
      </c>
      <c r="S67" s="215">
        <v>62.5</v>
      </c>
      <c r="T67" s="180">
        <v>3</v>
      </c>
      <c r="U67" s="215">
        <v>37.5</v>
      </c>
    </row>
    <row r="68" spans="1:21" ht="24.9" customHeight="1" x14ac:dyDescent="0.25">
      <c r="A68" s="228" t="s">
        <v>319</v>
      </c>
      <c r="B68" s="254">
        <v>189</v>
      </c>
      <c r="C68" s="255">
        <v>97</v>
      </c>
      <c r="D68" s="256">
        <v>51.322751322751323</v>
      </c>
      <c r="E68" s="255">
        <v>92</v>
      </c>
      <c r="F68" s="257">
        <v>48.677248677248677</v>
      </c>
      <c r="G68" s="254">
        <v>65</v>
      </c>
      <c r="H68" s="255">
        <v>38</v>
      </c>
      <c r="I68" s="256">
        <v>58.461538461538467</v>
      </c>
      <c r="J68" s="255">
        <v>27</v>
      </c>
      <c r="K68" s="257">
        <v>41.53846153846154</v>
      </c>
      <c r="L68" s="254">
        <v>64</v>
      </c>
      <c r="M68" s="255">
        <v>26</v>
      </c>
      <c r="N68" s="256">
        <v>40.625</v>
      </c>
      <c r="O68" s="255">
        <v>38</v>
      </c>
      <c r="P68" s="257">
        <v>59.375</v>
      </c>
      <c r="Q68" s="254">
        <v>60</v>
      </c>
      <c r="R68" s="255">
        <v>33</v>
      </c>
      <c r="S68" s="256">
        <v>55.000000000000007</v>
      </c>
      <c r="T68" s="255">
        <v>27</v>
      </c>
      <c r="U68" s="256">
        <v>45</v>
      </c>
    </row>
    <row r="69" spans="1:21" ht="12" customHeight="1" x14ac:dyDescent="0.25">
      <c r="A69" s="258" t="s">
        <v>131</v>
      </c>
      <c r="B69" s="187">
        <v>30</v>
      </c>
      <c r="C69" s="180">
        <v>13</v>
      </c>
      <c r="D69" s="215">
        <v>43.333333333333336</v>
      </c>
      <c r="E69" s="180">
        <v>17</v>
      </c>
      <c r="F69" s="215">
        <v>56.666666666666664</v>
      </c>
      <c r="G69" s="187">
        <v>10</v>
      </c>
      <c r="H69" s="180">
        <v>5</v>
      </c>
      <c r="I69" s="215">
        <v>50</v>
      </c>
      <c r="J69" s="180">
        <v>5</v>
      </c>
      <c r="K69" s="215">
        <v>50</v>
      </c>
      <c r="L69" s="187">
        <v>10</v>
      </c>
      <c r="M69" s="180">
        <v>5</v>
      </c>
      <c r="N69" s="215">
        <v>50</v>
      </c>
      <c r="O69" s="180">
        <v>5</v>
      </c>
      <c r="P69" s="215">
        <v>50</v>
      </c>
      <c r="Q69" s="187">
        <v>10</v>
      </c>
      <c r="R69" s="180">
        <v>3</v>
      </c>
      <c r="S69" s="215">
        <v>30</v>
      </c>
      <c r="T69" s="180">
        <v>7</v>
      </c>
      <c r="U69" s="215">
        <v>70</v>
      </c>
    </row>
    <row r="70" spans="1:21" ht="12" customHeight="1" x14ac:dyDescent="0.25">
      <c r="A70" s="258" t="s">
        <v>132</v>
      </c>
      <c r="B70" s="187">
        <v>21</v>
      </c>
      <c r="C70" s="180">
        <v>10</v>
      </c>
      <c r="D70" s="215">
        <v>47.619047619047613</v>
      </c>
      <c r="E70" s="180">
        <v>11</v>
      </c>
      <c r="F70" s="215">
        <v>52.380952380952387</v>
      </c>
      <c r="G70" s="187">
        <v>7</v>
      </c>
      <c r="H70" s="180">
        <v>5</v>
      </c>
      <c r="I70" s="215">
        <v>71.428571428571431</v>
      </c>
      <c r="J70" s="180">
        <v>2</v>
      </c>
      <c r="K70" s="215">
        <v>28.571428571428569</v>
      </c>
      <c r="L70" s="187">
        <v>7</v>
      </c>
      <c r="M70" s="180">
        <v>2</v>
      </c>
      <c r="N70" s="215">
        <v>28.571428571428569</v>
      </c>
      <c r="O70" s="180">
        <v>5</v>
      </c>
      <c r="P70" s="215">
        <v>71.428571428571431</v>
      </c>
      <c r="Q70" s="187">
        <v>7</v>
      </c>
      <c r="R70" s="180">
        <v>3</v>
      </c>
      <c r="S70" s="215">
        <v>42.857142857142854</v>
      </c>
      <c r="T70" s="180">
        <v>4</v>
      </c>
      <c r="U70" s="215">
        <v>57.142857142857139</v>
      </c>
    </row>
    <row r="71" spans="1:21" ht="12" customHeight="1" x14ac:dyDescent="0.25">
      <c r="A71" s="258" t="s">
        <v>133</v>
      </c>
      <c r="B71" s="187">
        <v>23</v>
      </c>
      <c r="C71" s="180">
        <v>11</v>
      </c>
      <c r="D71" s="215">
        <v>47.826086956521742</v>
      </c>
      <c r="E71" s="180">
        <v>12</v>
      </c>
      <c r="F71" s="215">
        <v>52.173913043478258</v>
      </c>
      <c r="G71" s="187">
        <v>8</v>
      </c>
      <c r="H71" s="180">
        <v>6</v>
      </c>
      <c r="I71" s="215">
        <v>75</v>
      </c>
      <c r="J71" s="180">
        <v>2</v>
      </c>
      <c r="K71" s="215">
        <v>25</v>
      </c>
      <c r="L71" s="187">
        <v>8</v>
      </c>
      <c r="M71" s="180">
        <v>2</v>
      </c>
      <c r="N71" s="215">
        <v>25</v>
      </c>
      <c r="O71" s="180">
        <v>6</v>
      </c>
      <c r="P71" s="215">
        <v>75</v>
      </c>
      <c r="Q71" s="187">
        <v>7</v>
      </c>
      <c r="R71" s="180">
        <v>3</v>
      </c>
      <c r="S71" s="215">
        <v>42.857142857142854</v>
      </c>
      <c r="T71" s="180">
        <v>4</v>
      </c>
      <c r="U71" s="215">
        <v>57.142857142857139</v>
      </c>
    </row>
    <row r="72" spans="1:21" ht="12" customHeight="1" x14ac:dyDescent="0.25">
      <c r="A72" s="258" t="s">
        <v>134</v>
      </c>
      <c r="B72" s="187">
        <v>14</v>
      </c>
      <c r="C72" s="180">
        <v>6</v>
      </c>
      <c r="D72" s="215">
        <v>42.857142857142854</v>
      </c>
      <c r="E72" s="180">
        <v>8</v>
      </c>
      <c r="F72" s="215">
        <v>57.142857142857139</v>
      </c>
      <c r="G72" s="187">
        <v>5</v>
      </c>
      <c r="H72" s="180">
        <v>2</v>
      </c>
      <c r="I72" s="215">
        <v>40</v>
      </c>
      <c r="J72" s="180">
        <v>3</v>
      </c>
      <c r="K72" s="215">
        <v>60</v>
      </c>
      <c r="L72" s="187">
        <v>5</v>
      </c>
      <c r="M72" s="180">
        <v>3</v>
      </c>
      <c r="N72" s="215">
        <v>60</v>
      </c>
      <c r="O72" s="180">
        <v>2</v>
      </c>
      <c r="P72" s="215">
        <v>40</v>
      </c>
      <c r="Q72" s="187">
        <v>4</v>
      </c>
      <c r="R72" s="180">
        <v>1</v>
      </c>
      <c r="S72" s="215">
        <v>25</v>
      </c>
      <c r="T72" s="180">
        <v>3</v>
      </c>
      <c r="U72" s="215">
        <v>75</v>
      </c>
    </row>
    <row r="73" spans="1:21" ht="12" customHeight="1" x14ac:dyDescent="0.25">
      <c r="A73" s="258" t="s">
        <v>135</v>
      </c>
      <c r="B73" s="187">
        <v>19</v>
      </c>
      <c r="C73" s="180">
        <v>11</v>
      </c>
      <c r="D73" s="215">
        <v>57.894736842105267</v>
      </c>
      <c r="E73" s="180">
        <v>8</v>
      </c>
      <c r="F73" s="215">
        <v>42.105263157894733</v>
      </c>
      <c r="G73" s="187">
        <v>7</v>
      </c>
      <c r="H73" s="180">
        <v>4</v>
      </c>
      <c r="I73" s="215">
        <v>57.142857142857139</v>
      </c>
      <c r="J73" s="180">
        <v>3</v>
      </c>
      <c r="K73" s="215">
        <v>42.857142857142854</v>
      </c>
      <c r="L73" s="187">
        <v>6</v>
      </c>
      <c r="M73" s="180">
        <v>2</v>
      </c>
      <c r="N73" s="215">
        <v>33.333333333333329</v>
      </c>
      <c r="O73" s="180">
        <v>4</v>
      </c>
      <c r="P73" s="215">
        <v>66.666666666666657</v>
      </c>
      <c r="Q73" s="187">
        <v>6</v>
      </c>
      <c r="R73" s="180">
        <v>5</v>
      </c>
      <c r="S73" s="215">
        <v>83.333333333333343</v>
      </c>
      <c r="T73" s="180">
        <v>1</v>
      </c>
      <c r="U73" s="215">
        <v>16.666666666666664</v>
      </c>
    </row>
    <row r="74" spans="1:21" ht="12" customHeight="1" x14ac:dyDescent="0.25">
      <c r="A74" s="258" t="s">
        <v>136</v>
      </c>
      <c r="B74" s="187">
        <v>17</v>
      </c>
      <c r="C74" s="180">
        <v>10</v>
      </c>
      <c r="D74" s="215">
        <v>58.82352941176471</v>
      </c>
      <c r="E74" s="180">
        <v>7</v>
      </c>
      <c r="F74" s="215">
        <v>41.17647058823529</v>
      </c>
      <c r="G74" s="187">
        <v>6</v>
      </c>
      <c r="H74" s="180">
        <v>3</v>
      </c>
      <c r="I74" s="215">
        <v>50</v>
      </c>
      <c r="J74" s="180">
        <v>3</v>
      </c>
      <c r="K74" s="215">
        <v>50</v>
      </c>
      <c r="L74" s="187">
        <v>6</v>
      </c>
      <c r="M74" s="180">
        <v>3</v>
      </c>
      <c r="N74" s="215">
        <v>50</v>
      </c>
      <c r="O74" s="180">
        <v>3</v>
      </c>
      <c r="P74" s="215">
        <v>50</v>
      </c>
      <c r="Q74" s="187">
        <v>5</v>
      </c>
      <c r="R74" s="180">
        <v>4</v>
      </c>
      <c r="S74" s="215">
        <v>80</v>
      </c>
      <c r="T74" s="180">
        <v>1</v>
      </c>
      <c r="U74" s="215">
        <v>20</v>
      </c>
    </row>
    <row r="75" spans="1:21" ht="12" customHeight="1" x14ac:dyDescent="0.25">
      <c r="A75" s="258" t="s">
        <v>137</v>
      </c>
      <c r="B75" s="187">
        <v>18</v>
      </c>
      <c r="C75" s="180">
        <v>10</v>
      </c>
      <c r="D75" s="215">
        <v>55.555555555555557</v>
      </c>
      <c r="E75" s="180">
        <v>8</v>
      </c>
      <c r="F75" s="215">
        <v>44.444444444444443</v>
      </c>
      <c r="G75" s="187">
        <v>6</v>
      </c>
      <c r="H75" s="180">
        <v>4</v>
      </c>
      <c r="I75" s="215">
        <v>66.666666666666657</v>
      </c>
      <c r="J75" s="180">
        <v>2</v>
      </c>
      <c r="K75" s="215">
        <v>33.333333333333329</v>
      </c>
      <c r="L75" s="187">
        <v>6</v>
      </c>
      <c r="M75" s="180">
        <v>2</v>
      </c>
      <c r="N75" s="215">
        <v>33.333333333333329</v>
      </c>
      <c r="O75" s="180">
        <v>4</v>
      </c>
      <c r="P75" s="215">
        <v>66.666666666666657</v>
      </c>
      <c r="Q75" s="187">
        <v>6</v>
      </c>
      <c r="R75" s="180">
        <v>4</v>
      </c>
      <c r="S75" s="215">
        <v>66.666666666666657</v>
      </c>
      <c r="T75" s="180">
        <v>2</v>
      </c>
      <c r="U75" s="215">
        <v>33.333333333333329</v>
      </c>
    </row>
    <row r="76" spans="1:21" ht="12" customHeight="1" x14ac:dyDescent="0.25">
      <c r="A76" s="258" t="s">
        <v>138</v>
      </c>
      <c r="B76" s="187">
        <v>9</v>
      </c>
      <c r="C76" s="180">
        <v>5</v>
      </c>
      <c r="D76" s="215">
        <v>55.555555555555557</v>
      </c>
      <c r="E76" s="180">
        <v>4</v>
      </c>
      <c r="F76" s="215">
        <v>44.444444444444443</v>
      </c>
      <c r="G76" s="187">
        <v>3</v>
      </c>
      <c r="H76" s="180">
        <v>2</v>
      </c>
      <c r="I76" s="215">
        <v>66.666666666666657</v>
      </c>
      <c r="J76" s="180">
        <v>1</v>
      </c>
      <c r="K76" s="215">
        <v>33.333333333333329</v>
      </c>
      <c r="L76" s="187">
        <v>3</v>
      </c>
      <c r="M76" s="180">
        <v>1</v>
      </c>
      <c r="N76" s="215">
        <v>33.333333333333329</v>
      </c>
      <c r="O76" s="180">
        <v>2</v>
      </c>
      <c r="P76" s="215">
        <v>66.666666666666657</v>
      </c>
      <c r="Q76" s="187">
        <v>3</v>
      </c>
      <c r="R76" s="180">
        <v>2</v>
      </c>
      <c r="S76" s="215">
        <v>66.666666666666657</v>
      </c>
      <c r="T76" s="180">
        <v>1</v>
      </c>
      <c r="U76" s="215">
        <v>33.333333333333329</v>
      </c>
    </row>
    <row r="77" spans="1:21" ht="12" customHeight="1" x14ac:dyDescent="0.25">
      <c r="A77" s="258" t="s">
        <v>139</v>
      </c>
      <c r="B77" s="187">
        <v>12</v>
      </c>
      <c r="C77" s="180">
        <v>7</v>
      </c>
      <c r="D77" s="215">
        <v>58.333333333333336</v>
      </c>
      <c r="E77" s="180">
        <v>5</v>
      </c>
      <c r="F77" s="215">
        <v>41.666666666666671</v>
      </c>
      <c r="G77" s="187">
        <v>4</v>
      </c>
      <c r="H77" s="180">
        <v>3</v>
      </c>
      <c r="I77" s="215">
        <v>75</v>
      </c>
      <c r="J77" s="180">
        <v>1</v>
      </c>
      <c r="K77" s="215">
        <v>25</v>
      </c>
      <c r="L77" s="187">
        <v>4</v>
      </c>
      <c r="M77" s="180">
        <v>1</v>
      </c>
      <c r="N77" s="215">
        <v>25</v>
      </c>
      <c r="O77" s="180">
        <v>3</v>
      </c>
      <c r="P77" s="215">
        <v>75</v>
      </c>
      <c r="Q77" s="187">
        <v>4</v>
      </c>
      <c r="R77" s="180">
        <v>3</v>
      </c>
      <c r="S77" s="215">
        <v>75</v>
      </c>
      <c r="T77" s="180">
        <v>1</v>
      </c>
      <c r="U77" s="215">
        <v>25</v>
      </c>
    </row>
    <row r="78" spans="1:21" ht="12" customHeight="1" x14ac:dyDescent="0.25">
      <c r="A78" s="258" t="s">
        <v>140</v>
      </c>
      <c r="B78" s="187">
        <v>12</v>
      </c>
      <c r="C78" s="180">
        <v>6</v>
      </c>
      <c r="D78" s="215">
        <v>50</v>
      </c>
      <c r="E78" s="180">
        <v>6</v>
      </c>
      <c r="F78" s="215">
        <v>50</v>
      </c>
      <c r="G78" s="187">
        <v>4</v>
      </c>
      <c r="H78" s="180">
        <v>2</v>
      </c>
      <c r="I78" s="215">
        <v>50</v>
      </c>
      <c r="J78" s="180">
        <v>2</v>
      </c>
      <c r="K78" s="215">
        <v>50</v>
      </c>
      <c r="L78" s="187">
        <v>4</v>
      </c>
      <c r="M78" s="180">
        <v>2</v>
      </c>
      <c r="N78" s="215">
        <v>50</v>
      </c>
      <c r="O78" s="180">
        <v>2</v>
      </c>
      <c r="P78" s="215">
        <v>50</v>
      </c>
      <c r="Q78" s="187">
        <v>4</v>
      </c>
      <c r="R78" s="180">
        <v>2</v>
      </c>
      <c r="S78" s="215">
        <v>50</v>
      </c>
      <c r="T78" s="180">
        <v>2</v>
      </c>
      <c r="U78" s="215">
        <v>50</v>
      </c>
    </row>
    <row r="79" spans="1:21" ht="12" customHeight="1" x14ac:dyDescent="0.25">
      <c r="A79" s="258" t="s">
        <v>141</v>
      </c>
      <c r="B79" s="187">
        <v>14</v>
      </c>
      <c r="C79" s="180">
        <v>8</v>
      </c>
      <c r="D79" s="215">
        <v>57.142857142857139</v>
      </c>
      <c r="E79" s="180">
        <v>6</v>
      </c>
      <c r="F79" s="215">
        <v>42.857142857142854</v>
      </c>
      <c r="G79" s="187">
        <v>5</v>
      </c>
      <c r="H79" s="180">
        <v>2</v>
      </c>
      <c r="I79" s="215">
        <v>40</v>
      </c>
      <c r="J79" s="180">
        <v>3</v>
      </c>
      <c r="K79" s="215">
        <v>60</v>
      </c>
      <c r="L79" s="187">
        <v>5</v>
      </c>
      <c r="M79" s="180">
        <v>3</v>
      </c>
      <c r="N79" s="215">
        <v>60</v>
      </c>
      <c r="O79" s="180">
        <v>2</v>
      </c>
      <c r="P79" s="215">
        <v>40</v>
      </c>
      <c r="Q79" s="187">
        <v>4</v>
      </c>
      <c r="R79" s="180">
        <v>3</v>
      </c>
      <c r="S79" s="215">
        <v>75</v>
      </c>
      <c r="T79" s="180">
        <v>1</v>
      </c>
      <c r="U79" s="215">
        <v>25</v>
      </c>
    </row>
    <row r="80" spans="1:21" ht="24.9" customHeight="1" x14ac:dyDescent="0.25">
      <c r="A80" s="228" t="s">
        <v>281</v>
      </c>
      <c r="B80" s="254">
        <v>210</v>
      </c>
      <c r="C80" s="255">
        <v>114</v>
      </c>
      <c r="D80" s="256">
        <v>54.285714285714285</v>
      </c>
      <c r="E80" s="255">
        <v>96</v>
      </c>
      <c r="F80" s="257">
        <v>45.714285714285715</v>
      </c>
      <c r="G80" s="254">
        <v>71</v>
      </c>
      <c r="H80" s="255">
        <v>43</v>
      </c>
      <c r="I80" s="256">
        <v>60.563380281690137</v>
      </c>
      <c r="J80" s="255">
        <v>28</v>
      </c>
      <c r="K80" s="257">
        <v>39.436619718309856</v>
      </c>
      <c r="L80" s="254">
        <v>70</v>
      </c>
      <c r="M80" s="255">
        <v>27</v>
      </c>
      <c r="N80" s="256">
        <v>38.571428571428577</v>
      </c>
      <c r="O80" s="255">
        <v>43</v>
      </c>
      <c r="P80" s="257">
        <v>61.428571428571431</v>
      </c>
      <c r="Q80" s="254">
        <v>69</v>
      </c>
      <c r="R80" s="255">
        <v>44</v>
      </c>
      <c r="S80" s="256">
        <v>63.768115942028977</v>
      </c>
      <c r="T80" s="255">
        <v>25</v>
      </c>
      <c r="U80" s="256">
        <v>36.231884057971016</v>
      </c>
    </row>
    <row r="81" spans="1:21" ht="12" customHeight="1" x14ac:dyDescent="0.25">
      <c r="A81" s="258" t="s">
        <v>10</v>
      </c>
      <c r="B81" s="187">
        <v>24</v>
      </c>
      <c r="C81" s="180">
        <v>13</v>
      </c>
      <c r="D81" s="215">
        <v>54.166666666666664</v>
      </c>
      <c r="E81" s="180">
        <v>11</v>
      </c>
      <c r="F81" s="215">
        <v>45.833333333333329</v>
      </c>
      <c r="G81" s="187">
        <v>8</v>
      </c>
      <c r="H81" s="180">
        <v>5</v>
      </c>
      <c r="I81" s="215">
        <v>62.5</v>
      </c>
      <c r="J81" s="180">
        <v>3</v>
      </c>
      <c r="K81" s="215">
        <v>37.5</v>
      </c>
      <c r="L81" s="187">
        <v>8</v>
      </c>
      <c r="M81" s="180">
        <v>3</v>
      </c>
      <c r="N81" s="215">
        <v>37.5</v>
      </c>
      <c r="O81" s="180">
        <v>5</v>
      </c>
      <c r="P81" s="215">
        <v>62.5</v>
      </c>
      <c r="Q81" s="187">
        <v>8</v>
      </c>
      <c r="R81" s="180">
        <v>5</v>
      </c>
      <c r="S81" s="215">
        <v>62.5</v>
      </c>
      <c r="T81" s="180">
        <v>3</v>
      </c>
      <c r="U81" s="215">
        <v>37.5</v>
      </c>
    </row>
    <row r="82" spans="1:21" ht="12" customHeight="1" x14ac:dyDescent="0.25">
      <c r="A82" s="258" t="s">
        <v>142</v>
      </c>
      <c r="B82" s="187">
        <v>15</v>
      </c>
      <c r="C82" s="180">
        <v>8</v>
      </c>
      <c r="D82" s="215">
        <v>53.333333333333336</v>
      </c>
      <c r="E82" s="180">
        <v>7</v>
      </c>
      <c r="F82" s="215">
        <v>46.666666666666664</v>
      </c>
      <c r="G82" s="187">
        <v>5</v>
      </c>
      <c r="H82" s="180">
        <v>3</v>
      </c>
      <c r="I82" s="215">
        <v>60</v>
      </c>
      <c r="J82" s="180">
        <v>2</v>
      </c>
      <c r="K82" s="215">
        <v>40</v>
      </c>
      <c r="L82" s="187">
        <v>5</v>
      </c>
      <c r="M82" s="180">
        <v>2</v>
      </c>
      <c r="N82" s="215">
        <v>40</v>
      </c>
      <c r="O82" s="180">
        <v>3</v>
      </c>
      <c r="P82" s="215">
        <v>60</v>
      </c>
      <c r="Q82" s="187">
        <v>5</v>
      </c>
      <c r="R82" s="180">
        <v>3</v>
      </c>
      <c r="S82" s="215">
        <v>60</v>
      </c>
      <c r="T82" s="180">
        <v>2</v>
      </c>
      <c r="U82" s="215">
        <v>40</v>
      </c>
    </row>
    <row r="83" spans="1:21" ht="12" customHeight="1" x14ac:dyDescent="0.25">
      <c r="A83" s="258" t="s">
        <v>143</v>
      </c>
      <c r="B83" s="187">
        <v>15</v>
      </c>
      <c r="C83" s="180">
        <v>8</v>
      </c>
      <c r="D83" s="215">
        <v>53.333333333333336</v>
      </c>
      <c r="E83" s="180">
        <v>7</v>
      </c>
      <c r="F83" s="215">
        <v>46.666666666666664</v>
      </c>
      <c r="G83" s="187">
        <v>5</v>
      </c>
      <c r="H83" s="180">
        <v>2</v>
      </c>
      <c r="I83" s="215">
        <v>40</v>
      </c>
      <c r="J83" s="180">
        <v>3</v>
      </c>
      <c r="K83" s="215">
        <v>60</v>
      </c>
      <c r="L83" s="187">
        <v>5</v>
      </c>
      <c r="M83" s="180">
        <v>3</v>
      </c>
      <c r="N83" s="215">
        <v>60</v>
      </c>
      <c r="O83" s="180">
        <v>2</v>
      </c>
      <c r="P83" s="215">
        <v>40</v>
      </c>
      <c r="Q83" s="187">
        <v>5</v>
      </c>
      <c r="R83" s="180">
        <v>3</v>
      </c>
      <c r="S83" s="215">
        <v>60</v>
      </c>
      <c r="T83" s="180">
        <v>2</v>
      </c>
      <c r="U83" s="215">
        <v>40</v>
      </c>
    </row>
    <row r="84" spans="1:21" ht="12" customHeight="1" x14ac:dyDescent="0.25">
      <c r="A84" s="258" t="s">
        <v>144</v>
      </c>
      <c r="B84" s="187">
        <v>22</v>
      </c>
      <c r="C84" s="180">
        <v>11</v>
      </c>
      <c r="D84" s="215">
        <v>50</v>
      </c>
      <c r="E84" s="180">
        <v>11</v>
      </c>
      <c r="F84" s="215">
        <v>50</v>
      </c>
      <c r="G84" s="187">
        <v>8</v>
      </c>
      <c r="H84" s="180">
        <v>6</v>
      </c>
      <c r="I84" s="215">
        <v>75</v>
      </c>
      <c r="J84" s="180">
        <v>2</v>
      </c>
      <c r="K84" s="215">
        <v>25</v>
      </c>
      <c r="L84" s="187">
        <v>7</v>
      </c>
      <c r="M84" s="180">
        <v>1</v>
      </c>
      <c r="N84" s="215">
        <v>14.285714285714285</v>
      </c>
      <c r="O84" s="180">
        <v>6</v>
      </c>
      <c r="P84" s="215">
        <v>85.714285714285708</v>
      </c>
      <c r="Q84" s="187">
        <v>7</v>
      </c>
      <c r="R84" s="180">
        <v>4</v>
      </c>
      <c r="S84" s="215">
        <v>57.142857142857139</v>
      </c>
      <c r="T84" s="180">
        <v>3</v>
      </c>
      <c r="U84" s="215">
        <v>42.857142857142854</v>
      </c>
    </row>
    <row r="85" spans="1:21" ht="12" customHeight="1" x14ac:dyDescent="0.25">
      <c r="A85" s="258" t="s">
        <v>145</v>
      </c>
      <c r="B85" s="187">
        <v>18</v>
      </c>
      <c r="C85" s="180">
        <v>10</v>
      </c>
      <c r="D85" s="215">
        <v>55.555555555555557</v>
      </c>
      <c r="E85" s="180">
        <v>8</v>
      </c>
      <c r="F85" s="215">
        <v>44.444444444444443</v>
      </c>
      <c r="G85" s="187">
        <v>6</v>
      </c>
      <c r="H85" s="180">
        <v>4</v>
      </c>
      <c r="I85" s="215">
        <v>66.666666666666657</v>
      </c>
      <c r="J85" s="180">
        <v>2</v>
      </c>
      <c r="K85" s="215">
        <v>33.333333333333329</v>
      </c>
      <c r="L85" s="187">
        <v>6</v>
      </c>
      <c r="M85" s="180">
        <v>2</v>
      </c>
      <c r="N85" s="215">
        <v>33.333333333333329</v>
      </c>
      <c r="O85" s="180">
        <v>4</v>
      </c>
      <c r="P85" s="215">
        <v>66.666666666666657</v>
      </c>
      <c r="Q85" s="187">
        <v>6</v>
      </c>
      <c r="R85" s="180">
        <v>4</v>
      </c>
      <c r="S85" s="215">
        <v>66.666666666666657</v>
      </c>
      <c r="T85" s="180">
        <v>2</v>
      </c>
      <c r="U85" s="215">
        <v>33.333333333333329</v>
      </c>
    </row>
    <row r="86" spans="1:21" ht="12" customHeight="1" x14ac:dyDescent="0.25">
      <c r="A86" s="258" t="s">
        <v>760</v>
      </c>
      <c r="B86" s="187">
        <v>12</v>
      </c>
      <c r="C86" s="180">
        <v>6</v>
      </c>
      <c r="D86" s="215">
        <v>50</v>
      </c>
      <c r="E86" s="180">
        <v>6</v>
      </c>
      <c r="F86" s="215">
        <v>50</v>
      </c>
      <c r="G86" s="187">
        <v>4</v>
      </c>
      <c r="H86" s="180">
        <v>1</v>
      </c>
      <c r="I86" s="215">
        <v>25</v>
      </c>
      <c r="J86" s="180">
        <v>3</v>
      </c>
      <c r="K86" s="215">
        <v>75</v>
      </c>
      <c r="L86" s="187">
        <v>4</v>
      </c>
      <c r="M86" s="180">
        <v>3</v>
      </c>
      <c r="N86" s="215">
        <v>75</v>
      </c>
      <c r="O86" s="180">
        <v>1</v>
      </c>
      <c r="P86" s="215">
        <v>25</v>
      </c>
      <c r="Q86" s="187">
        <v>4</v>
      </c>
      <c r="R86" s="180">
        <v>2</v>
      </c>
      <c r="S86" s="215">
        <v>50</v>
      </c>
      <c r="T86" s="180">
        <v>2</v>
      </c>
      <c r="U86" s="215">
        <v>50</v>
      </c>
    </row>
    <row r="87" spans="1:21" ht="12" customHeight="1" x14ac:dyDescent="0.25">
      <c r="A87" s="258" t="s">
        <v>146</v>
      </c>
      <c r="B87" s="187">
        <v>15</v>
      </c>
      <c r="C87" s="180">
        <v>7</v>
      </c>
      <c r="D87" s="215">
        <v>46.666666666666664</v>
      </c>
      <c r="E87" s="180">
        <v>8</v>
      </c>
      <c r="F87" s="215">
        <v>53.333333333333336</v>
      </c>
      <c r="G87" s="187">
        <v>5</v>
      </c>
      <c r="H87" s="180">
        <v>2</v>
      </c>
      <c r="I87" s="215">
        <v>40</v>
      </c>
      <c r="J87" s="180">
        <v>3</v>
      </c>
      <c r="K87" s="215">
        <v>60</v>
      </c>
      <c r="L87" s="187">
        <v>5</v>
      </c>
      <c r="M87" s="180">
        <v>3</v>
      </c>
      <c r="N87" s="215">
        <v>60</v>
      </c>
      <c r="O87" s="180">
        <v>2</v>
      </c>
      <c r="P87" s="215">
        <v>40</v>
      </c>
      <c r="Q87" s="187">
        <v>5</v>
      </c>
      <c r="R87" s="180">
        <v>2</v>
      </c>
      <c r="S87" s="215">
        <v>40</v>
      </c>
      <c r="T87" s="180">
        <v>3</v>
      </c>
      <c r="U87" s="215">
        <v>60</v>
      </c>
    </row>
    <row r="88" spans="1:21" ht="12" customHeight="1" x14ac:dyDescent="0.25">
      <c r="A88" s="258" t="s">
        <v>147</v>
      </c>
      <c r="B88" s="187">
        <v>12</v>
      </c>
      <c r="C88" s="180">
        <v>6</v>
      </c>
      <c r="D88" s="215">
        <v>50</v>
      </c>
      <c r="E88" s="180">
        <v>6</v>
      </c>
      <c r="F88" s="215">
        <v>50</v>
      </c>
      <c r="G88" s="187">
        <v>4</v>
      </c>
      <c r="H88" s="180">
        <v>2</v>
      </c>
      <c r="I88" s="215">
        <v>50</v>
      </c>
      <c r="J88" s="180">
        <v>2</v>
      </c>
      <c r="K88" s="215">
        <v>50</v>
      </c>
      <c r="L88" s="187">
        <v>4</v>
      </c>
      <c r="M88" s="180">
        <v>2</v>
      </c>
      <c r="N88" s="215">
        <v>50</v>
      </c>
      <c r="O88" s="180">
        <v>2</v>
      </c>
      <c r="P88" s="215">
        <v>50</v>
      </c>
      <c r="Q88" s="187">
        <v>4</v>
      </c>
      <c r="R88" s="180">
        <v>2</v>
      </c>
      <c r="S88" s="215">
        <v>50</v>
      </c>
      <c r="T88" s="180">
        <v>2</v>
      </c>
      <c r="U88" s="215">
        <v>50</v>
      </c>
    </row>
    <row r="89" spans="1:21" ht="12" customHeight="1" x14ac:dyDescent="0.25">
      <c r="A89" s="258" t="s">
        <v>148</v>
      </c>
      <c r="B89" s="187">
        <v>18</v>
      </c>
      <c r="C89" s="180">
        <v>12</v>
      </c>
      <c r="D89" s="215">
        <v>66.666666666666657</v>
      </c>
      <c r="E89" s="180">
        <v>6</v>
      </c>
      <c r="F89" s="215">
        <v>33.333333333333329</v>
      </c>
      <c r="G89" s="187">
        <v>6</v>
      </c>
      <c r="H89" s="180">
        <v>5</v>
      </c>
      <c r="I89" s="215">
        <v>83.333333333333343</v>
      </c>
      <c r="J89" s="180">
        <v>1</v>
      </c>
      <c r="K89" s="215">
        <v>16.666666666666664</v>
      </c>
      <c r="L89" s="187">
        <v>6</v>
      </c>
      <c r="M89" s="180">
        <v>1</v>
      </c>
      <c r="N89" s="215">
        <v>16.666666666666664</v>
      </c>
      <c r="O89" s="180">
        <v>5</v>
      </c>
      <c r="P89" s="215">
        <v>83.333333333333343</v>
      </c>
      <c r="Q89" s="187">
        <v>6</v>
      </c>
      <c r="R89" s="180">
        <v>6</v>
      </c>
      <c r="S89" s="215">
        <v>100</v>
      </c>
      <c r="T89" s="180">
        <v>0</v>
      </c>
      <c r="U89" s="215">
        <v>0</v>
      </c>
    </row>
    <row r="90" spans="1:21" ht="12" customHeight="1" x14ac:dyDescent="0.25">
      <c r="A90" s="258" t="s">
        <v>149</v>
      </c>
      <c r="B90" s="187">
        <v>15</v>
      </c>
      <c r="C90" s="180">
        <v>9</v>
      </c>
      <c r="D90" s="215">
        <v>60</v>
      </c>
      <c r="E90" s="180">
        <v>6</v>
      </c>
      <c r="F90" s="215">
        <v>40</v>
      </c>
      <c r="G90" s="187">
        <v>5</v>
      </c>
      <c r="H90" s="180">
        <v>4</v>
      </c>
      <c r="I90" s="215">
        <v>80</v>
      </c>
      <c r="J90" s="180">
        <v>1</v>
      </c>
      <c r="K90" s="215">
        <v>20</v>
      </c>
      <c r="L90" s="187">
        <v>5</v>
      </c>
      <c r="M90" s="180">
        <v>1</v>
      </c>
      <c r="N90" s="215">
        <v>20</v>
      </c>
      <c r="O90" s="180">
        <v>4</v>
      </c>
      <c r="P90" s="215">
        <v>80</v>
      </c>
      <c r="Q90" s="187">
        <v>5</v>
      </c>
      <c r="R90" s="180">
        <v>4</v>
      </c>
      <c r="S90" s="215">
        <v>80</v>
      </c>
      <c r="T90" s="180">
        <v>1</v>
      </c>
      <c r="U90" s="215">
        <v>20</v>
      </c>
    </row>
    <row r="91" spans="1:21" ht="12" customHeight="1" x14ac:dyDescent="0.25">
      <c r="A91" s="258" t="s">
        <v>150</v>
      </c>
      <c r="B91" s="187">
        <v>17</v>
      </c>
      <c r="C91" s="180">
        <v>10</v>
      </c>
      <c r="D91" s="215">
        <v>58.82352941176471</v>
      </c>
      <c r="E91" s="180">
        <v>7</v>
      </c>
      <c r="F91" s="215">
        <v>41.17647058823529</v>
      </c>
      <c r="G91" s="187">
        <v>6</v>
      </c>
      <c r="H91" s="180">
        <v>4</v>
      </c>
      <c r="I91" s="215">
        <v>66.666666666666657</v>
      </c>
      <c r="J91" s="180">
        <v>2</v>
      </c>
      <c r="K91" s="215">
        <v>33.333333333333329</v>
      </c>
      <c r="L91" s="187">
        <v>6</v>
      </c>
      <c r="M91" s="180">
        <v>2</v>
      </c>
      <c r="N91" s="215">
        <v>33.333333333333329</v>
      </c>
      <c r="O91" s="180">
        <v>4</v>
      </c>
      <c r="P91" s="215">
        <v>66.666666666666657</v>
      </c>
      <c r="Q91" s="187">
        <v>5</v>
      </c>
      <c r="R91" s="180">
        <v>4</v>
      </c>
      <c r="S91" s="215">
        <v>80</v>
      </c>
      <c r="T91" s="180">
        <v>1</v>
      </c>
      <c r="U91" s="215">
        <v>20</v>
      </c>
    </row>
    <row r="92" spans="1:21" ht="12" customHeight="1" x14ac:dyDescent="0.25">
      <c r="A92" s="258" t="s">
        <v>967</v>
      </c>
      <c r="B92" s="187">
        <v>12</v>
      </c>
      <c r="C92" s="180">
        <v>6</v>
      </c>
      <c r="D92" s="215">
        <v>50</v>
      </c>
      <c r="E92" s="180">
        <v>6</v>
      </c>
      <c r="F92" s="215">
        <v>50</v>
      </c>
      <c r="G92" s="187">
        <v>4</v>
      </c>
      <c r="H92" s="180">
        <v>2</v>
      </c>
      <c r="I92" s="215">
        <v>50</v>
      </c>
      <c r="J92" s="180">
        <v>2</v>
      </c>
      <c r="K92" s="215">
        <v>50</v>
      </c>
      <c r="L92" s="187">
        <v>4</v>
      </c>
      <c r="M92" s="180">
        <v>2</v>
      </c>
      <c r="N92" s="215">
        <v>50</v>
      </c>
      <c r="O92" s="180">
        <v>2</v>
      </c>
      <c r="P92" s="215">
        <v>50</v>
      </c>
      <c r="Q92" s="187">
        <v>4</v>
      </c>
      <c r="R92" s="180">
        <v>2</v>
      </c>
      <c r="S92" s="215">
        <v>50</v>
      </c>
      <c r="T92" s="180">
        <v>2</v>
      </c>
      <c r="U92" s="215">
        <v>50</v>
      </c>
    </row>
    <row r="93" spans="1:21" ht="12" customHeight="1" x14ac:dyDescent="0.25">
      <c r="A93" s="258" t="s">
        <v>763</v>
      </c>
      <c r="B93" s="187">
        <v>15</v>
      </c>
      <c r="C93" s="180">
        <v>8</v>
      </c>
      <c r="D93" s="215">
        <v>53.333333333333336</v>
      </c>
      <c r="E93" s="180">
        <v>7</v>
      </c>
      <c r="F93" s="215">
        <v>46.666666666666664</v>
      </c>
      <c r="G93" s="187">
        <v>5</v>
      </c>
      <c r="H93" s="180">
        <v>3</v>
      </c>
      <c r="I93" s="215">
        <v>60</v>
      </c>
      <c r="J93" s="180">
        <v>2</v>
      </c>
      <c r="K93" s="215">
        <v>40</v>
      </c>
      <c r="L93" s="187">
        <v>5</v>
      </c>
      <c r="M93" s="180">
        <v>2</v>
      </c>
      <c r="N93" s="215">
        <v>40</v>
      </c>
      <c r="O93" s="180">
        <v>3</v>
      </c>
      <c r="P93" s="215">
        <v>60</v>
      </c>
      <c r="Q93" s="187">
        <v>5</v>
      </c>
      <c r="R93" s="180">
        <v>3</v>
      </c>
      <c r="S93" s="215">
        <v>60</v>
      </c>
      <c r="T93" s="180">
        <v>2</v>
      </c>
      <c r="U93" s="215">
        <v>40</v>
      </c>
    </row>
    <row r="94" spans="1:21" ht="24.9" customHeight="1" x14ac:dyDescent="0.25">
      <c r="A94" s="228" t="s">
        <v>320</v>
      </c>
      <c r="B94" s="254">
        <v>150</v>
      </c>
      <c r="C94" s="255">
        <v>80</v>
      </c>
      <c r="D94" s="256">
        <v>53.333333333333336</v>
      </c>
      <c r="E94" s="255">
        <v>70</v>
      </c>
      <c r="F94" s="257">
        <v>46.666666666666664</v>
      </c>
      <c r="G94" s="254">
        <v>51</v>
      </c>
      <c r="H94" s="255">
        <v>28</v>
      </c>
      <c r="I94" s="256">
        <v>54.901960784313729</v>
      </c>
      <c r="J94" s="255">
        <v>23</v>
      </c>
      <c r="K94" s="257">
        <v>45.098039215686278</v>
      </c>
      <c r="L94" s="254">
        <v>50</v>
      </c>
      <c r="M94" s="255">
        <v>22</v>
      </c>
      <c r="N94" s="256">
        <v>44</v>
      </c>
      <c r="O94" s="255">
        <v>28</v>
      </c>
      <c r="P94" s="257">
        <v>56.000000000000007</v>
      </c>
      <c r="Q94" s="254">
        <v>49</v>
      </c>
      <c r="R94" s="255">
        <v>30</v>
      </c>
      <c r="S94" s="256">
        <v>61.224489795918366</v>
      </c>
      <c r="T94" s="255">
        <v>19</v>
      </c>
      <c r="U94" s="256">
        <v>38.775510204081634</v>
      </c>
    </row>
    <row r="95" spans="1:21" ht="12" customHeight="1" x14ac:dyDescent="0.25">
      <c r="A95" s="258" t="s">
        <v>27</v>
      </c>
      <c r="B95" s="187">
        <v>33</v>
      </c>
      <c r="C95" s="180">
        <v>18</v>
      </c>
      <c r="D95" s="215">
        <v>54.54545454545454</v>
      </c>
      <c r="E95" s="180">
        <v>15</v>
      </c>
      <c r="F95" s="215">
        <v>45.454545454545453</v>
      </c>
      <c r="G95" s="187">
        <v>11</v>
      </c>
      <c r="H95" s="180">
        <v>7</v>
      </c>
      <c r="I95" s="215">
        <v>63.636363636363633</v>
      </c>
      <c r="J95" s="180">
        <v>4</v>
      </c>
      <c r="K95" s="215">
        <v>36.363636363636367</v>
      </c>
      <c r="L95" s="187">
        <v>11</v>
      </c>
      <c r="M95" s="180">
        <v>4</v>
      </c>
      <c r="N95" s="215">
        <v>36.363636363636367</v>
      </c>
      <c r="O95" s="180">
        <v>7</v>
      </c>
      <c r="P95" s="215">
        <v>63.636363636363633</v>
      </c>
      <c r="Q95" s="187">
        <v>11</v>
      </c>
      <c r="R95" s="180">
        <v>7</v>
      </c>
      <c r="S95" s="215">
        <v>63.636363636363633</v>
      </c>
      <c r="T95" s="180">
        <v>4</v>
      </c>
      <c r="U95" s="215">
        <v>36.363636363636367</v>
      </c>
    </row>
    <row r="96" spans="1:21" ht="12" customHeight="1" x14ac:dyDescent="0.25">
      <c r="A96" s="258" t="s">
        <v>151</v>
      </c>
      <c r="B96" s="187">
        <v>30</v>
      </c>
      <c r="C96" s="180">
        <v>15</v>
      </c>
      <c r="D96" s="215">
        <v>50</v>
      </c>
      <c r="E96" s="180">
        <v>15</v>
      </c>
      <c r="F96" s="215">
        <v>50</v>
      </c>
      <c r="G96" s="187">
        <v>10</v>
      </c>
      <c r="H96" s="180">
        <v>7</v>
      </c>
      <c r="I96" s="215">
        <v>70</v>
      </c>
      <c r="J96" s="180">
        <v>3</v>
      </c>
      <c r="K96" s="215">
        <v>30</v>
      </c>
      <c r="L96" s="187">
        <v>10</v>
      </c>
      <c r="M96" s="180">
        <v>3</v>
      </c>
      <c r="N96" s="215">
        <v>30</v>
      </c>
      <c r="O96" s="180">
        <v>7</v>
      </c>
      <c r="P96" s="215">
        <v>70</v>
      </c>
      <c r="Q96" s="187">
        <v>10</v>
      </c>
      <c r="R96" s="180">
        <v>5</v>
      </c>
      <c r="S96" s="215">
        <v>50</v>
      </c>
      <c r="T96" s="180">
        <v>5</v>
      </c>
      <c r="U96" s="215">
        <v>50</v>
      </c>
    </row>
    <row r="97" spans="1:21" ht="12" customHeight="1" x14ac:dyDescent="0.25">
      <c r="A97" s="258" t="s">
        <v>152</v>
      </c>
      <c r="B97" s="187">
        <v>24</v>
      </c>
      <c r="C97" s="180">
        <v>13</v>
      </c>
      <c r="D97" s="215">
        <v>54.166666666666664</v>
      </c>
      <c r="E97" s="180">
        <v>11</v>
      </c>
      <c r="F97" s="215">
        <v>45.833333333333329</v>
      </c>
      <c r="G97" s="187">
        <v>8</v>
      </c>
      <c r="H97" s="180">
        <v>5</v>
      </c>
      <c r="I97" s="215">
        <v>62.5</v>
      </c>
      <c r="J97" s="180">
        <v>3</v>
      </c>
      <c r="K97" s="215">
        <v>37.5</v>
      </c>
      <c r="L97" s="187">
        <v>8</v>
      </c>
      <c r="M97" s="180">
        <v>3</v>
      </c>
      <c r="N97" s="215">
        <v>37.5</v>
      </c>
      <c r="O97" s="180">
        <v>5</v>
      </c>
      <c r="P97" s="215">
        <v>62.5</v>
      </c>
      <c r="Q97" s="187">
        <v>8</v>
      </c>
      <c r="R97" s="180">
        <v>5</v>
      </c>
      <c r="S97" s="215">
        <v>62.5</v>
      </c>
      <c r="T97" s="180">
        <v>3</v>
      </c>
      <c r="U97" s="215">
        <v>37.5</v>
      </c>
    </row>
    <row r="98" spans="1:21" ht="12" customHeight="1" x14ac:dyDescent="0.25">
      <c r="A98" s="258" t="s">
        <v>153</v>
      </c>
      <c r="B98" s="187">
        <v>18</v>
      </c>
      <c r="C98" s="180">
        <v>9</v>
      </c>
      <c r="D98" s="215">
        <v>50</v>
      </c>
      <c r="E98" s="180">
        <v>9</v>
      </c>
      <c r="F98" s="215">
        <v>50</v>
      </c>
      <c r="G98" s="187">
        <v>6</v>
      </c>
      <c r="H98" s="180">
        <v>2</v>
      </c>
      <c r="I98" s="215">
        <v>33.333333333333329</v>
      </c>
      <c r="J98" s="180">
        <v>4</v>
      </c>
      <c r="K98" s="215">
        <v>66.666666666666657</v>
      </c>
      <c r="L98" s="187">
        <v>6</v>
      </c>
      <c r="M98" s="180">
        <v>4</v>
      </c>
      <c r="N98" s="215">
        <v>66.666666666666657</v>
      </c>
      <c r="O98" s="180">
        <v>2</v>
      </c>
      <c r="P98" s="215">
        <v>33.333333333333329</v>
      </c>
      <c r="Q98" s="187">
        <v>6</v>
      </c>
      <c r="R98" s="180">
        <v>3</v>
      </c>
      <c r="S98" s="215">
        <v>50</v>
      </c>
      <c r="T98" s="180">
        <v>3</v>
      </c>
      <c r="U98" s="215">
        <v>50</v>
      </c>
    </row>
    <row r="99" spans="1:21" ht="12" customHeight="1" x14ac:dyDescent="0.25">
      <c r="A99" s="258" t="s">
        <v>154</v>
      </c>
      <c r="B99" s="187">
        <v>17</v>
      </c>
      <c r="C99" s="180">
        <v>10</v>
      </c>
      <c r="D99" s="215">
        <v>58.82352941176471</v>
      </c>
      <c r="E99" s="180">
        <v>7</v>
      </c>
      <c r="F99" s="215">
        <v>41.17647058823529</v>
      </c>
      <c r="G99" s="187">
        <v>6</v>
      </c>
      <c r="H99" s="180">
        <v>2</v>
      </c>
      <c r="I99" s="215">
        <v>33.333333333333329</v>
      </c>
      <c r="J99" s="180">
        <v>4</v>
      </c>
      <c r="K99" s="215">
        <v>66.666666666666657</v>
      </c>
      <c r="L99" s="187">
        <v>6</v>
      </c>
      <c r="M99" s="180">
        <v>4</v>
      </c>
      <c r="N99" s="215">
        <v>66.666666666666657</v>
      </c>
      <c r="O99" s="180">
        <v>2</v>
      </c>
      <c r="P99" s="215">
        <v>33.333333333333329</v>
      </c>
      <c r="Q99" s="187">
        <v>5</v>
      </c>
      <c r="R99" s="180">
        <v>4</v>
      </c>
      <c r="S99" s="215">
        <v>80</v>
      </c>
      <c r="T99" s="180">
        <v>1</v>
      </c>
      <c r="U99" s="215">
        <v>20</v>
      </c>
    </row>
    <row r="100" spans="1:21" ht="12" customHeight="1" x14ac:dyDescent="0.25">
      <c r="A100" s="258" t="s">
        <v>155</v>
      </c>
      <c r="B100" s="187">
        <v>28</v>
      </c>
      <c r="C100" s="180">
        <v>15</v>
      </c>
      <c r="D100" s="215">
        <v>53.571428571428569</v>
      </c>
      <c r="E100" s="180">
        <v>13</v>
      </c>
      <c r="F100" s="215">
        <v>46.428571428571431</v>
      </c>
      <c r="G100" s="187">
        <v>10</v>
      </c>
      <c r="H100" s="180">
        <v>5</v>
      </c>
      <c r="I100" s="215">
        <v>50</v>
      </c>
      <c r="J100" s="180">
        <v>5</v>
      </c>
      <c r="K100" s="215">
        <v>50</v>
      </c>
      <c r="L100" s="187">
        <v>9</v>
      </c>
      <c r="M100" s="180">
        <v>4</v>
      </c>
      <c r="N100" s="215">
        <v>44.444444444444443</v>
      </c>
      <c r="O100" s="180">
        <v>5</v>
      </c>
      <c r="P100" s="215">
        <v>55.555555555555557</v>
      </c>
      <c r="Q100" s="187">
        <v>9</v>
      </c>
      <c r="R100" s="180">
        <v>6</v>
      </c>
      <c r="S100" s="215">
        <v>66.666666666666657</v>
      </c>
      <c r="T100" s="180">
        <v>3</v>
      </c>
      <c r="U100" s="215">
        <v>33.333333333333329</v>
      </c>
    </row>
    <row r="101" spans="1:21" ht="12" customHeight="1" x14ac:dyDescent="0.25">
      <c r="A101" s="196"/>
      <c r="B101" s="260"/>
      <c r="C101" s="7"/>
      <c r="D101" s="7"/>
      <c r="E101" s="7"/>
      <c r="F101" s="196"/>
      <c r="G101" s="260"/>
      <c r="H101" s="7"/>
      <c r="I101" s="7"/>
      <c r="J101" s="7"/>
      <c r="K101" s="196"/>
      <c r="L101" s="7"/>
      <c r="M101" s="7"/>
      <c r="N101" s="7"/>
      <c r="O101" s="7"/>
      <c r="P101" s="196"/>
      <c r="Q101" s="7"/>
      <c r="R101" s="7"/>
      <c r="S101" s="7"/>
      <c r="T101" s="7"/>
      <c r="U101" s="7"/>
    </row>
    <row r="102" spans="1:21" ht="12" customHeight="1" x14ac:dyDescent="0.25">
      <c r="A102" s="5"/>
      <c r="B102" s="180"/>
      <c r="C102" s="5"/>
      <c r="D102" s="5"/>
      <c r="E102" s="5"/>
      <c r="F102" s="5"/>
      <c r="G102" s="180"/>
      <c r="H102" s="5"/>
      <c r="I102" s="5"/>
      <c r="J102" s="5"/>
      <c r="K102" s="5"/>
      <c r="L102" s="5"/>
      <c r="M102" s="5"/>
      <c r="N102" s="5"/>
      <c r="O102" s="5"/>
      <c r="P102" s="5"/>
      <c r="Q102" s="5"/>
      <c r="R102" s="5"/>
      <c r="S102" s="5"/>
      <c r="T102" s="5"/>
      <c r="U102" s="5"/>
    </row>
    <row r="103" spans="1:21" ht="12" customHeight="1" x14ac:dyDescent="0.25">
      <c r="A103" s="4" t="str">
        <f>+'G3'!A34</f>
        <v>Fuente: Departamento de Registro de Partidos Políticos, base de datos de Candidaturas 2024, Tribunal Supremo de Elecciones.</v>
      </c>
      <c r="B103" s="180"/>
      <c r="C103" s="5"/>
      <c r="D103" s="5"/>
      <c r="E103" s="5"/>
      <c r="F103" s="5"/>
      <c r="G103" s="180"/>
      <c r="H103" s="5"/>
      <c r="I103" s="5"/>
      <c r="J103" s="5"/>
      <c r="K103" s="5"/>
      <c r="L103" s="5"/>
      <c r="M103" s="5"/>
      <c r="N103" s="5"/>
      <c r="O103" s="5"/>
      <c r="P103" s="5"/>
      <c r="Q103" s="5"/>
      <c r="R103" s="5"/>
      <c r="S103" s="5"/>
      <c r="T103" s="5"/>
      <c r="U103" s="5"/>
    </row>
  </sheetData>
  <mergeCells count="10">
    <mergeCell ref="A1:U1"/>
    <mergeCell ref="A2:U2"/>
    <mergeCell ref="A3:U3"/>
    <mergeCell ref="G5:K5"/>
    <mergeCell ref="G6:G7"/>
    <mergeCell ref="B5:F5"/>
    <mergeCell ref="B6:B7"/>
    <mergeCell ref="A5:A7"/>
    <mergeCell ref="L6:L7"/>
    <mergeCell ref="Q6:Q7"/>
  </mergeCells>
  <printOptions horizontalCentered="1"/>
  <pageMargins left="0.78185039370078735" right="0.19685039370078741" top="0.6692913385826772" bottom="0.43307086614173229" header="0" footer="0"/>
  <pageSetup paperSize="9" scale="68" fitToHeight="2" orientation="landscape" horizontalDpi="120" verticalDpi="144" r:id="rId1"/>
  <headerFooter alignWithMargins="0"/>
  <rowBreaks count="1" manualBreakCount="1">
    <brk id="56" max="20" man="1"/>
  </rowBreaks>
  <ignoredErrors>
    <ignoredError sqref="B101:T103" formula="1"/>
  </ignoredError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45">
    <tabColor rgb="FFFFFF00"/>
    <pageSetUpPr autoPageBreaks="0"/>
  </sheetPr>
  <dimension ref="A1:P85"/>
  <sheetViews>
    <sheetView zoomScaleNormal="100" zoomScaleSheetLayoutView="115" workbookViewId="0">
      <selection sqref="A1:P1"/>
    </sheetView>
  </sheetViews>
  <sheetFormatPr baseColWidth="10" defaultColWidth="11.44140625" defaultRowHeight="12.75" customHeight="1" x14ac:dyDescent="0.25"/>
  <cols>
    <col min="1" max="1" width="39.44140625" style="202" customWidth="1"/>
    <col min="2" max="13" width="7.5546875" style="202" customWidth="1"/>
    <col min="14" max="14" width="8" style="202" bestFit="1" customWidth="1"/>
    <col min="15" max="15" width="7.5546875" style="202" customWidth="1"/>
    <col min="16" max="16" width="8" style="202" bestFit="1" customWidth="1"/>
    <col min="17" max="16384" width="11.44140625" style="202"/>
  </cols>
  <sheetData>
    <row r="1" spans="1:16" ht="13.2" x14ac:dyDescent="0.25">
      <c r="A1" s="450" t="s">
        <v>1233</v>
      </c>
      <c r="B1" s="450"/>
      <c r="C1" s="450"/>
      <c r="D1" s="450"/>
      <c r="E1" s="450"/>
      <c r="F1" s="450"/>
      <c r="G1" s="450"/>
      <c r="H1" s="450"/>
      <c r="I1" s="450"/>
      <c r="J1" s="450"/>
      <c r="K1" s="450"/>
      <c r="L1" s="450"/>
      <c r="M1" s="450"/>
      <c r="N1" s="450"/>
      <c r="O1" s="450"/>
      <c r="P1" s="450"/>
    </row>
    <row r="2" spans="1:16" ht="13.2" x14ac:dyDescent="0.25">
      <c r="A2" s="450" t="s">
        <v>1206</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5"/>
      <c r="C4" s="5"/>
      <c r="D4" s="5"/>
      <c r="E4" s="5"/>
      <c r="F4" s="5"/>
      <c r="G4" s="5"/>
      <c r="H4" s="5"/>
      <c r="I4" s="5"/>
      <c r="J4" s="5"/>
      <c r="K4" s="5"/>
      <c r="L4" s="5"/>
      <c r="M4" s="5"/>
      <c r="N4" s="5"/>
      <c r="O4" s="5"/>
      <c r="P4" s="5"/>
    </row>
    <row r="5" spans="1:16" ht="13.2" x14ac:dyDescent="0.25">
      <c r="A5" s="451" t="s">
        <v>919</v>
      </c>
      <c r="B5" s="446" t="s">
        <v>933</v>
      </c>
      <c r="C5" s="454"/>
      <c r="D5" s="454"/>
      <c r="E5" s="454"/>
      <c r="F5" s="447"/>
      <c r="G5" s="446" t="s">
        <v>79</v>
      </c>
      <c r="H5" s="454"/>
      <c r="I5" s="454"/>
      <c r="J5" s="454"/>
      <c r="K5" s="447"/>
      <c r="L5" s="454" t="s">
        <v>80</v>
      </c>
      <c r="M5" s="454"/>
      <c r="N5" s="454"/>
      <c r="O5" s="454"/>
      <c r="P5" s="454"/>
    </row>
    <row r="6" spans="1:16" ht="13.2" x14ac:dyDescent="0.25">
      <c r="A6" s="452" t="s">
        <v>81</v>
      </c>
      <c r="B6" s="448" t="s">
        <v>0</v>
      </c>
      <c r="C6" s="446" t="s">
        <v>23</v>
      </c>
      <c r="D6" s="447"/>
      <c r="E6" s="445" t="s">
        <v>24</v>
      </c>
      <c r="F6" s="444"/>
      <c r="G6" s="448" t="s">
        <v>0</v>
      </c>
      <c r="H6" s="446" t="s">
        <v>23</v>
      </c>
      <c r="I6" s="447"/>
      <c r="J6" s="445" t="s">
        <v>24</v>
      </c>
      <c r="K6" s="444"/>
      <c r="L6" s="448" t="s">
        <v>0</v>
      </c>
      <c r="M6" s="446" t="s">
        <v>23</v>
      </c>
      <c r="N6" s="447"/>
      <c r="O6" s="454" t="s">
        <v>24</v>
      </c>
      <c r="P6" s="454"/>
    </row>
    <row r="7" spans="1:16" ht="13.2" x14ac:dyDescent="0.25">
      <c r="A7" s="453"/>
      <c r="B7" s="449" t="s">
        <v>78</v>
      </c>
      <c r="C7" s="208" t="s">
        <v>78</v>
      </c>
      <c r="D7" s="208" t="s">
        <v>2</v>
      </c>
      <c r="E7" s="208" t="s">
        <v>78</v>
      </c>
      <c r="F7" s="208" t="s">
        <v>2</v>
      </c>
      <c r="G7" s="449" t="s">
        <v>78</v>
      </c>
      <c r="H7" s="208" t="s">
        <v>78</v>
      </c>
      <c r="I7" s="208" t="s">
        <v>2</v>
      </c>
      <c r="J7" s="208" t="s">
        <v>78</v>
      </c>
      <c r="K7" s="242" t="s">
        <v>2</v>
      </c>
      <c r="L7" s="449" t="s">
        <v>78</v>
      </c>
      <c r="M7" s="208" t="s">
        <v>78</v>
      </c>
      <c r="N7" s="208" t="s">
        <v>2</v>
      </c>
      <c r="O7" s="208" t="s">
        <v>78</v>
      </c>
      <c r="P7" s="242" t="s">
        <v>2</v>
      </c>
    </row>
    <row r="8" spans="1:16" ht="13.2" x14ac:dyDescent="0.25">
      <c r="A8" s="5"/>
      <c r="B8" s="186"/>
      <c r="C8" s="5"/>
      <c r="D8" s="5"/>
      <c r="E8" s="5"/>
      <c r="F8" s="5"/>
      <c r="G8" s="186"/>
      <c r="H8" s="5"/>
      <c r="I8" s="5"/>
      <c r="J8" s="5"/>
      <c r="K8" s="209"/>
      <c r="L8" s="5"/>
      <c r="M8" s="5"/>
      <c r="N8" s="5"/>
      <c r="O8" s="5"/>
      <c r="P8" s="5"/>
    </row>
    <row r="9" spans="1:16" ht="13.2" x14ac:dyDescent="0.25">
      <c r="A9" s="17" t="s">
        <v>0</v>
      </c>
      <c r="B9" s="185">
        <f>SUM(B11:B83)</f>
        <v>7013</v>
      </c>
      <c r="C9" s="184">
        <f>SUM(C11:C83)</f>
        <v>3550</v>
      </c>
      <c r="D9" s="210">
        <f>C9/B9*100</f>
        <v>50.620276629117356</v>
      </c>
      <c r="E9" s="184">
        <f>SUM(E11:E83)</f>
        <v>3463</v>
      </c>
      <c r="F9" s="216">
        <f>E9/B9*100</f>
        <v>49.379723370882644</v>
      </c>
      <c r="G9" s="185">
        <f>SUM(G11:G83)</f>
        <v>3582</v>
      </c>
      <c r="H9" s="184">
        <f>SUM(H11:H83)</f>
        <v>1816</v>
      </c>
      <c r="I9" s="211">
        <f>H9/G9*100</f>
        <v>50.697934115019535</v>
      </c>
      <c r="J9" s="184">
        <f>SUM(J11:J83)</f>
        <v>1766</v>
      </c>
      <c r="K9" s="216">
        <f>J9/G9*100</f>
        <v>49.302065884980458</v>
      </c>
      <c r="L9" s="185">
        <f>SUM(L11:L83)</f>
        <v>3431</v>
      </c>
      <c r="M9" s="184">
        <f>SUM(M11:M83)</f>
        <v>1734</v>
      </c>
      <c r="N9" s="210">
        <f>M9/L9*100</f>
        <v>50.539201399009038</v>
      </c>
      <c r="O9" s="184">
        <f>SUM(O11:O83)</f>
        <v>1697</v>
      </c>
      <c r="P9" s="210">
        <f>O9/L9*100</f>
        <v>49.460798600990962</v>
      </c>
    </row>
    <row r="10" spans="1:16" ht="13.2" x14ac:dyDescent="0.25">
      <c r="A10" s="5"/>
      <c r="B10" s="187"/>
      <c r="C10" s="180"/>
      <c r="D10" s="213"/>
      <c r="E10" s="180"/>
      <c r="F10" s="213"/>
      <c r="G10" s="187"/>
      <c r="H10" s="180"/>
      <c r="I10" s="213"/>
      <c r="J10" s="180"/>
      <c r="K10" s="214"/>
      <c r="L10" s="180"/>
      <c r="M10" s="180"/>
      <c r="N10" s="215"/>
      <c r="O10" s="180"/>
      <c r="P10" s="215"/>
    </row>
    <row r="11" spans="1:16" ht="15" customHeight="1" x14ac:dyDescent="0.25">
      <c r="A11" s="5" t="s">
        <v>883</v>
      </c>
      <c r="B11" s="187">
        <v>14</v>
      </c>
      <c r="C11" s="180">
        <v>8</v>
      </c>
      <c r="D11" s="215">
        <f t="shared" ref="D11" si="0">C11/B11*100</f>
        <v>57.142857142857139</v>
      </c>
      <c r="E11" s="180">
        <v>6</v>
      </c>
      <c r="F11" s="215">
        <f t="shared" ref="F11" si="1">E11/B11*100</f>
        <v>42.857142857142854</v>
      </c>
      <c r="G11" s="187">
        <v>7</v>
      </c>
      <c r="H11" s="180">
        <v>4</v>
      </c>
      <c r="I11" s="215">
        <f t="shared" ref="I11" si="2">H11/G11*100</f>
        <v>57.142857142857139</v>
      </c>
      <c r="J11" s="180">
        <v>3</v>
      </c>
      <c r="K11" s="215">
        <f t="shared" ref="K11" si="3">J11/G11*100</f>
        <v>42.857142857142854</v>
      </c>
      <c r="L11" s="187">
        <v>7</v>
      </c>
      <c r="M11" s="180">
        <v>4</v>
      </c>
      <c r="N11" s="215">
        <f t="shared" ref="N11" si="4">M11/L11*100</f>
        <v>57.142857142857139</v>
      </c>
      <c r="O11" s="180">
        <v>3</v>
      </c>
      <c r="P11" s="215">
        <f t="shared" ref="P11" si="5">O11/L11*100</f>
        <v>42.857142857142854</v>
      </c>
    </row>
    <row r="12" spans="1:16" ht="15" customHeight="1" x14ac:dyDescent="0.25">
      <c r="A12" s="5" t="s">
        <v>82</v>
      </c>
      <c r="B12" s="187">
        <v>48</v>
      </c>
      <c r="C12" s="180">
        <v>25</v>
      </c>
      <c r="D12" s="215">
        <f t="shared" ref="D12:D75" si="6">C12/B12*100</f>
        <v>52.083333333333336</v>
      </c>
      <c r="E12" s="180">
        <v>23</v>
      </c>
      <c r="F12" s="215">
        <f t="shared" ref="F12:F75" si="7">E12/B12*100</f>
        <v>47.916666666666671</v>
      </c>
      <c r="G12" s="187">
        <v>25</v>
      </c>
      <c r="H12" s="180">
        <v>13</v>
      </c>
      <c r="I12" s="215">
        <f t="shared" ref="I12:I75" si="8">H12/G12*100</f>
        <v>52</v>
      </c>
      <c r="J12" s="180">
        <v>12</v>
      </c>
      <c r="K12" s="215">
        <f t="shared" ref="K12:K75" si="9">J12/G12*100</f>
        <v>48</v>
      </c>
      <c r="L12" s="187">
        <v>23</v>
      </c>
      <c r="M12" s="180">
        <v>12</v>
      </c>
      <c r="N12" s="215">
        <f t="shared" ref="N12:N75" si="10">M12/L12*100</f>
        <v>52.173913043478258</v>
      </c>
      <c r="O12" s="180">
        <v>11</v>
      </c>
      <c r="P12" s="215">
        <f t="shared" ref="P12:P75" si="11">O12/L12*100</f>
        <v>47.826086956521742</v>
      </c>
    </row>
    <row r="13" spans="1:16" ht="15" customHeight="1" x14ac:dyDescent="0.25">
      <c r="A13" s="5" t="s">
        <v>894</v>
      </c>
      <c r="B13" s="187">
        <v>67</v>
      </c>
      <c r="C13" s="180">
        <v>35</v>
      </c>
      <c r="D13" s="215">
        <f t="shared" si="6"/>
        <v>52.238805970149251</v>
      </c>
      <c r="E13" s="180">
        <v>32</v>
      </c>
      <c r="F13" s="215">
        <f t="shared" si="7"/>
        <v>47.761194029850742</v>
      </c>
      <c r="G13" s="187">
        <v>34</v>
      </c>
      <c r="H13" s="180">
        <v>18</v>
      </c>
      <c r="I13" s="215">
        <f t="shared" si="8"/>
        <v>52.941176470588239</v>
      </c>
      <c r="J13" s="180">
        <v>16</v>
      </c>
      <c r="K13" s="215">
        <f t="shared" si="9"/>
        <v>47.058823529411761</v>
      </c>
      <c r="L13" s="187">
        <v>33</v>
      </c>
      <c r="M13" s="180">
        <v>17</v>
      </c>
      <c r="N13" s="215">
        <f t="shared" si="10"/>
        <v>51.515151515151516</v>
      </c>
      <c r="O13" s="180">
        <v>16</v>
      </c>
      <c r="P13" s="215">
        <f t="shared" si="11"/>
        <v>48.484848484848484</v>
      </c>
    </row>
    <row r="14" spans="1:16" ht="15" customHeight="1" x14ac:dyDescent="0.25">
      <c r="A14" s="5" t="s">
        <v>1202</v>
      </c>
      <c r="B14" s="187">
        <v>133</v>
      </c>
      <c r="C14" s="180">
        <v>69</v>
      </c>
      <c r="D14" s="215">
        <f t="shared" si="6"/>
        <v>51.879699248120303</v>
      </c>
      <c r="E14" s="180">
        <v>64</v>
      </c>
      <c r="F14" s="215">
        <f t="shared" si="7"/>
        <v>48.120300751879697</v>
      </c>
      <c r="G14" s="187">
        <v>67</v>
      </c>
      <c r="H14" s="180">
        <v>35</v>
      </c>
      <c r="I14" s="215">
        <f t="shared" si="8"/>
        <v>52.238805970149251</v>
      </c>
      <c r="J14" s="180">
        <v>32</v>
      </c>
      <c r="K14" s="215">
        <f t="shared" si="9"/>
        <v>47.761194029850742</v>
      </c>
      <c r="L14" s="187">
        <v>66</v>
      </c>
      <c r="M14" s="180">
        <v>34</v>
      </c>
      <c r="N14" s="215">
        <f t="shared" si="10"/>
        <v>51.515151515151516</v>
      </c>
      <c r="O14" s="180">
        <v>32</v>
      </c>
      <c r="P14" s="215">
        <f t="shared" si="11"/>
        <v>48.484848484848484</v>
      </c>
    </row>
    <row r="15" spans="1:16" ht="15" customHeight="1" x14ac:dyDescent="0.25">
      <c r="A15" s="5" t="s">
        <v>884</v>
      </c>
      <c r="B15" s="187">
        <v>22</v>
      </c>
      <c r="C15" s="180">
        <v>12</v>
      </c>
      <c r="D15" s="215">
        <f t="shared" si="6"/>
        <v>54.54545454545454</v>
      </c>
      <c r="E15" s="180">
        <v>10</v>
      </c>
      <c r="F15" s="215">
        <f t="shared" si="7"/>
        <v>45.454545454545453</v>
      </c>
      <c r="G15" s="187">
        <v>11</v>
      </c>
      <c r="H15" s="180">
        <v>6</v>
      </c>
      <c r="I15" s="215">
        <f t="shared" si="8"/>
        <v>54.54545454545454</v>
      </c>
      <c r="J15" s="180">
        <v>5</v>
      </c>
      <c r="K15" s="215">
        <f t="shared" si="9"/>
        <v>45.454545454545453</v>
      </c>
      <c r="L15" s="187">
        <v>11</v>
      </c>
      <c r="M15" s="180">
        <v>6</v>
      </c>
      <c r="N15" s="215">
        <f t="shared" si="10"/>
        <v>54.54545454545454</v>
      </c>
      <c r="O15" s="180">
        <v>5</v>
      </c>
      <c r="P15" s="215">
        <f t="shared" si="11"/>
        <v>45.454545454545453</v>
      </c>
    </row>
    <row r="16" spans="1:16" ht="15" customHeight="1" x14ac:dyDescent="0.25">
      <c r="A16" s="5" t="s">
        <v>895</v>
      </c>
      <c r="B16" s="187">
        <v>10</v>
      </c>
      <c r="C16" s="180">
        <v>4</v>
      </c>
      <c r="D16" s="215">
        <f t="shared" si="6"/>
        <v>40</v>
      </c>
      <c r="E16" s="180">
        <v>6</v>
      </c>
      <c r="F16" s="215">
        <f t="shared" si="7"/>
        <v>60</v>
      </c>
      <c r="G16" s="187">
        <v>5</v>
      </c>
      <c r="H16" s="180">
        <v>2</v>
      </c>
      <c r="I16" s="215">
        <f t="shared" si="8"/>
        <v>40</v>
      </c>
      <c r="J16" s="180">
        <v>3</v>
      </c>
      <c r="K16" s="215">
        <f t="shared" si="9"/>
        <v>60</v>
      </c>
      <c r="L16" s="187">
        <v>5</v>
      </c>
      <c r="M16" s="180">
        <v>2</v>
      </c>
      <c r="N16" s="215">
        <f t="shared" si="10"/>
        <v>40</v>
      </c>
      <c r="O16" s="180">
        <v>3</v>
      </c>
      <c r="P16" s="215">
        <f t="shared" si="11"/>
        <v>60</v>
      </c>
    </row>
    <row r="17" spans="1:16" ht="15" customHeight="1" x14ac:dyDescent="0.25">
      <c r="A17" s="5" t="s">
        <v>1209</v>
      </c>
      <c r="B17" s="187">
        <v>10</v>
      </c>
      <c r="C17" s="180">
        <v>6</v>
      </c>
      <c r="D17" s="215">
        <f t="shared" si="6"/>
        <v>60</v>
      </c>
      <c r="E17" s="180">
        <v>4</v>
      </c>
      <c r="F17" s="215">
        <f t="shared" si="7"/>
        <v>40</v>
      </c>
      <c r="G17" s="187">
        <v>5</v>
      </c>
      <c r="H17" s="180">
        <v>3</v>
      </c>
      <c r="I17" s="215">
        <f t="shared" si="8"/>
        <v>60</v>
      </c>
      <c r="J17" s="180">
        <v>2</v>
      </c>
      <c r="K17" s="215">
        <f t="shared" si="9"/>
        <v>40</v>
      </c>
      <c r="L17" s="187">
        <v>5</v>
      </c>
      <c r="M17" s="180">
        <v>3</v>
      </c>
      <c r="N17" s="215">
        <f t="shared" si="10"/>
        <v>60</v>
      </c>
      <c r="O17" s="180">
        <v>2</v>
      </c>
      <c r="P17" s="215">
        <f t="shared" si="11"/>
        <v>40</v>
      </c>
    </row>
    <row r="18" spans="1:16" ht="15" customHeight="1" x14ac:dyDescent="0.25">
      <c r="A18" s="5" t="s">
        <v>1235</v>
      </c>
      <c r="B18" s="187">
        <v>452</v>
      </c>
      <c r="C18" s="180">
        <v>225</v>
      </c>
      <c r="D18" s="215">
        <f t="shared" si="6"/>
        <v>49.778761061946902</v>
      </c>
      <c r="E18" s="180">
        <v>227</v>
      </c>
      <c r="F18" s="215">
        <f t="shared" si="7"/>
        <v>50.221238938053091</v>
      </c>
      <c r="G18" s="187">
        <v>224</v>
      </c>
      <c r="H18" s="180">
        <v>112</v>
      </c>
      <c r="I18" s="215">
        <f t="shared" si="8"/>
        <v>50</v>
      </c>
      <c r="J18" s="180">
        <v>112</v>
      </c>
      <c r="K18" s="215">
        <f t="shared" si="9"/>
        <v>50</v>
      </c>
      <c r="L18" s="187">
        <v>228</v>
      </c>
      <c r="M18" s="180">
        <v>113</v>
      </c>
      <c r="N18" s="215">
        <f t="shared" si="10"/>
        <v>49.561403508771932</v>
      </c>
      <c r="O18" s="180">
        <v>115</v>
      </c>
      <c r="P18" s="215">
        <f t="shared" si="11"/>
        <v>50.438596491228068</v>
      </c>
    </row>
    <row r="19" spans="1:16" ht="15" customHeight="1" x14ac:dyDescent="0.25">
      <c r="A19" s="5" t="s">
        <v>885</v>
      </c>
      <c r="B19" s="187">
        <v>13</v>
      </c>
      <c r="C19" s="180">
        <v>7</v>
      </c>
      <c r="D19" s="215">
        <f t="shared" si="6"/>
        <v>53.846153846153847</v>
      </c>
      <c r="E19" s="180">
        <v>6</v>
      </c>
      <c r="F19" s="215">
        <f t="shared" si="7"/>
        <v>46.153846153846153</v>
      </c>
      <c r="G19" s="187">
        <v>7</v>
      </c>
      <c r="H19" s="180">
        <v>4</v>
      </c>
      <c r="I19" s="215">
        <f t="shared" si="8"/>
        <v>57.142857142857139</v>
      </c>
      <c r="J19" s="180">
        <v>3</v>
      </c>
      <c r="K19" s="215">
        <f t="shared" si="9"/>
        <v>42.857142857142854</v>
      </c>
      <c r="L19" s="187">
        <v>6</v>
      </c>
      <c r="M19" s="180">
        <v>3</v>
      </c>
      <c r="N19" s="215">
        <f t="shared" si="10"/>
        <v>50</v>
      </c>
      <c r="O19" s="180">
        <v>3</v>
      </c>
      <c r="P19" s="215">
        <f t="shared" si="11"/>
        <v>50</v>
      </c>
    </row>
    <row r="20" spans="1:16" ht="15" customHeight="1" x14ac:dyDescent="0.25">
      <c r="A20" s="5" t="s">
        <v>886</v>
      </c>
      <c r="B20" s="187">
        <v>14</v>
      </c>
      <c r="C20" s="180">
        <v>8</v>
      </c>
      <c r="D20" s="215">
        <f t="shared" si="6"/>
        <v>57.142857142857139</v>
      </c>
      <c r="E20" s="180">
        <v>6</v>
      </c>
      <c r="F20" s="215">
        <f t="shared" si="7"/>
        <v>42.857142857142854</v>
      </c>
      <c r="G20" s="187">
        <v>7</v>
      </c>
      <c r="H20" s="180">
        <v>4</v>
      </c>
      <c r="I20" s="215">
        <f t="shared" si="8"/>
        <v>57.142857142857139</v>
      </c>
      <c r="J20" s="180">
        <v>3</v>
      </c>
      <c r="K20" s="215">
        <f t="shared" si="9"/>
        <v>42.857142857142854</v>
      </c>
      <c r="L20" s="187">
        <v>7</v>
      </c>
      <c r="M20" s="180">
        <v>4</v>
      </c>
      <c r="N20" s="215">
        <f t="shared" si="10"/>
        <v>57.142857142857139</v>
      </c>
      <c r="O20" s="180">
        <v>3</v>
      </c>
      <c r="P20" s="215">
        <f t="shared" si="11"/>
        <v>42.857142857142854</v>
      </c>
    </row>
    <row r="21" spans="1:16" ht="15" customHeight="1" x14ac:dyDescent="0.25">
      <c r="A21" s="5" t="s">
        <v>432</v>
      </c>
      <c r="B21" s="187">
        <v>14</v>
      </c>
      <c r="C21" s="180">
        <v>6</v>
      </c>
      <c r="D21" s="215">
        <f t="shared" si="6"/>
        <v>42.857142857142854</v>
      </c>
      <c r="E21" s="180">
        <v>8</v>
      </c>
      <c r="F21" s="215">
        <f t="shared" si="7"/>
        <v>57.142857142857139</v>
      </c>
      <c r="G21" s="187">
        <v>7</v>
      </c>
      <c r="H21" s="180">
        <v>3</v>
      </c>
      <c r="I21" s="215">
        <f t="shared" si="8"/>
        <v>42.857142857142854</v>
      </c>
      <c r="J21" s="180">
        <v>4</v>
      </c>
      <c r="K21" s="215">
        <f t="shared" si="9"/>
        <v>57.142857142857139</v>
      </c>
      <c r="L21" s="187">
        <v>7</v>
      </c>
      <c r="M21" s="180">
        <v>3</v>
      </c>
      <c r="N21" s="215">
        <f t="shared" si="10"/>
        <v>42.857142857142854</v>
      </c>
      <c r="O21" s="180">
        <v>4</v>
      </c>
      <c r="P21" s="215">
        <f t="shared" si="11"/>
        <v>57.142857142857139</v>
      </c>
    </row>
    <row r="22" spans="1:16" ht="15" customHeight="1" x14ac:dyDescent="0.25">
      <c r="A22" s="5" t="s">
        <v>1210</v>
      </c>
      <c r="B22" s="187">
        <v>12</v>
      </c>
      <c r="C22" s="180">
        <v>7</v>
      </c>
      <c r="D22" s="215">
        <f t="shared" si="6"/>
        <v>58.333333333333336</v>
      </c>
      <c r="E22" s="180">
        <v>5</v>
      </c>
      <c r="F22" s="215">
        <f t="shared" si="7"/>
        <v>41.666666666666671</v>
      </c>
      <c r="G22" s="187">
        <v>5</v>
      </c>
      <c r="H22" s="180">
        <v>3</v>
      </c>
      <c r="I22" s="215">
        <f t="shared" si="8"/>
        <v>60</v>
      </c>
      <c r="J22" s="180">
        <v>2</v>
      </c>
      <c r="K22" s="215">
        <f t="shared" si="9"/>
        <v>40</v>
      </c>
      <c r="L22" s="187">
        <v>7</v>
      </c>
      <c r="M22" s="180">
        <v>4</v>
      </c>
      <c r="N22" s="215">
        <f t="shared" si="10"/>
        <v>57.142857142857139</v>
      </c>
      <c r="O22" s="180">
        <v>3</v>
      </c>
      <c r="P22" s="215">
        <f t="shared" si="11"/>
        <v>42.857142857142854</v>
      </c>
    </row>
    <row r="23" spans="1:16" ht="15" customHeight="1" x14ac:dyDescent="0.25">
      <c r="A23" s="5" t="s">
        <v>888</v>
      </c>
      <c r="B23" s="187">
        <v>13</v>
      </c>
      <c r="C23" s="180">
        <v>7</v>
      </c>
      <c r="D23" s="215">
        <f t="shared" si="6"/>
        <v>53.846153846153847</v>
      </c>
      <c r="E23" s="180">
        <v>6</v>
      </c>
      <c r="F23" s="215">
        <f t="shared" si="7"/>
        <v>46.153846153846153</v>
      </c>
      <c r="G23" s="187">
        <v>7</v>
      </c>
      <c r="H23" s="180">
        <v>4</v>
      </c>
      <c r="I23" s="215">
        <f t="shared" si="8"/>
        <v>57.142857142857139</v>
      </c>
      <c r="J23" s="180">
        <v>3</v>
      </c>
      <c r="K23" s="215">
        <f t="shared" si="9"/>
        <v>42.857142857142854</v>
      </c>
      <c r="L23" s="187">
        <v>6</v>
      </c>
      <c r="M23" s="180">
        <v>3</v>
      </c>
      <c r="N23" s="215">
        <f t="shared" si="10"/>
        <v>50</v>
      </c>
      <c r="O23" s="180">
        <v>3</v>
      </c>
      <c r="P23" s="215">
        <f t="shared" si="11"/>
        <v>50</v>
      </c>
    </row>
    <row r="24" spans="1:16" ht="15" customHeight="1" x14ac:dyDescent="0.25">
      <c r="A24" s="5" t="s">
        <v>879</v>
      </c>
      <c r="B24" s="187">
        <v>9</v>
      </c>
      <c r="C24" s="180">
        <v>5</v>
      </c>
      <c r="D24" s="215">
        <f t="shared" si="6"/>
        <v>55.555555555555557</v>
      </c>
      <c r="E24" s="180">
        <v>4</v>
      </c>
      <c r="F24" s="215">
        <f t="shared" si="7"/>
        <v>44.444444444444443</v>
      </c>
      <c r="G24" s="187">
        <v>5</v>
      </c>
      <c r="H24" s="180">
        <v>3</v>
      </c>
      <c r="I24" s="215">
        <f t="shared" si="8"/>
        <v>60</v>
      </c>
      <c r="J24" s="180">
        <v>2</v>
      </c>
      <c r="K24" s="215">
        <f t="shared" si="9"/>
        <v>40</v>
      </c>
      <c r="L24" s="187">
        <v>4</v>
      </c>
      <c r="M24" s="180">
        <v>2</v>
      </c>
      <c r="N24" s="215">
        <f t="shared" si="10"/>
        <v>50</v>
      </c>
      <c r="O24" s="180">
        <v>2</v>
      </c>
      <c r="P24" s="215">
        <f t="shared" si="11"/>
        <v>50</v>
      </c>
    </row>
    <row r="25" spans="1:16" ht="15" customHeight="1" x14ac:dyDescent="0.25">
      <c r="A25" s="5" t="s">
        <v>433</v>
      </c>
      <c r="B25" s="187">
        <v>10</v>
      </c>
      <c r="C25" s="180">
        <v>6</v>
      </c>
      <c r="D25" s="215">
        <f t="shared" si="6"/>
        <v>60</v>
      </c>
      <c r="E25" s="180">
        <v>4</v>
      </c>
      <c r="F25" s="215">
        <f t="shared" si="7"/>
        <v>40</v>
      </c>
      <c r="G25" s="187">
        <v>5</v>
      </c>
      <c r="H25" s="180">
        <v>3</v>
      </c>
      <c r="I25" s="215">
        <f t="shared" si="8"/>
        <v>60</v>
      </c>
      <c r="J25" s="180">
        <v>2</v>
      </c>
      <c r="K25" s="215">
        <f t="shared" si="9"/>
        <v>40</v>
      </c>
      <c r="L25" s="187">
        <v>5</v>
      </c>
      <c r="M25" s="180">
        <v>3</v>
      </c>
      <c r="N25" s="215">
        <f t="shared" si="10"/>
        <v>60</v>
      </c>
      <c r="O25" s="180">
        <v>2</v>
      </c>
      <c r="P25" s="215">
        <f t="shared" si="11"/>
        <v>40</v>
      </c>
    </row>
    <row r="26" spans="1:16" ht="15" customHeight="1" x14ac:dyDescent="0.25">
      <c r="A26" s="5" t="s">
        <v>1211</v>
      </c>
      <c r="B26" s="187">
        <v>10</v>
      </c>
      <c r="C26" s="180">
        <v>5</v>
      </c>
      <c r="D26" s="215">
        <f t="shared" si="6"/>
        <v>50</v>
      </c>
      <c r="E26" s="180">
        <v>5</v>
      </c>
      <c r="F26" s="215">
        <f t="shared" si="7"/>
        <v>50</v>
      </c>
      <c r="G26" s="187">
        <v>6</v>
      </c>
      <c r="H26" s="180">
        <v>3</v>
      </c>
      <c r="I26" s="215">
        <f t="shared" si="8"/>
        <v>50</v>
      </c>
      <c r="J26" s="180">
        <v>3</v>
      </c>
      <c r="K26" s="215">
        <f t="shared" si="9"/>
        <v>50</v>
      </c>
      <c r="L26" s="187">
        <v>4</v>
      </c>
      <c r="M26" s="180">
        <v>2</v>
      </c>
      <c r="N26" s="215">
        <f t="shared" si="10"/>
        <v>50</v>
      </c>
      <c r="O26" s="180">
        <v>2</v>
      </c>
      <c r="P26" s="215">
        <f t="shared" si="11"/>
        <v>50</v>
      </c>
    </row>
    <row r="27" spans="1:16" ht="15" customHeight="1" x14ac:dyDescent="0.25">
      <c r="A27" s="5" t="s">
        <v>1212</v>
      </c>
      <c r="B27" s="187">
        <v>14</v>
      </c>
      <c r="C27" s="180">
        <v>8</v>
      </c>
      <c r="D27" s="215">
        <f t="shared" si="6"/>
        <v>57.142857142857139</v>
      </c>
      <c r="E27" s="180">
        <v>6</v>
      </c>
      <c r="F27" s="215">
        <f t="shared" si="7"/>
        <v>42.857142857142854</v>
      </c>
      <c r="G27" s="187">
        <v>7</v>
      </c>
      <c r="H27" s="180">
        <v>4</v>
      </c>
      <c r="I27" s="215">
        <f t="shared" si="8"/>
        <v>57.142857142857139</v>
      </c>
      <c r="J27" s="180">
        <v>3</v>
      </c>
      <c r="K27" s="215">
        <f t="shared" si="9"/>
        <v>42.857142857142854</v>
      </c>
      <c r="L27" s="187">
        <v>7</v>
      </c>
      <c r="M27" s="180">
        <v>4</v>
      </c>
      <c r="N27" s="215">
        <f t="shared" si="10"/>
        <v>57.142857142857139</v>
      </c>
      <c r="O27" s="180">
        <v>3</v>
      </c>
      <c r="P27" s="215">
        <f t="shared" si="11"/>
        <v>42.857142857142854</v>
      </c>
    </row>
    <row r="28" spans="1:16" ht="15" customHeight="1" x14ac:dyDescent="0.25">
      <c r="A28" s="5" t="s">
        <v>1213</v>
      </c>
      <c r="B28" s="187">
        <v>18</v>
      </c>
      <c r="C28" s="180">
        <v>8</v>
      </c>
      <c r="D28" s="215">
        <f t="shared" si="6"/>
        <v>44.444444444444443</v>
      </c>
      <c r="E28" s="180">
        <v>10</v>
      </c>
      <c r="F28" s="215">
        <f t="shared" si="7"/>
        <v>55.555555555555557</v>
      </c>
      <c r="G28" s="187">
        <v>9</v>
      </c>
      <c r="H28" s="180">
        <v>4</v>
      </c>
      <c r="I28" s="215">
        <f t="shared" si="8"/>
        <v>44.444444444444443</v>
      </c>
      <c r="J28" s="180">
        <v>5</v>
      </c>
      <c r="K28" s="215">
        <f t="shared" si="9"/>
        <v>55.555555555555557</v>
      </c>
      <c r="L28" s="187">
        <v>9</v>
      </c>
      <c r="M28" s="180">
        <v>4</v>
      </c>
      <c r="N28" s="215">
        <f t="shared" si="10"/>
        <v>44.444444444444443</v>
      </c>
      <c r="O28" s="180">
        <v>5</v>
      </c>
      <c r="P28" s="215">
        <f t="shared" si="11"/>
        <v>55.555555555555557</v>
      </c>
    </row>
    <row r="29" spans="1:16" ht="15" customHeight="1" x14ac:dyDescent="0.25">
      <c r="A29" s="5" t="s">
        <v>893</v>
      </c>
      <c r="B29" s="187">
        <v>14</v>
      </c>
      <c r="C29" s="180">
        <v>6</v>
      </c>
      <c r="D29" s="215">
        <f t="shared" si="6"/>
        <v>42.857142857142854</v>
      </c>
      <c r="E29" s="180">
        <v>8</v>
      </c>
      <c r="F29" s="215">
        <f t="shared" si="7"/>
        <v>57.142857142857139</v>
      </c>
      <c r="G29" s="187">
        <v>7</v>
      </c>
      <c r="H29" s="180">
        <v>3</v>
      </c>
      <c r="I29" s="215">
        <f t="shared" si="8"/>
        <v>42.857142857142854</v>
      </c>
      <c r="J29" s="180">
        <v>4</v>
      </c>
      <c r="K29" s="215">
        <f t="shared" si="9"/>
        <v>57.142857142857139</v>
      </c>
      <c r="L29" s="187">
        <v>7</v>
      </c>
      <c r="M29" s="180">
        <v>3</v>
      </c>
      <c r="N29" s="215">
        <f t="shared" si="10"/>
        <v>42.857142857142854</v>
      </c>
      <c r="O29" s="180">
        <v>4</v>
      </c>
      <c r="P29" s="215">
        <f t="shared" si="11"/>
        <v>57.142857142857139</v>
      </c>
    </row>
    <row r="30" spans="1:16" ht="15" customHeight="1" x14ac:dyDescent="0.25">
      <c r="A30" s="5" t="s">
        <v>1214</v>
      </c>
      <c r="B30" s="187">
        <v>14</v>
      </c>
      <c r="C30" s="180">
        <v>6</v>
      </c>
      <c r="D30" s="215">
        <f t="shared" si="6"/>
        <v>42.857142857142854</v>
      </c>
      <c r="E30" s="180">
        <v>8</v>
      </c>
      <c r="F30" s="215">
        <f t="shared" si="7"/>
        <v>57.142857142857139</v>
      </c>
      <c r="G30" s="187">
        <v>7</v>
      </c>
      <c r="H30" s="180">
        <v>3</v>
      </c>
      <c r="I30" s="215">
        <f t="shared" si="8"/>
        <v>42.857142857142854</v>
      </c>
      <c r="J30" s="180">
        <v>4</v>
      </c>
      <c r="K30" s="215">
        <f t="shared" si="9"/>
        <v>57.142857142857139</v>
      </c>
      <c r="L30" s="187">
        <v>7</v>
      </c>
      <c r="M30" s="180">
        <v>3</v>
      </c>
      <c r="N30" s="215">
        <f t="shared" si="10"/>
        <v>42.857142857142854</v>
      </c>
      <c r="O30" s="180">
        <v>4</v>
      </c>
      <c r="P30" s="215">
        <f t="shared" si="11"/>
        <v>57.142857142857139</v>
      </c>
    </row>
    <row r="31" spans="1:16" ht="15" customHeight="1" x14ac:dyDescent="0.25">
      <c r="A31" s="5" t="s">
        <v>1251</v>
      </c>
      <c r="B31" s="187">
        <v>10</v>
      </c>
      <c r="C31" s="180">
        <v>6</v>
      </c>
      <c r="D31" s="215">
        <f t="shared" si="6"/>
        <v>60</v>
      </c>
      <c r="E31" s="180">
        <v>4</v>
      </c>
      <c r="F31" s="215">
        <f t="shared" si="7"/>
        <v>40</v>
      </c>
      <c r="G31" s="187">
        <v>5</v>
      </c>
      <c r="H31" s="180">
        <v>3</v>
      </c>
      <c r="I31" s="215">
        <f t="shared" si="8"/>
        <v>60</v>
      </c>
      <c r="J31" s="180">
        <v>2</v>
      </c>
      <c r="K31" s="215">
        <f t="shared" si="9"/>
        <v>40</v>
      </c>
      <c r="L31" s="187">
        <v>5</v>
      </c>
      <c r="M31" s="180">
        <v>3</v>
      </c>
      <c r="N31" s="215">
        <f t="shared" si="10"/>
        <v>60</v>
      </c>
      <c r="O31" s="180">
        <v>2</v>
      </c>
      <c r="P31" s="215">
        <f t="shared" si="11"/>
        <v>40</v>
      </c>
    </row>
    <row r="32" spans="1:16" ht="15" customHeight="1" x14ac:dyDescent="0.25">
      <c r="A32" s="5" t="s">
        <v>1236</v>
      </c>
      <c r="B32" s="187">
        <v>4</v>
      </c>
      <c r="C32" s="180">
        <v>2</v>
      </c>
      <c r="D32" s="215">
        <f t="shared" si="6"/>
        <v>50</v>
      </c>
      <c r="E32" s="180">
        <v>2</v>
      </c>
      <c r="F32" s="215">
        <f t="shared" si="7"/>
        <v>50</v>
      </c>
      <c r="G32" s="187">
        <v>2</v>
      </c>
      <c r="H32" s="180">
        <v>1</v>
      </c>
      <c r="I32" s="215">
        <f t="shared" si="8"/>
        <v>50</v>
      </c>
      <c r="J32" s="180">
        <v>1</v>
      </c>
      <c r="K32" s="215">
        <f t="shared" si="9"/>
        <v>50</v>
      </c>
      <c r="L32" s="187">
        <v>2</v>
      </c>
      <c r="M32" s="180">
        <v>1</v>
      </c>
      <c r="N32" s="215">
        <f t="shared" si="10"/>
        <v>50</v>
      </c>
      <c r="O32" s="180">
        <v>1</v>
      </c>
      <c r="P32" s="215">
        <f t="shared" si="11"/>
        <v>50</v>
      </c>
    </row>
    <row r="33" spans="1:16" ht="15" customHeight="1" x14ac:dyDescent="0.25">
      <c r="A33" s="5" t="s">
        <v>882</v>
      </c>
      <c r="B33" s="187">
        <v>14</v>
      </c>
      <c r="C33" s="180">
        <v>6</v>
      </c>
      <c r="D33" s="215">
        <f t="shared" si="6"/>
        <v>42.857142857142854</v>
      </c>
      <c r="E33" s="180">
        <v>8</v>
      </c>
      <c r="F33" s="215">
        <f t="shared" si="7"/>
        <v>57.142857142857139</v>
      </c>
      <c r="G33" s="187">
        <v>7</v>
      </c>
      <c r="H33" s="180">
        <v>3</v>
      </c>
      <c r="I33" s="215">
        <f t="shared" si="8"/>
        <v>42.857142857142854</v>
      </c>
      <c r="J33" s="180">
        <v>4</v>
      </c>
      <c r="K33" s="215">
        <f t="shared" si="9"/>
        <v>57.142857142857139</v>
      </c>
      <c r="L33" s="187">
        <v>7</v>
      </c>
      <c r="M33" s="180">
        <v>3</v>
      </c>
      <c r="N33" s="215">
        <f t="shared" si="10"/>
        <v>42.857142857142854</v>
      </c>
      <c r="O33" s="180">
        <v>4</v>
      </c>
      <c r="P33" s="215">
        <f t="shared" si="11"/>
        <v>57.142857142857139</v>
      </c>
    </row>
    <row r="34" spans="1:16" ht="15" customHeight="1" x14ac:dyDescent="0.25">
      <c r="A34" s="5" t="s">
        <v>881</v>
      </c>
      <c r="B34" s="187">
        <v>14</v>
      </c>
      <c r="C34" s="180">
        <v>8</v>
      </c>
      <c r="D34" s="215">
        <f t="shared" si="6"/>
        <v>57.142857142857139</v>
      </c>
      <c r="E34" s="180">
        <v>6</v>
      </c>
      <c r="F34" s="215">
        <f t="shared" si="7"/>
        <v>42.857142857142854</v>
      </c>
      <c r="G34" s="187">
        <v>7</v>
      </c>
      <c r="H34" s="180">
        <v>4</v>
      </c>
      <c r="I34" s="215">
        <f t="shared" si="8"/>
        <v>57.142857142857139</v>
      </c>
      <c r="J34" s="180">
        <v>3</v>
      </c>
      <c r="K34" s="215">
        <f t="shared" si="9"/>
        <v>42.857142857142854</v>
      </c>
      <c r="L34" s="187">
        <v>7</v>
      </c>
      <c r="M34" s="180">
        <v>4</v>
      </c>
      <c r="N34" s="215">
        <f t="shared" si="10"/>
        <v>57.142857142857139</v>
      </c>
      <c r="O34" s="180">
        <v>3</v>
      </c>
      <c r="P34" s="215">
        <f t="shared" si="11"/>
        <v>42.857142857142854</v>
      </c>
    </row>
    <row r="35" spans="1:16" ht="15" customHeight="1" x14ac:dyDescent="0.25">
      <c r="A35" s="5" t="s">
        <v>896</v>
      </c>
      <c r="B35" s="187">
        <v>22</v>
      </c>
      <c r="C35" s="180">
        <v>10</v>
      </c>
      <c r="D35" s="215">
        <f t="shared" si="6"/>
        <v>45.454545454545453</v>
      </c>
      <c r="E35" s="180">
        <v>12</v>
      </c>
      <c r="F35" s="215">
        <f t="shared" si="7"/>
        <v>54.54545454545454</v>
      </c>
      <c r="G35" s="187">
        <v>11</v>
      </c>
      <c r="H35" s="180">
        <v>5</v>
      </c>
      <c r="I35" s="215">
        <f t="shared" si="8"/>
        <v>45.454545454545453</v>
      </c>
      <c r="J35" s="180">
        <v>6</v>
      </c>
      <c r="K35" s="215">
        <f t="shared" si="9"/>
        <v>54.54545454545454</v>
      </c>
      <c r="L35" s="187">
        <v>11</v>
      </c>
      <c r="M35" s="180">
        <v>5</v>
      </c>
      <c r="N35" s="215">
        <f t="shared" si="10"/>
        <v>45.454545454545453</v>
      </c>
      <c r="O35" s="180">
        <v>6</v>
      </c>
      <c r="P35" s="215">
        <f t="shared" si="11"/>
        <v>54.54545454545454</v>
      </c>
    </row>
    <row r="36" spans="1:16" ht="15" customHeight="1" x14ac:dyDescent="0.25">
      <c r="A36" s="5" t="s">
        <v>889</v>
      </c>
      <c r="B36" s="187">
        <v>22</v>
      </c>
      <c r="C36" s="180">
        <v>12</v>
      </c>
      <c r="D36" s="215">
        <f t="shared" si="6"/>
        <v>54.54545454545454</v>
      </c>
      <c r="E36" s="180">
        <v>10</v>
      </c>
      <c r="F36" s="215">
        <f t="shared" si="7"/>
        <v>45.454545454545453</v>
      </c>
      <c r="G36" s="187">
        <v>11</v>
      </c>
      <c r="H36" s="180">
        <v>6</v>
      </c>
      <c r="I36" s="215">
        <f t="shared" si="8"/>
        <v>54.54545454545454</v>
      </c>
      <c r="J36" s="180">
        <v>5</v>
      </c>
      <c r="K36" s="215">
        <f t="shared" si="9"/>
        <v>45.454545454545453</v>
      </c>
      <c r="L36" s="187">
        <v>11</v>
      </c>
      <c r="M36" s="180">
        <v>6</v>
      </c>
      <c r="N36" s="215">
        <f t="shared" si="10"/>
        <v>54.54545454545454</v>
      </c>
      <c r="O36" s="180">
        <v>5</v>
      </c>
      <c r="P36" s="215">
        <f t="shared" si="11"/>
        <v>45.454545454545453</v>
      </c>
    </row>
    <row r="37" spans="1:16" ht="15" customHeight="1" x14ac:dyDescent="0.25">
      <c r="A37" s="5" t="s">
        <v>1215</v>
      </c>
      <c r="B37" s="187">
        <v>12</v>
      </c>
      <c r="C37" s="180">
        <v>6</v>
      </c>
      <c r="D37" s="215">
        <f t="shared" si="6"/>
        <v>50</v>
      </c>
      <c r="E37" s="180">
        <v>6</v>
      </c>
      <c r="F37" s="215">
        <f t="shared" si="7"/>
        <v>50</v>
      </c>
      <c r="G37" s="187">
        <v>6</v>
      </c>
      <c r="H37" s="180">
        <v>3</v>
      </c>
      <c r="I37" s="215">
        <f t="shared" si="8"/>
        <v>50</v>
      </c>
      <c r="J37" s="180">
        <v>3</v>
      </c>
      <c r="K37" s="215">
        <f t="shared" si="9"/>
        <v>50</v>
      </c>
      <c r="L37" s="187">
        <v>6</v>
      </c>
      <c r="M37" s="180">
        <v>3</v>
      </c>
      <c r="N37" s="215">
        <f t="shared" si="10"/>
        <v>50</v>
      </c>
      <c r="O37" s="180">
        <v>3</v>
      </c>
      <c r="P37" s="215">
        <f t="shared" si="11"/>
        <v>50</v>
      </c>
    </row>
    <row r="38" spans="1:16" ht="15" customHeight="1" x14ac:dyDescent="0.25">
      <c r="A38" s="5" t="s">
        <v>1216</v>
      </c>
      <c r="B38" s="187">
        <v>13</v>
      </c>
      <c r="C38" s="180">
        <v>6</v>
      </c>
      <c r="D38" s="215">
        <f t="shared" si="6"/>
        <v>46.153846153846153</v>
      </c>
      <c r="E38" s="180">
        <v>7</v>
      </c>
      <c r="F38" s="215">
        <f t="shared" si="7"/>
        <v>53.846153846153847</v>
      </c>
      <c r="G38" s="187">
        <v>7</v>
      </c>
      <c r="H38" s="180">
        <v>3</v>
      </c>
      <c r="I38" s="215">
        <f t="shared" si="8"/>
        <v>42.857142857142854</v>
      </c>
      <c r="J38" s="180">
        <v>4</v>
      </c>
      <c r="K38" s="215">
        <f t="shared" si="9"/>
        <v>57.142857142857139</v>
      </c>
      <c r="L38" s="187">
        <v>6</v>
      </c>
      <c r="M38" s="180">
        <v>3</v>
      </c>
      <c r="N38" s="215">
        <f t="shared" si="10"/>
        <v>50</v>
      </c>
      <c r="O38" s="180">
        <v>3</v>
      </c>
      <c r="P38" s="215">
        <f t="shared" si="11"/>
        <v>50</v>
      </c>
    </row>
    <row r="39" spans="1:16" ht="15" customHeight="1" x14ac:dyDescent="0.25">
      <c r="A39" s="5" t="s">
        <v>85</v>
      </c>
      <c r="B39" s="187">
        <v>313</v>
      </c>
      <c r="C39" s="180">
        <v>158</v>
      </c>
      <c r="D39" s="215">
        <f t="shared" si="6"/>
        <v>50.47923322683706</v>
      </c>
      <c r="E39" s="180">
        <v>155</v>
      </c>
      <c r="F39" s="215">
        <f t="shared" si="7"/>
        <v>49.52076677316294</v>
      </c>
      <c r="G39" s="187">
        <v>157</v>
      </c>
      <c r="H39" s="180">
        <v>79</v>
      </c>
      <c r="I39" s="215">
        <f t="shared" si="8"/>
        <v>50.318471337579616</v>
      </c>
      <c r="J39" s="180">
        <v>78</v>
      </c>
      <c r="K39" s="215">
        <f t="shared" si="9"/>
        <v>49.681528662420384</v>
      </c>
      <c r="L39" s="187">
        <v>156</v>
      </c>
      <c r="M39" s="180">
        <v>79</v>
      </c>
      <c r="N39" s="215">
        <f t="shared" si="10"/>
        <v>50.641025641025635</v>
      </c>
      <c r="O39" s="180">
        <v>77</v>
      </c>
      <c r="P39" s="215">
        <f t="shared" si="11"/>
        <v>49.358974358974365</v>
      </c>
    </row>
    <row r="40" spans="1:16" ht="15" customHeight="1" x14ac:dyDescent="0.25">
      <c r="A40" s="5" t="s">
        <v>1217</v>
      </c>
      <c r="B40" s="187">
        <v>14</v>
      </c>
      <c r="C40" s="180">
        <v>8</v>
      </c>
      <c r="D40" s="215">
        <f t="shared" si="6"/>
        <v>57.142857142857139</v>
      </c>
      <c r="E40" s="180">
        <v>6</v>
      </c>
      <c r="F40" s="215">
        <f t="shared" si="7"/>
        <v>42.857142857142854</v>
      </c>
      <c r="G40" s="187">
        <v>7</v>
      </c>
      <c r="H40" s="180">
        <v>4</v>
      </c>
      <c r="I40" s="215">
        <f t="shared" si="8"/>
        <v>57.142857142857139</v>
      </c>
      <c r="J40" s="180">
        <v>3</v>
      </c>
      <c r="K40" s="215">
        <f t="shared" si="9"/>
        <v>42.857142857142854</v>
      </c>
      <c r="L40" s="187">
        <v>7</v>
      </c>
      <c r="M40" s="180">
        <v>4</v>
      </c>
      <c r="N40" s="215">
        <f t="shared" si="10"/>
        <v>57.142857142857139</v>
      </c>
      <c r="O40" s="180">
        <v>3</v>
      </c>
      <c r="P40" s="215">
        <f t="shared" si="11"/>
        <v>42.857142857142854</v>
      </c>
    </row>
    <row r="41" spans="1:16" ht="15" customHeight="1" x14ac:dyDescent="0.25">
      <c r="A41" s="5" t="s">
        <v>1218</v>
      </c>
      <c r="B41" s="187">
        <v>22</v>
      </c>
      <c r="C41" s="180">
        <v>10</v>
      </c>
      <c r="D41" s="215">
        <f t="shared" si="6"/>
        <v>45.454545454545453</v>
      </c>
      <c r="E41" s="180">
        <v>12</v>
      </c>
      <c r="F41" s="215">
        <f t="shared" si="7"/>
        <v>54.54545454545454</v>
      </c>
      <c r="G41" s="187">
        <v>11</v>
      </c>
      <c r="H41" s="180">
        <v>5</v>
      </c>
      <c r="I41" s="215">
        <f t="shared" si="8"/>
        <v>45.454545454545453</v>
      </c>
      <c r="J41" s="180">
        <v>6</v>
      </c>
      <c r="K41" s="215">
        <f t="shared" si="9"/>
        <v>54.54545454545454</v>
      </c>
      <c r="L41" s="187">
        <v>11</v>
      </c>
      <c r="M41" s="180">
        <v>5</v>
      </c>
      <c r="N41" s="215">
        <f t="shared" si="10"/>
        <v>45.454545454545453</v>
      </c>
      <c r="O41" s="180">
        <v>6</v>
      </c>
      <c r="P41" s="215">
        <f t="shared" si="11"/>
        <v>54.54545454545454</v>
      </c>
    </row>
    <row r="42" spans="1:16" ht="15" customHeight="1" x14ac:dyDescent="0.25">
      <c r="A42" s="5" t="s">
        <v>897</v>
      </c>
      <c r="B42" s="187">
        <v>99</v>
      </c>
      <c r="C42" s="180">
        <v>50</v>
      </c>
      <c r="D42" s="215">
        <f t="shared" si="6"/>
        <v>50.505050505050505</v>
      </c>
      <c r="E42" s="180">
        <v>49</v>
      </c>
      <c r="F42" s="215">
        <f t="shared" si="7"/>
        <v>49.494949494949495</v>
      </c>
      <c r="G42" s="187">
        <v>51</v>
      </c>
      <c r="H42" s="180">
        <v>26</v>
      </c>
      <c r="I42" s="215">
        <f t="shared" si="8"/>
        <v>50.980392156862742</v>
      </c>
      <c r="J42" s="180">
        <v>25</v>
      </c>
      <c r="K42" s="215">
        <f t="shared" si="9"/>
        <v>49.019607843137251</v>
      </c>
      <c r="L42" s="187">
        <v>48</v>
      </c>
      <c r="M42" s="180">
        <v>24</v>
      </c>
      <c r="N42" s="215">
        <f t="shared" si="10"/>
        <v>50</v>
      </c>
      <c r="O42" s="180">
        <v>24</v>
      </c>
      <c r="P42" s="215">
        <f t="shared" si="11"/>
        <v>50</v>
      </c>
    </row>
    <row r="43" spans="1:16" ht="15" customHeight="1" x14ac:dyDescent="0.25">
      <c r="A43" s="5" t="s">
        <v>1219</v>
      </c>
      <c r="B43" s="187">
        <v>18</v>
      </c>
      <c r="C43" s="180">
        <v>10</v>
      </c>
      <c r="D43" s="215">
        <f t="shared" si="6"/>
        <v>55.555555555555557</v>
      </c>
      <c r="E43" s="180">
        <v>8</v>
      </c>
      <c r="F43" s="215">
        <f t="shared" si="7"/>
        <v>44.444444444444443</v>
      </c>
      <c r="G43" s="187">
        <v>9</v>
      </c>
      <c r="H43" s="180">
        <v>5</v>
      </c>
      <c r="I43" s="215">
        <f t="shared" si="8"/>
        <v>55.555555555555557</v>
      </c>
      <c r="J43" s="180">
        <v>4</v>
      </c>
      <c r="K43" s="215">
        <f t="shared" si="9"/>
        <v>44.444444444444443</v>
      </c>
      <c r="L43" s="187">
        <v>9</v>
      </c>
      <c r="M43" s="180">
        <v>5</v>
      </c>
      <c r="N43" s="215">
        <f t="shared" si="10"/>
        <v>55.555555555555557</v>
      </c>
      <c r="O43" s="180">
        <v>4</v>
      </c>
      <c r="P43" s="215">
        <f t="shared" si="11"/>
        <v>44.444444444444443</v>
      </c>
    </row>
    <row r="44" spans="1:16" ht="15" customHeight="1" x14ac:dyDescent="0.25">
      <c r="A44" s="5" t="s">
        <v>898</v>
      </c>
      <c r="B44" s="187">
        <v>14</v>
      </c>
      <c r="C44" s="180">
        <v>6</v>
      </c>
      <c r="D44" s="215">
        <f t="shared" si="6"/>
        <v>42.857142857142854</v>
      </c>
      <c r="E44" s="180">
        <v>8</v>
      </c>
      <c r="F44" s="215">
        <f t="shared" si="7"/>
        <v>57.142857142857139</v>
      </c>
      <c r="G44" s="187">
        <v>7</v>
      </c>
      <c r="H44" s="180">
        <v>3</v>
      </c>
      <c r="I44" s="215">
        <f t="shared" si="8"/>
        <v>42.857142857142854</v>
      </c>
      <c r="J44" s="180">
        <v>4</v>
      </c>
      <c r="K44" s="215">
        <f t="shared" si="9"/>
        <v>57.142857142857139</v>
      </c>
      <c r="L44" s="187">
        <v>7</v>
      </c>
      <c r="M44" s="180">
        <v>3</v>
      </c>
      <c r="N44" s="215">
        <f t="shared" si="10"/>
        <v>42.857142857142854</v>
      </c>
      <c r="O44" s="180">
        <v>4</v>
      </c>
      <c r="P44" s="215">
        <f t="shared" si="11"/>
        <v>57.142857142857139</v>
      </c>
    </row>
    <row r="45" spans="1:16" ht="15" customHeight="1" x14ac:dyDescent="0.25">
      <c r="A45" s="5" t="s">
        <v>83</v>
      </c>
      <c r="B45" s="187">
        <v>1019</v>
      </c>
      <c r="C45" s="180">
        <v>513</v>
      </c>
      <c r="D45" s="215">
        <f t="shared" si="6"/>
        <v>50.343473994111875</v>
      </c>
      <c r="E45" s="180">
        <v>506</v>
      </c>
      <c r="F45" s="215">
        <f t="shared" si="7"/>
        <v>49.656526005888125</v>
      </c>
      <c r="G45" s="187">
        <v>506</v>
      </c>
      <c r="H45" s="180">
        <v>254</v>
      </c>
      <c r="I45" s="215">
        <f t="shared" si="8"/>
        <v>50.197628458498023</v>
      </c>
      <c r="J45" s="180">
        <v>252</v>
      </c>
      <c r="K45" s="215">
        <f t="shared" si="9"/>
        <v>49.802371541501977</v>
      </c>
      <c r="L45" s="187">
        <v>513</v>
      </c>
      <c r="M45" s="180">
        <v>259</v>
      </c>
      <c r="N45" s="215">
        <f t="shared" si="10"/>
        <v>50.487329434697855</v>
      </c>
      <c r="O45" s="180">
        <v>254</v>
      </c>
      <c r="P45" s="215">
        <f t="shared" si="11"/>
        <v>49.512670565302145</v>
      </c>
    </row>
    <row r="46" spans="1:16" ht="15" customHeight="1" x14ac:dyDescent="0.25">
      <c r="A46" s="5" t="s">
        <v>422</v>
      </c>
      <c r="B46" s="187">
        <v>479</v>
      </c>
      <c r="C46" s="180">
        <v>248</v>
      </c>
      <c r="D46" s="215">
        <f t="shared" si="6"/>
        <v>51.774530271398746</v>
      </c>
      <c r="E46" s="180">
        <v>231</v>
      </c>
      <c r="F46" s="215">
        <f t="shared" si="7"/>
        <v>48.225469728601247</v>
      </c>
      <c r="G46" s="187">
        <v>251</v>
      </c>
      <c r="H46" s="180">
        <v>129</v>
      </c>
      <c r="I46" s="215">
        <f t="shared" si="8"/>
        <v>51.394422310756973</v>
      </c>
      <c r="J46" s="180">
        <v>122</v>
      </c>
      <c r="K46" s="215">
        <f t="shared" si="9"/>
        <v>48.605577689243027</v>
      </c>
      <c r="L46" s="187">
        <v>228</v>
      </c>
      <c r="M46" s="180">
        <v>119</v>
      </c>
      <c r="N46" s="215">
        <f t="shared" si="10"/>
        <v>52.192982456140349</v>
      </c>
      <c r="O46" s="180">
        <v>109</v>
      </c>
      <c r="P46" s="215">
        <f t="shared" si="11"/>
        <v>47.807017543859651</v>
      </c>
    </row>
    <row r="47" spans="1:16" ht="15" customHeight="1" x14ac:dyDescent="0.25">
      <c r="A47" s="5" t="s">
        <v>1220</v>
      </c>
      <c r="B47" s="187">
        <v>6</v>
      </c>
      <c r="C47" s="180">
        <v>2</v>
      </c>
      <c r="D47" s="215">
        <f t="shared" si="6"/>
        <v>33.333333333333329</v>
      </c>
      <c r="E47" s="180">
        <v>4</v>
      </c>
      <c r="F47" s="215">
        <f t="shared" si="7"/>
        <v>66.666666666666657</v>
      </c>
      <c r="G47" s="187">
        <v>3</v>
      </c>
      <c r="H47" s="180">
        <v>1</v>
      </c>
      <c r="I47" s="215">
        <f t="shared" si="8"/>
        <v>33.333333333333329</v>
      </c>
      <c r="J47" s="180">
        <v>2</v>
      </c>
      <c r="K47" s="215">
        <f t="shared" si="9"/>
        <v>66.666666666666657</v>
      </c>
      <c r="L47" s="187">
        <v>3</v>
      </c>
      <c r="M47" s="180">
        <v>1</v>
      </c>
      <c r="N47" s="215">
        <f t="shared" si="10"/>
        <v>33.333333333333329</v>
      </c>
      <c r="O47" s="180">
        <v>2</v>
      </c>
      <c r="P47" s="215">
        <f t="shared" si="11"/>
        <v>66.666666666666657</v>
      </c>
    </row>
    <row r="48" spans="1:16" ht="15" customHeight="1" x14ac:dyDescent="0.25">
      <c r="A48" s="5" t="s">
        <v>1221</v>
      </c>
      <c r="B48" s="187">
        <v>22</v>
      </c>
      <c r="C48" s="180">
        <v>12</v>
      </c>
      <c r="D48" s="215">
        <f t="shared" si="6"/>
        <v>54.54545454545454</v>
      </c>
      <c r="E48" s="180">
        <v>10</v>
      </c>
      <c r="F48" s="215">
        <f t="shared" si="7"/>
        <v>45.454545454545453</v>
      </c>
      <c r="G48" s="187">
        <v>11</v>
      </c>
      <c r="H48" s="180">
        <v>6</v>
      </c>
      <c r="I48" s="215">
        <f t="shared" si="8"/>
        <v>54.54545454545454</v>
      </c>
      <c r="J48" s="180">
        <v>5</v>
      </c>
      <c r="K48" s="215">
        <f t="shared" si="9"/>
        <v>45.454545454545453</v>
      </c>
      <c r="L48" s="187">
        <v>11</v>
      </c>
      <c r="M48" s="180">
        <v>6</v>
      </c>
      <c r="N48" s="215">
        <f t="shared" si="10"/>
        <v>54.54545454545454</v>
      </c>
      <c r="O48" s="180">
        <v>5</v>
      </c>
      <c r="P48" s="215">
        <f t="shared" si="11"/>
        <v>45.454545454545453</v>
      </c>
    </row>
    <row r="49" spans="1:16" ht="15" customHeight="1" x14ac:dyDescent="0.25">
      <c r="A49" s="5" t="s">
        <v>174</v>
      </c>
      <c r="B49" s="187">
        <v>10</v>
      </c>
      <c r="C49" s="180">
        <v>4</v>
      </c>
      <c r="D49" s="215">
        <f t="shared" si="6"/>
        <v>40</v>
      </c>
      <c r="E49" s="180">
        <v>6</v>
      </c>
      <c r="F49" s="215">
        <f t="shared" si="7"/>
        <v>60</v>
      </c>
      <c r="G49" s="187">
        <v>5</v>
      </c>
      <c r="H49" s="180">
        <v>2</v>
      </c>
      <c r="I49" s="215">
        <f t="shared" si="8"/>
        <v>40</v>
      </c>
      <c r="J49" s="180">
        <v>3</v>
      </c>
      <c r="K49" s="215">
        <f t="shared" si="9"/>
        <v>60</v>
      </c>
      <c r="L49" s="187">
        <v>5</v>
      </c>
      <c r="M49" s="180">
        <v>2</v>
      </c>
      <c r="N49" s="215">
        <f t="shared" si="10"/>
        <v>40</v>
      </c>
      <c r="O49" s="180">
        <v>3</v>
      </c>
      <c r="P49" s="215">
        <f t="shared" si="11"/>
        <v>60</v>
      </c>
    </row>
    <row r="50" spans="1:16" ht="15" customHeight="1" x14ac:dyDescent="0.25">
      <c r="A50" s="5" t="s">
        <v>899</v>
      </c>
      <c r="B50" s="187">
        <v>9</v>
      </c>
      <c r="C50" s="180">
        <v>4</v>
      </c>
      <c r="D50" s="215">
        <f t="shared" si="6"/>
        <v>44.444444444444443</v>
      </c>
      <c r="E50" s="180">
        <v>5</v>
      </c>
      <c r="F50" s="215">
        <f t="shared" si="7"/>
        <v>55.555555555555557</v>
      </c>
      <c r="G50" s="187">
        <v>5</v>
      </c>
      <c r="H50" s="180">
        <v>2</v>
      </c>
      <c r="I50" s="215">
        <f t="shared" si="8"/>
        <v>40</v>
      </c>
      <c r="J50" s="180">
        <v>3</v>
      </c>
      <c r="K50" s="215">
        <f t="shared" si="9"/>
        <v>60</v>
      </c>
      <c r="L50" s="187">
        <v>4</v>
      </c>
      <c r="M50" s="180">
        <v>2</v>
      </c>
      <c r="N50" s="215">
        <f t="shared" si="10"/>
        <v>50</v>
      </c>
      <c r="O50" s="180">
        <v>2</v>
      </c>
      <c r="P50" s="215">
        <f t="shared" si="11"/>
        <v>50</v>
      </c>
    </row>
    <row r="51" spans="1:16" ht="15" customHeight="1" x14ac:dyDescent="0.25">
      <c r="A51" s="5" t="s">
        <v>900</v>
      </c>
      <c r="B51" s="187">
        <v>268</v>
      </c>
      <c r="C51" s="180">
        <v>138</v>
      </c>
      <c r="D51" s="215">
        <f t="shared" si="6"/>
        <v>51.492537313432841</v>
      </c>
      <c r="E51" s="180">
        <v>130</v>
      </c>
      <c r="F51" s="215">
        <f t="shared" si="7"/>
        <v>48.507462686567166</v>
      </c>
      <c r="G51" s="187">
        <v>142</v>
      </c>
      <c r="H51" s="180">
        <v>74</v>
      </c>
      <c r="I51" s="215">
        <f t="shared" si="8"/>
        <v>52.112676056338024</v>
      </c>
      <c r="J51" s="180">
        <v>68</v>
      </c>
      <c r="K51" s="215">
        <f t="shared" si="9"/>
        <v>47.887323943661968</v>
      </c>
      <c r="L51" s="187">
        <v>126</v>
      </c>
      <c r="M51" s="180">
        <v>64</v>
      </c>
      <c r="N51" s="215">
        <f t="shared" si="10"/>
        <v>50.793650793650791</v>
      </c>
      <c r="O51" s="180">
        <v>62</v>
      </c>
      <c r="P51" s="215">
        <f t="shared" si="11"/>
        <v>49.206349206349202</v>
      </c>
    </row>
    <row r="52" spans="1:16" ht="15" customHeight="1" x14ac:dyDescent="0.25">
      <c r="A52" s="5" t="s">
        <v>342</v>
      </c>
      <c r="B52" s="187">
        <v>287</v>
      </c>
      <c r="C52" s="180">
        <v>145</v>
      </c>
      <c r="D52" s="215">
        <f t="shared" si="6"/>
        <v>50.522648083623686</v>
      </c>
      <c r="E52" s="180">
        <v>142</v>
      </c>
      <c r="F52" s="215">
        <f t="shared" si="7"/>
        <v>49.477351916376307</v>
      </c>
      <c r="G52" s="187">
        <v>146</v>
      </c>
      <c r="H52" s="180">
        <v>74</v>
      </c>
      <c r="I52" s="215">
        <f t="shared" si="8"/>
        <v>50.684931506849317</v>
      </c>
      <c r="J52" s="180">
        <v>72</v>
      </c>
      <c r="K52" s="215">
        <f t="shared" si="9"/>
        <v>49.315068493150683</v>
      </c>
      <c r="L52" s="187">
        <v>141</v>
      </c>
      <c r="M52" s="180">
        <v>71</v>
      </c>
      <c r="N52" s="215">
        <f t="shared" si="10"/>
        <v>50.354609929078009</v>
      </c>
      <c r="O52" s="180">
        <v>70</v>
      </c>
      <c r="P52" s="215">
        <f t="shared" si="11"/>
        <v>49.645390070921984</v>
      </c>
    </row>
    <row r="53" spans="1:16" ht="15" customHeight="1" x14ac:dyDescent="0.25">
      <c r="A53" s="5" t="s">
        <v>1222</v>
      </c>
      <c r="B53" s="187">
        <v>7</v>
      </c>
      <c r="C53" s="180">
        <v>3</v>
      </c>
      <c r="D53" s="215">
        <f t="shared" si="6"/>
        <v>42.857142857142854</v>
      </c>
      <c r="E53" s="180">
        <v>4</v>
      </c>
      <c r="F53" s="215">
        <f t="shared" si="7"/>
        <v>57.142857142857139</v>
      </c>
      <c r="G53" s="187">
        <v>4</v>
      </c>
      <c r="H53" s="180">
        <v>2</v>
      </c>
      <c r="I53" s="215">
        <f t="shared" si="8"/>
        <v>50</v>
      </c>
      <c r="J53" s="180">
        <v>2</v>
      </c>
      <c r="K53" s="215">
        <f t="shared" si="9"/>
        <v>50</v>
      </c>
      <c r="L53" s="187">
        <v>3</v>
      </c>
      <c r="M53" s="180">
        <v>1</v>
      </c>
      <c r="N53" s="215">
        <f t="shared" si="10"/>
        <v>33.333333333333329</v>
      </c>
      <c r="O53" s="180">
        <v>2</v>
      </c>
      <c r="P53" s="215">
        <f t="shared" si="11"/>
        <v>66.666666666666657</v>
      </c>
    </row>
    <row r="54" spans="1:16" ht="15" customHeight="1" x14ac:dyDescent="0.25">
      <c r="A54" s="5" t="s">
        <v>887</v>
      </c>
      <c r="B54" s="187">
        <v>14</v>
      </c>
      <c r="C54" s="180">
        <v>8</v>
      </c>
      <c r="D54" s="215">
        <f t="shared" si="6"/>
        <v>57.142857142857139</v>
      </c>
      <c r="E54" s="180">
        <v>6</v>
      </c>
      <c r="F54" s="215">
        <f t="shared" si="7"/>
        <v>42.857142857142854</v>
      </c>
      <c r="G54" s="187">
        <v>7</v>
      </c>
      <c r="H54" s="180">
        <v>4</v>
      </c>
      <c r="I54" s="215">
        <f t="shared" si="8"/>
        <v>57.142857142857139</v>
      </c>
      <c r="J54" s="180">
        <v>3</v>
      </c>
      <c r="K54" s="215">
        <f t="shared" si="9"/>
        <v>42.857142857142854</v>
      </c>
      <c r="L54" s="187">
        <v>7</v>
      </c>
      <c r="M54" s="180">
        <v>4</v>
      </c>
      <c r="N54" s="215">
        <f t="shared" si="10"/>
        <v>57.142857142857139</v>
      </c>
      <c r="O54" s="180">
        <v>3</v>
      </c>
      <c r="P54" s="215">
        <f t="shared" si="11"/>
        <v>42.857142857142854</v>
      </c>
    </row>
    <row r="55" spans="1:16" ht="15" customHeight="1" x14ac:dyDescent="0.25">
      <c r="A55" s="5" t="s">
        <v>423</v>
      </c>
      <c r="B55" s="187">
        <v>594</v>
      </c>
      <c r="C55" s="180">
        <v>299</v>
      </c>
      <c r="D55" s="215">
        <f t="shared" si="6"/>
        <v>50.336700336700332</v>
      </c>
      <c r="E55" s="180">
        <v>295</v>
      </c>
      <c r="F55" s="215">
        <f t="shared" si="7"/>
        <v>49.663299663299668</v>
      </c>
      <c r="G55" s="187">
        <v>319</v>
      </c>
      <c r="H55" s="180">
        <v>161</v>
      </c>
      <c r="I55" s="215">
        <f t="shared" si="8"/>
        <v>50.470219435736674</v>
      </c>
      <c r="J55" s="180">
        <v>158</v>
      </c>
      <c r="K55" s="215">
        <f t="shared" si="9"/>
        <v>49.529780564263319</v>
      </c>
      <c r="L55" s="187">
        <v>275</v>
      </c>
      <c r="M55" s="180">
        <v>138</v>
      </c>
      <c r="N55" s="215">
        <f t="shared" si="10"/>
        <v>50.18181818181818</v>
      </c>
      <c r="O55" s="180">
        <v>137</v>
      </c>
      <c r="P55" s="215">
        <f t="shared" si="11"/>
        <v>49.81818181818182</v>
      </c>
    </row>
    <row r="56" spans="1:16" ht="15" customHeight="1" x14ac:dyDescent="0.25">
      <c r="A56" s="5" t="s">
        <v>1223</v>
      </c>
      <c r="B56" s="187">
        <v>10</v>
      </c>
      <c r="C56" s="180">
        <v>6</v>
      </c>
      <c r="D56" s="215">
        <f t="shared" si="6"/>
        <v>60</v>
      </c>
      <c r="E56" s="180">
        <v>4</v>
      </c>
      <c r="F56" s="215">
        <f t="shared" si="7"/>
        <v>40</v>
      </c>
      <c r="G56" s="187">
        <v>5</v>
      </c>
      <c r="H56" s="180">
        <v>3</v>
      </c>
      <c r="I56" s="215">
        <f t="shared" si="8"/>
        <v>60</v>
      </c>
      <c r="J56" s="180">
        <v>2</v>
      </c>
      <c r="K56" s="215">
        <f t="shared" si="9"/>
        <v>40</v>
      </c>
      <c r="L56" s="187">
        <v>5</v>
      </c>
      <c r="M56" s="180">
        <v>3</v>
      </c>
      <c r="N56" s="215">
        <f t="shared" si="10"/>
        <v>60</v>
      </c>
      <c r="O56" s="180">
        <v>2</v>
      </c>
      <c r="P56" s="215">
        <f t="shared" si="11"/>
        <v>40</v>
      </c>
    </row>
    <row r="57" spans="1:16" ht="15" customHeight="1" x14ac:dyDescent="0.25">
      <c r="A57" s="5" t="s">
        <v>901</v>
      </c>
      <c r="B57" s="187">
        <v>10</v>
      </c>
      <c r="C57" s="180">
        <v>4</v>
      </c>
      <c r="D57" s="215">
        <f t="shared" si="6"/>
        <v>40</v>
      </c>
      <c r="E57" s="180">
        <v>6</v>
      </c>
      <c r="F57" s="215">
        <f t="shared" si="7"/>
        <v>60</v>
      </c>
      <c r="G57" s="187">
        <v>5</v>
      </c>
      <c r="H57" s="180">
        <v>2</v>
      </c>
      <c r="I57" s="215">
        <f t="shared" si="8"/>
        <v>40</v>
      </c>
      <c r="J57" s="180">
        <v>3</v>
      </c>
      <c r="K57" s="215">
        <f t="shared" si="9"/>
        <v>60</v>
      </c>
      <c r="L57" s="187">
        <v>5</v>
      </c>
      <c r="M57" s="180">
        <v>2</v>
      </c>
      <c r="N57" s="215">
        <f t="shared" si="10"/>
        <v>40</v>
      </c>
      <c r="O57" s="180">
        <v>3</v>
      </c>
      <c r="P57" s="215">
        <f t="shared" si="11"/>
        <v>60</v>
      </c>
    </row>
    <row r="58" spans="1:16" ht="15" customHeight="1" x14ac:dyDescent="0.25">
      <c r="A58" s="5" t="s">
        <v>1224</v>
      </c>
      <c r="B58" s="187">
        <v>12</v>
      </c>
      <c r="C58" s="180">
        <v>6</v>
      </c>
      <c r="D58" s="215">
        <f t="shared" si="6"/>
        <v>50</v>
      </c>
      <c r="E58" s="180">
        <v>6</v>
      </c>
      <c r="F58" s="215">
        <f t="shared" si="7"/>
        <v>50</v>
      </c>
      <c r="G58" s="187">
        <v>6</v>
      </c>
      <c r="H58" s="180">
        <v>3</v>
      </c>
      <c r="I58" s="215">
        <f t="shared" si="8"/>
        <v>50</v>
      </c>
      <c r="J58" s="180">
        <v>3</v>
      </c>
      <c r="K58" s="215">
        <f t="shared" si="9"/>
        <v>50</v>
      </c>
      <c r="L58" s="187">
        <v>6</v>
      </c>
      <c r="M58" s="180">
        <v>3</v>
      </c>
      <c r="N58" s="215">
        <f t="shared" si="10"/>
        <v>50</v>
      </c>
      <c r="O58" s="180">
        <v>3</v>
      </c>
      <c r="P58" s="215">
        <f t="shared" si="11"/>
        <v>50</v>
      </c>
    </row>
    <row r="59" spans="1:16" ht="15" customHeight="1" x14ac:dyDescent="0.25">
      <c r="A59" s="5" t="s">
        <v>902</v>
      </c>
      <c r="B59" s="187">
        <v>16</v>
      </c>
      <c r="C59" s="180">
        <v>8</v>
      </c>
      <c r="D59" s="215">
        <f t="shared" si="6"/>
        <v>50</v>
      </c>
      <c r="E59" s="180">
        <v>8</v>
      </c>
      <c r="F59" s="215">
        <f t="shared" si="7"/>
        <v>50</v>
      </c>
      <c r="G59" s="187">
        <v>8</v>
      </c>
      <c r="H59" s="180">
        <v>4</v>
      </c>
      <c r="I59" s="215">
        <f t="shared" si="8"/>
        <v>50</v>
      </c>
      <c r="J59" s="180">
        <v>4</v>
      </c>
      <c r="K59" s="215">
        <f t="shared" si="9"/>
        <v>50</v>
      </c>
      <c r="L59" s="187">
        <v>8</v>
      </c>
      <c r="M59" s="180">
        <v>4</v>
      </c>
      <c r="N59" s="215">
        <f t="shared" si="10"/>
        <v>50</v>
      </c>
      <c r="O59" s="180">
        <v>4</v>
      </c>
      <c r="P59" s="215">
        <f t="shared" si="11"/>
        <v>50</v>
      </c>
    </row>
    <row r="60" spans="1:16" ht="15" customHeight="1" x14ac:dyDescent="0.25">
      <c r="A60" s="5" t="s">
        <v>1203</v>
      </c>
      <c r="B60" s="187">
        <v>369</v>
      </c>
      <c r="C60" s="180">
        <v>184</v>
      </c>
      <c r="D60" s="215">
        <f t="shared" si="6"/>
        <v>49.864498644986448</v>
      </c>
      <c r="E60" s="180">
        <v>185</v>
      </c>
      <c r="F60" s="215">
        <f t="shared" si="7"/>
        <v>50.135501355013545</v>
      </c>
      <c r="G60" s="187">
        <v>190</v>
      </c>
      <c r="H60" s="180">
        <v>94</v>
      </c>
      <c r="I60" s="215">
        <f t="shared" si="8"/>
        <v>49.473684210526315</v>
      </c>
      <c r="J60" s="180">
        <v>96</v>
      </c>
      <c r="K60" s="215">
        <f t="shared" si="9"/>
        <v>50.526315789473685</v>
      </c>
      <c r="L60" s="187">
        <v>179</v>
      </c>
      <c r="M60" s="180">
        <v>90</v>
      </c>
      <c r="N60" s="215">
        <f t="shared" si="10"/>
        <v>50.279329608938554</v>
      </c>
      <c r="O60" s="180">
        <v>89</v>
      </c>
      <c r="P60" s="215">
        <f t="shared" si="11"/>
        <v>49.720670391061446</v>
      </c>
    </row>
    <row r="61" spans="1:16" ht="15" customHeight="1" x14ac:dyDescent="0.25">
      <c r="A61" s="5" t="s">
        <v>892</v>
      </c>
      <c r="B61" s="187">
        <v>8</v>
      </c>
      <c r="C61" s="180">
        <v>4</v>
      </c>
      <c r="D61" s="215">
        <f t="shared" si="6"/>
        <v>50</v>
      </c>
      <c r="E61" s="180">
        <v>4</v>
      </c>
      <c r="F61" s="215">
        <f t="shared" si="7"/>
        <v>50</v>
      </c>
      <c r="G61" s="187">
        <v>4</v>
      </c>
      <c r="H61" s="180">
        <v>2</v>
      </c>
      <c r="I61" s="215">
        <f t="shared" si="8"/>
        <v>50</v>
      </c>
      <c r="J61" s="180">
        <v>2</v>
      </c>
      <c r="K61" s="215">
        <f t="shared" si="9"/>
        <v>50</v>
      </c>
      <c r="L61" s="187">
        <v>4</v>
      </c>
      <c r="M61" s="180">
        <v>2</v>
      </c>
      <c r="N61" s="215">
        <f t="shared" si="10"/>
        <v>50</v>
      </c>
      <c r="O61" s="180">
        <v>2</v>
      </c>
      <c r="P61" s="215">
        <f t="shared" si="11"/>
        <v>50</v>
      </c>
    </row>
    <row r="62" spans="1:16" ht="15" customHeight="1" x14ac:dyDescent="0.25">
      <c r="A62" s="5" t="s">
        <v>1225</v>
      </c>
      <c r="B62" s="187">
        <v>270</v>
      </c>
      <c r="C62" s="180">
        <v>136</v>
      </c>
      <c r="D62" s="215">
        <f t="shared" si="6"/>
        <v>50.370370370370367</v>
      </c>
      <c r="E62" s="180">
        <v>134</v>
      </c>
      <c r="F62" s="215">
        <f t="shared" si="7"/>
        <v>49.629629629629626</v>
      </c>
      <c r="G62" s="187">
        <v>135</v>
      </c>
      <c r="H62" s="180">
        <v>68</v>
      </c>
      <c r="I62" s="215">
        <f t="shared" si="8"/>
        <v>50.370370370370367</v>
      </c>
      <c r="J62" s="180">
        <v>67</v>
      </c>
      <c r="K62" s="215">
        <f t="shared" si="9"/>
        <v>49.629629629629626</v>
      </c>
      <c r="L62" s="187">
        <v>135</v>
      </c>
      <c r="M62" s="180">
        <v>68</v>
      </c>
      <c r="N62" s="215">
        <f t="shared" si="10"/>
        <v>50.370370370370367</v>
      </c>
      <c r="O62" s="180">
        <v>67</v>
      </c>
      <c r="P62" s="215">
        <f t="shared" si="11"/>
        <v>49.629629629629626</v>
      </c>
    </row>
    <row r="63" spans="1:16" ht="15" customHeight="1" x14ac:dyDescent="0.25">
      <c r="A63" s="5" t="s">
        <v>1226</v>
      </c>
      <c r="B63" s="187">
        <v>14</v>
      </c>
      <c r="C63" s="180">
        <v>6</v>
      </c>
      <c r="D63" s="215">
        <f t="shared" si="6"/>
        <v>42.857142857142854</v>
      </c>
      <c r="E63" s="180">
        <v>8</v>
      </c>
      <c r="F63" s="215">
        <f t="shared" si="7"/>
        <v>57.142857142857139</v>
      </c>
      <c r="G63" s="187">
        <v>7</v>
      </c>
      <c r="H63" s="180">
        <v>3</v>
      </c>
      <c r="I63" s="215">
        <f t="shared" si="8"/>
        <v>42.857142857142854</v>
      </c>
      <c r="J63" s="180">
        <v>4</v>
      </c>
      <c r="K63" s="215">
        <f t="shared" si="9"/>
        <v>57.142857142857139</v>
      </c>
      <c r="L63" s="187">
        <v>7</v>
      </c>
      <c r="M63" s="180">
        <v>3</v>
      </c>
      <c r="N63" s="215">
        <f t="shared" si="10"/>
        <v>42.857142857142854</v>
      </c>
      <c r="O63" s="180">
        <v>4</v>
      </c>
      <c r="P63" s="215">
        <f t="shared" si="11"/>
        <v>57.142857142857139</v>
      </c>
    </row>
    <row r="64" spans="1:16" ht="15" customHeight="1" x14ac:dyDescent="0.25">
      <c r="A64" s="5" t="s">
        <v>891</v>
      </c>
      <c r="B64" s="187">
        <v>59</v>
      </c>
      <c r="C64" s="180">
        <v>29</v>
      </c>
      <c r="D64" s="215">
        <f t="shared" si="6"/>
        <v>49.152542372881356</v>
      </c>
      <c r="E64" s="180">
        <v>30</v>
      </c>
      <c r="F64" s="215">
        <f t="shared" si="7"/>
        <v>50.847457627118644</v>
      </c>
      <c r="G64" s="187">
        <v>30</v>
      </c>
      <c r="H64" s="180">
        <v>15</v>
      </c>
      <c r="I64" s="215">
        <f t="shared" si="8"/>
        <v>50</v>
      </c>
      <c r="J64" s="180">
        <v>15</v>
      </c>
      <c r="K64" s="215">
        <f t="shared" si="9"/>
        <v>50</v>
      </c>
      <c r="L64" s="187">
        <v>29</v>
      </c>
      <c r="M64" s="180">
        <v>14</v>
      </c>
      <c r="N64" s="215">
        <f t="shared" si="10"/>
        <v>48.275862068965516</v>
      </c>
      <c r="O64" s="180">
        <v>15</v>
      </c>
      <c r="P64" s="215">
        <f t="shared" si="11"/>
        <v>51.724137931034484</v>
      </c>
    </row>
    <row r="65" spans="1:16" ht="15" customHeight="1" x14ac:dyDescent="0.25">
      <c r="A65" s="5" t="s">
        <v>1227</v>
      </c>
      <c r="B65" s="187">
        <v>22</v>
      </c>
      <c r="C65" s="180">
        <v>12</v>
      </c>
      <c r="D65" s="215">
        <f t="shared" si="6"/>
        <v>54.54545454545454</v>
      </c>
      <c r="E65" s="180">
        <v>10</v>
      </c>
      <c r="F65" s="215">
        <f t="shared" si="7"/>
        <v>45.454545454545453</v>
      </c>
      <c r="G65" s="187">
        <v>11</v>
      </c>
      <c r="H65" s="180">
        <v>6</v>
      </c>
      <c r="I65" s="215">
        <f t="shared" si="8"/>
        <v>54.54545454545454</v>
      </c>
      <c r="J65" s="180">
        <v>5</v>
      </c>
      <c r="K65" s="215">
        <f t="shared" si="9"/>
        <v>45.454545454545453</v>
      </c>
      <c r="L65" s="187">
        <v>11</v>
      </c>
      <c r="M65" s="180">
        <v>6</v>
      </c>
      <c r="N65" s="215">
        <f t="shared" si="10"/>
        <v>54.54545454545454</v>
      </c>
      <c r="O65" s="180">
        <v>5</v>
      </c>
      <c r="P65" s="215">
        <f t="shared" si="11"/>
        <v>45.454545454545453</v>
      </c>
    </row>
    <row r="66" spans="1:16" ht="15" customHeight="1" x14ac:dyDescent="0.25">
      <c r="A66" s="5" t="s">
        <v>343</v>
      </c>
      <c r="B66" s="187">
        <v>272</v>
      </c>
      <c r="C66" s="180">
        <v>136</v>
      </c>
      <c r="D66" s="215">
        <f t="shared" si="6"/>
        <v>50</v>
      </c>
      <c r="E66" s="180">
        <v>136</v>
      </c>
      <c r="F66" s="215">
        <f t="shared" si="7"/>
        <v>50</v>
      </c>
      <c r="G66" s="187">
        <v>143</v>
      </c>
      <c r="H66" s="180">
        <v>72</v>
      </c>
      <c r="I66" s="215">
        <f t="shared" si="8"/>
        <v>50.349650349650354</v>
      </c>
      <c r="J66" s="180">
        <v>71</v>
      </c>
      <c r="K66" s="215">
        <f t="shared" si="9"/>
        <v>49.650349650349654</v>
      </c>
      <c r="L66" s="187">
        <v>129</v>
      </c>
      <c r="M66" s="180">
        <v>64</v>
      </c>
      <c r="N66" s="215">
        <f t="shared" si="10"/>
        <v>49.612403100775197</v>
      </c>
      <c r="O66" s="180">
        <v>65</v>
      </c>
      <c r="P66" s="215">
        <f t="shared" si="11"/>
        <v>50.387596899224803</v>
      </c>
    </row>
    <row r="67" spans="1:16" ht="15" customHeight="1" x14ac:dyDescent="0.25">
      <c r="A67" s="5" t="s">
        <v>903</v>
      </c>
      <c r="B67" s="187">
        <v>18</v>
      </c>
      <c r="C67" s="180">
        <v>10</v>
      </c>
      <c r="D67" s="215">
        <f t="shared" si="6"/>
        <v>55.555555555555557</v>
      </c>
      <c r="E67" s="180">
        <v>8</v>
      </c>
      <c r="F67" s="215">
        <f t="shared" si="7"/>
        <v>44.444444444444443</v>
      </c>
      <c r="G67" s="187">
        <v>9</v>
      </c>
      <c r="H67" s="180">
        <v>5</v>
      </c>
      <c r="I67" s="215">
        <f t="shared" si="8"/>
        <v>55.555555555555557</v>
      </c>
      <c r="J67" s="180">
        <v>4</v>
      </c>
      <c r="K67" s="215">
        <f t="shared" si="9"/>
        <v>44.444444444444443</v>
      </c>
      <c r="L67" s="187">
        <v>9</v>
      </c>
      <c r="M67" s="180">
        <v>5</v>
      </c>
      <c r="N67" s="215">
        <f t="shared" si="10"/>
        <v>55.555555555555557</v>
      </c>
      <c r="O67" s="180">
        <v>4</v>
      </c>
      <c r="P67" s="215">
        <f t="shared" si="11"/>
        <v>44.444444444444443</v>
      </c>
    </row>
    <row r="68" spans="1:16" ht="15" customHeight="1" x14ac:dyDescent="0.25">
      <c r="A68" s="5" t="s">
        <v>1237</v>
      </c>
      <c r="B68" s="187">
        <v>60</v>
      </c>
      <c r="C68" s="180">
        <v>30</v>
      </c>
      <c r="D68" s="215">
        <f t="shared" si="6"/>
        <v>50</v>
      </c>
      <c r="E68" s="180">
        <v>30</v>
      </c>
      <c r="F68" s="215">
        <f t="shared" si="7"/>
        <v>50</v>
      </c>
      <c r="G68" s="187">
        <v>29</v>
      </c>
      <c r="H68" s="180">
        <v>14</v>
      </c>
      <c r="I68" s="215">
        <f t="shared" si="8"/>
        <v>48.275862068965516</v>
      </c>
      <c r="J68" s="180">
        <v>15</v>
      </c>
      <c r="K68" s="215">
        <f t="shared" si="9"/>
        <v>51.724137931034484</v>
      </c>
      <c r="L68" s="187">
        <v>31</v>
      </c>
      <c r="M68" s="180">
        <v>16</v>
      </c>
      <c r="N68" s="215">
        <f t="shared" si="10"/>
        <v>51.612903225806448</v>
      </c>
      <c r="O68" s="180">
        <v>15</v>
      </c>
      <c r="P68" s="215">
        <f t="shared" si="11"/>
        <v>48.387096774193552</v>
      </c>
    </row>
    <row r="69" spans="1:16" ht="15" customHeight="1" x14ac:dyDescent="0.25">
      <c r="A69" s="5" t="s">
        <v>904</v>
      </c>
      <c r="B69" s="187">
        <v>14</v>
      </c>
      <c r="C69" s="180">
        <v>8</v>
      </c>
      <c r="D69" s="215">
        <f t="shared" si="6"/>
        <v>57.142857142857139</v>
      </c>
      <c r="E69" s="180">
        <v>6</v>
      </c>
      <c r="F69" s="215">
        <f t="shared" si="7"/>
        <v>42.857142857142854</v>
      </c>
      <c r="G69" s="187">
        <v>7</v>
      </c>
      <c r="H69" s="180">
        <v>4</v>
      </c>
      <c r="I69" s="215">
        <f t="shared" si="8"/>
        <v>57.142857142857139</v>
      </c>
      <c r="J69" s="180">
        <v>3</v>
      </c>
      <c r="K69" s="215">
        <f t="shared" si="9"/>
        <v>42.857142857142854</v>
      </c>
      <c r="L69" s="187">
        <v>7</v>
      </c>
      <c r="M69" s="180">
        <v>4</v>
      </c>
      <c r="N69" s="215">
        <f t="shared" si="10"/>
        <v>57.142857142857139</v>
      </c>
      <c r="O69" s="180">
        <v>3</v>
      </c>
      <c r="P69" s="215">
        <f t="shared" si="11"/>
        <v>42.857142857142854</v>
      </c>
    </row>
    <row r="70" spans="1:16" ht="15" customHeight="1" x14ac:dyDescent="0.25">
      <c r="A70" s="5" t="s">
        <v>905</v>
      </c>
      <c r="B70" s="187">
        <v>13</v>
      </c>
      <c r="C70" s="180">
        <v>7</v>
      </c>
      <c r="D70" s="215">
        <f t="shared" si="6"/>
        <v>53.846153846153847</v>
      </c>
      <c r="E70" s="180">
        <v>6</v>
      </c>
      <c r="F70" s="215">
        <f t="shared" si="7"/>
        <v>46.153846153846153</v>
      </c>
      <c r="G70" s="187">
        <v>6</v>
      </c>
      <c r="H70" s="180">
        <v>3</v>
      </c>
      <c r="I70" s="215">
        <f t="shared" si="8"/>
        <v>50</v>
      </c>
      <c r="J70" s="180">
        <v>3</v>
      </c>
      <c r="K70" s="215">
        <f t="shared" si="9"/>
        <v>50</v>
      </c>
      <c r="L70" s="187">
        <v>7</v>
      </c>
      <c r="M70" s="180">
        <v>4</v>
      </c>
      <c r="N70" s="215">
        <f t="shared" si="10"/>
        <v>57.142857142857139</v>
      </c>
      <c r="O70" s="180">
        <v>3</v>
      </c>
      <c r="P70" s="215">
        <f t="shared" si="11"/>
        <v>42.857142857142854</v>
      </c>
    </row>
    <row r="71" spans="1:16" ht="15" customHeight="1" x14ac:dyDescent="0.25">
      <c r="A71" s="5" t="s">
        <v>906</v>
      </c>
      <c r="B71" s="187">
        <v>14</v>
      </c>
      <c r="C71" s="180">
        <v>8</v>
      </c>
      <c r="D71" s="215">
        <f t="shared" si="6"/>
        <v>57.142857142857139</v>
      </c>
      <c r="E71" s="180">
        <v>6</v>
      </c>
      <c r="F71" s="215">
        <f t="shared" si="7"/>
        <v>42.857142857142854</v>
      </c>
      <c r="G71" s="187">
        <v>7</v>
      </c>
      <c r="H71" s="180">
        <v>4</v>
      </c>
      <c r="I71" s="215">
        <f t="shared" si="8"/>
        <v>57.142857142857139</v>
      </c>
      <c r="J71" s="180">
        <v>3</v>
      </c>
      <c r="K71" s="215">
        <f t="shared" si="9"/>
        <v>42.857142857142854</v>
      </c>
      <c r="L71" s="187">
        <v>7</v>
      </c>
      <c r="M71" s="180">
        <v>4</v>
      </c>
      <c r="N71" s="215">
        <f t="shared" si="10"/>
        <v>57.142857142857139</v>
      </c>
      <c r="O71" s="180">
        <v>3</v>
      </c>
      <c r="P71" s="215">
        <f t="shared" si="11"/>
        <v>42.857142857142854</v>
      </c>
    </row>
    <row r="72" spans="1:16" ht="15" customHeight="1" x14ac:dyDescent="0.25">
      <c r="A72" s="5" t="s">
        <v>444</v>
      </c>
      <c r="B72" s="187">
        <v>10</v>
      </c>
      <c r="C72" s="180">
        <v>4</v>
      </c>
      <c r="D72" s="215">
        <f t="shared" si="6"/>
        <v>40</v>
      </c>
      <c r="E72" s="180">
        <v>6</v>
      </c>
      <c r="F72" s="215">
        <f t="shared" si="7"/>
        <v>60</v>
      </c>
      <c r="G72" s="187">
        <v>5</v>
      </c>
      <c r="H72" s="180">
        <v>2</v>
      </c>
      <c r="I72" s="215">
        <f t="shared" si="8"/>
        <v>40</v>
      </c>
      <c r="J72" s="180">
        <v>3</v>
      </c>
      <c r="K72" s="215">
        <f t="shared" si="9"/>
        <v>60</v>
      </c>
      <c r="L72" s="187">
        <v>5</v>
      </c>
      <c r="M72" s="180">
        <v>2</v>
      </c>
      <c r="N72" s="215">
        <f t="shared" si="10"/>
        <v>40</v>
      </c>
      <c r="O72" s="180">
        <v>3</v>
      </c>
      <c r="P72" s="215">
        <f t="shared" si="11"/>
        <v>60</v>
      </c>
    </row>
    <row r="73" spans="1:16" ht="15" customHeight="1" x14ac:dyDescent="0.25">
      <c r="A73" s="5" t="s">
        <v>84</v>
      </c>
      <c r="B73" s="187">
        <v>863</v>
      </c>
      <c r="C73" s="180">
        <v>435</v>
      </c>
      <c r="D73" s="215">
        <f t="shared" si="6"/>
        <v>50.405561993047513</v>
      </c>
      <c r="E73" s="180">
        <v>428</v>
      </c>
      <c r="F73" s="215">
        <f t="shared" si="7"/>
        <v>49.594438006952487</v>
      </c>
      <c r="G73" s="187">
        <v>436</v>
      </c>
      <c r="H73" s="180">
        <v>221</v>
      </c>
      <c r="I73" s="215">
        <f t="shared" si="8"/>
        <v>50.688073394495412</v>
      </c>
      <c r="J73" s="180">
        <v>215</v>
      </c>
      <c r="K73" s="215">
        <f t="shared" si="9"/>
        <v>49.311926605504588</v>
      </c>
      <c r="L73" s="187">
        <v>427</v>
      </c>
      <c r="M73" s="180">
        <v>214</v>
      </c>
      <c r="N73" s="215">
        <f t="shared" si="10"/>
        <v>50.11709601873536</v>
      </c>
      <c r="O73" s="180">
        <v>213</v>
      </c>
      <c r="P73" s="215">
        <f t="shared" si="11"/>
        <v>49.88290398126464</v>
      </c>
    </row>
    <row r="74" spans="1:16" ht="15" customHeight="1" x14ac:dyDescent="0.25">
      <c r="A74" s="5" t="s">
        <v>907</v>
      </c>
      <c r="B74" s="187">
        <v>10</v>
      </c>
      <c r="C74" s="180">
        <v>4</v>
      </c>
      <c r="D74" s="215">
        <f t="shared" si="6"/>
        <v>40</v>
      </c>
      <c r="E74" s="180">
        <v>6</v>
      </c>
      <c r="F74" s="215">
        <f t="shared" si="7"/>
        <v>60</v>
      </c>
      <c r="G74" s="187">
        <v>5</v>
      </c>
      <c r="H74" s="180">
        <v>2</v>
      </c>
      <c r="I74" s="215">
        <f t="shared" si="8"/>
        <v>40</v>
      </c>
      <c r="J74" s="180">
        <v>3</v>
      </c>
      <c r="K74" s="215">
        <f t="shared" si="9"/>
        <v>60</v>
      </c>
      <c r="L74" s="187">
        <v>5</v>
      </c>
      <c r="M74" s="180">
        <v>2</v>
      </c>
      <c r="N74" s="215">
        <f t="shared" si="10"/>
        <v>40</v>
      </c>
      <c r="O74" s="180">
        <v>3</v>
      </c>
      <c r="P74" s="215">
        <f t="shared" si="11"/>
        <v>60</v>
      </c>
    </row>
    <row r="75" spans="1:16" ht="15" customHeight="1" x14ac:dyDescent="0.25">
      <c r="A75" s="5" t="s">
        <v>424</v>
      </c>
      <c r="B75" s="187">
        <v>524</v>
      </c>
      <c r="C75" s="180">
        <v>272</v>
      </c>
      <c r="D75" s="215">
        <f t="shared" si="6"/>
        <v>51.908396946564885</v>
      </c>
      <c r="E75" s="180">
        <v>252</v>
      </c>
      <c r="F75" s="215">
        <f t="shared" si="7"/>
        <v>48.091603053435115</v>
      </c>
      <c r="G75" s="187">
        <v>274</v>
      </c>
      <c r="H75" s="180">
        <v>142</v>
      </c>
      <c r="I75" s="215">
        <f t="shared" si="8"/>
        <v>51.824817518248182</v>
      </c>
      <c r="J75" s="180">
        <v>132</v>
      </c>
      <c r="K75" s="215">
        <f t="shared" si="9"/>
        <v>48.175182481751825</v>
      </c>
      <c r="L75" s="187">
        <v>250</v>
      </c>
      <c r="M75" s="180">
        <v>130</v>
      </c>
      <c r="N75" s="215">
        <f t="shared" si="10"/>
        <v>52</v>
      </c>
      <c r="O75" s="180">
        <v>120</v>
      </c>
      <c r="P75" s="215">
        <f t="shared" si="11"/>
        <v>48</v>
      </c>
    </row>
    <row r="76" spans="1:16" ht="15" customHeight="1" x14ac:dyDescent="0.25">
      <c r="A76" s="5" t="s">
        <v>1252</v>
      </c>
      <c r="B76" s="187">
        <v>14</v>
      </c>
      <c r="C76" s="180">
        <v>8</v>
      </c>
      <c r="D76" s="215">
        <f t="shared" ref="D76:D83" si="12">C76/B76*100</f>
        <v>57.142857142857139</v>
      </c>
      <c r="E76" s="180">
        <v>6</v>
      </c>
      <c r="F76" s="215">
        <f t="shared" ref="F76:F83" si="13">E76/B76*100</f>
        <v>42.857142857142854</v>
      </c>
      <c r="G76" s="187">
        <v>7</v>
      </c>
      <c r="H76" s="180">
        <v>4</v>
      </c>
      <c r="I76" s="215">
        <f t="shared" ref="I76:I83" si="14">H76/G76*100</f>
        <v>57.142857142857139</v>
      </c>
      <c r="J76" s="180">
        <v>3</v>
      </c>
      <c r="K76" s="215">
        <f t="shared" ref="K76:K83" si="15">J76/G76*100</f>
        <v>42.857142857142854</v>
      </c>
      <c r="L76" s="187">
        <v>7</v>
      </c>
      <c r="M76" s="180">
        <v>4</v>
      </c>
      <c r="N76" s="215">
        <f t="shared" ref="N76:N83" si="16">M76/L76*100</f>
        <v>57.142857142857139</v>
      </c>
      <c r="O76" s="180">
        <v>3</v>
      </c>
      <c r="P76" s="215">
        <f t="shared" ref="P76:P83" si="17">O76/L76*100</f>
        <v>42.857142857142854</v>
      </c>
    </row>
    <row r="77" spans="1:16" ht="15" customHeight="1" x14ac:dyDescent="0.25">
      <c r="A77" s="5" t="s">
        <v>909</v>
      </c>
      <c r="B77" s="187">
        <v>6</v>
      </c>
      <c r="C77" s="180">
        <v>4</v>
      </c>
      <c r="D77" s="215">
        <f t="shared" si="12"/>
        <v>66.666666666666657</v>
      </c>
      <c r="E77" s="180">
        <v>2</v>
      </c>
      <c r="F77" s="215">
        <f t="shared" si="13"/>
        <v>33.333333333333329</v>
      </c>
      <c r="G77" s="187">
        <v>3</v>
      </c>
      <c r="H77" s="180">
        <v>2</v>
      </c>
      <c r="I77" s="215">
        <f t="shared" si="14"/>
        <v>66.666666666666657</v>
      </c>
      <c r="J77" s="180">
        <v>1</v>
      </c>
      <c r="K77" s="215">
        <f t="shared" si="15"/>
        <v>33.333333333333329</v>
      </c>
      <c r="L77" s="187">
        <v>3</v>
      </c>
      <c r="M77" s="180">
        <v>2</v>
      </c>
      <c r="N77" s="215">
        <f t="shared" si="16"/>
        <v>66.666666666666657</v>
      </c>
      <c r="O77" s="180">
        <v>1</v>
      </c>
      <c r="P77" s="215">
        <f t="shared" si="17"/>
        <v>33.333333333333329</v>
      </c>
    </row>
    <row r="78" spans="1:16" ht="15" customHeight="1" x14ac:dyDescent="0.25">
      <c r="A78" s="5" t="s">
        <v>910</v>
      </c>
      <c r="B78" s="187">
        <v>12</v>
      </c>
      <c r="C78" s="180">
        <v>6</v>
      </c>
      <c r="D78" s="215">
        <f t="shared" si="12"/>
        <v>50</v>
      </c>
      <c r="E78" s="180">
        <v>6</v>
      </c>
      <c r="F78" s="215">
        <f t="shared" si="13"/>
        <v>50</v>
      </c>
      <c r="G78" s="187">
        <v>6</v>
      </c>
      <c r="H78" s="180">
        <v>3</v>
      </c>
      <c r="I78" s="215">
        <f t="shared" si="14"/>
        <v>50</v>
      </c>
      <c r="J78" s="180">
        <v>3</v>
      </c>
      <c r="K78" s="215">
        <f t="shared" si="15"/>
        <v>50</v>
      </c>
      <c r="L78" s="187">
        <v>6</v>
      </c>
      <c r="M78" s="180">
        <v>3</v>
      </c>
      <c r="N78" s="215">
        <f t="shared" si="16"/>
        <v>50</v>
      </c>
      <c r="O78" s="180">
        <v>3</v>
      </c>
      <c r="P78" s="215">
        <f t="shared" si="17"/>
        <v>50</v>
      </c>
    </row>
    <row r="79" spans="1:16" ht="15" customHeight="1" x14ac:dyDescent="0.25">
      <c r="A79" s="5" t="s">
        <v>911</v>
      </c>
      <c r="B79" s="187">
        <v>117</v>
      </c>
      <c r="C79" s="180">
        <v>57</v>
      </c>
      <c r="D79" s="215">
        <f t="shared" si="12"/>
        <v>48.717948717948715</v>
      </c>
      <c r="E79" s="180">
        <v>60</v>
      </c>
      <c r="F79" s="215">
        <f t="shared" si="13"/>
        <v>51.282051282051277</v>
      </c>
      <c r="G79" s="187">
        <v>58</v>
      </c>
      <c r="H79" s="180">
        <v>29</v>
      </c>
      <c r="I79" s="215">
        <f t="shared" si="14"/>
        <v>50</v>
      </c>
      <c r="J79" s="180">
        <v>29</v>
      </c>
      <c r="K79" s="215">
        <f t="shared" si="15"/>
        <v>50</v>
      </c>
      <c r="L79" s="187">
        <v>59</v>
      </c>
      <c r="M79" s="180">
        <v>28</v>
      </c>
      <c r="N79" s="215">
        <f t="shared" si="16"/>
        <v>47.457627118644069</v>
      </c>
      <c r="O79" s="180">
        <v>31</v>
      </c>
      <c r="P79" s="215">
        <f t="shared" si="17"/>
        <v>52.542372881355938</v>
      </c>
    </row>
    <row r="80" spans="1:16" ht="15" customHeight="1" x14ac:dyDescent="0.25">
      <c r="A80" s="5" t="s">
        <v>890</v>
      </c>
      <c r="B80" s="187">
        <v>3</v>
      </c>
      <c r="C80" s="180">
        <v>1</v>
      </c>
      <c r="D80" s="215">
        <f t="shared" si="12"/>
        <v>33.333333333333329</v>
      </c>
      <c r="E80" s="180">
        <v>2</v>
      </c>
      <c r="F80" s="215">
        <f t="shared" si="13"/>
        <v>66.666666666666657</v>
      </c>
      <c r="G80" s="187">
        <v>3</v>
      </c>
      <c r="H80" s="180">
        <v>1</v>
      </c>
      <c r="I80" s="215">
        <f t="shared" si="14"/>
        <v>33.333333333333329</v>
      </c>
      <c r="J80" s="180">
        <v>2</v>
      </c>
      <c r="K80" s="215">
        <f t="shared" si="15"/>
        <v>66.666666666666657</v>
      </c>
      <c r="L80" s="187">
        <v>0</v>
      </c>
      <c r="M80" s="180">
        <v>0</v>
      </c>
      <c r="N80" s="215" t="e">
        <f t="shared" si="16"/>
        <v>#DIV/0!</v>
      </c>
      <c r="O80" s="180">
        <v>0</v>
      </c>
      <c r="P80" s="215" t="e">
        <f t="shared" si="17"/>
        <v>#DIV/0!</v>
      </c>
    </row>
    <row r="81" spans="1:16" ht="15" customHeight="1" x14ac:dyDescent="0.25">
      <c r="A81" s="5" t="s">
        <v>1228</v>
      </c>
      <c r="B81" s="187">
        <v>9</v>
      </c>
      <c r="C81" s="180">
        <v>5</v>
      </c>
      <c r="D81" s="215">
        <f t="shared" si="12"/>
        <v>55.555555555555557</v>
      </c>
      <c r="E81" s="180">
        <v>4</v>
      </c>
      <c r="F81" s="215">
        <f t="shared" si="13"/>
        <v>44.444444444444443</v>
      </c>
      <c r="G81" s="187">
        <v>5</v>
      </c>
      <c r="H81" s="180">
        <v>3</v>
      </c>
      <c r="I81" s="215">
        <f t="shared" si="14"/>
        <v>60</v>
      </c>
      <c r="J81" s="180">
        <v>2</v>
      </c>
      <c r="K81" s="215">
        <f t="shared" si="15"/>
        <v>40</v>
      </c>
      <c r="L81" s="187">
        <v>4</v>
      </c>
      <c r="M81" s="180">
        <v>2</v>
      </c>
      <c r="N81" s="215">
        <f t="shared" si="16"/>
        <v>50</v>
      </c>
      <c r="O81" s="180">
        <v>2</v>
      </c>
      <c r="P81" s="215">
        <f t="shared" si="17"/>
        <v>50</v>
      </c>
    </row>
    <row r="82" spans="1:16" ht="15" customHeight="1" x14ac:dyDescent="0.25">
      <c r="A82" s="5" t="s">
        <v>450</v>
      </c>
      <c r="B82" s="187">
        <v>33</v>
      </c>
      <c r="C82" s="180">
        <v>17</v>
      </c>
      <c r="D82" s="215">
        <f t="shared" si="12"/>
        <v>51.515151515151516</v>
      </c>
      <c r="E82" s="180">
        <v>16</v>
      </c>
      <c r="F82" s="215">
        <f t="shared" si="13"/>
        <v>48.484848484848484</v>
      </c>
      <c r="G82" s="187">
        <v>17</v>
      </c>
      <c r="H82" s="180">
        <v>9</v>
      </c>
      <c r="I82" s="215">
        <f t="shared" si="14"/>
        <v>52.941176470588239</v>
      </c>
      <c r="J82" s="180">
        <v>8</v>
      </c>
      <c r="K82" s="215">
        <f t="shared" si="15"/>
        <v>47.058823529411761</v>
      </c>
      <c r="L82" s="187">
        <v>16</v>
      </c>
      <c r="M82" s="180">
        <v>8</v>
      </c>
      <c r="N82" s="215">
        <f t="shared" si="16"/>
        <v>50</v>
      </c>
      <c r="O82" s="180">
        <v>8</v>
      </c>
      <c r="P82" s="215">
        <f t="shared" si="17"/>
        <v>50</v>
      </c>
    </row>
    <row r="83" spans="1:16" ht="15" customHeight="1" x14ac:dyDescent="0.25">
      <c r="A83" s="5" t="s">
        <v>880</v>
      </c>
      <c r="B83" s="187">
        <v>14</v>
      </c>
      <c r="C83" s="180">
        <v>6</v>
      </c>
      <c r="D83" s="215">
        <f t="shared" si="12"/>
        <v>42.857142857142854</v>
      </c>
      <c r="E83" s="180">
        <v>8</v>
      </c>
      <c r="F83" s="215">
        <f t="shared" si="13"/>
        <v>57.142857142857139</v>
      </c>
      <c r="G83" s="187">
        <v>7</v>
      </c>
      <c r="H83" s="180">
        <v>3</v>
      </c>
      <c r="I83" s="215">
        <f t="shared" si="14"/>
        <v>42.857142857142854</v>
      </c>
      <c r="J83" s="180">
        <v>4</v>
      </c>
      <c r="K83" s="215">
        <f t="shared" si="15"/>
        <v>57.142857142857139</v>
      </c>
      <c r="L83" s="187">
        <v>7</v>
      </c>
      <c r="M83" s="180">
        <v>3</v>
      </c>
      <c r="N83" s="215">
        <f t="shared" si="16"/>
        <v>42.857142857142854</v>
      </c>
      <c r="O83" s="180">
        <v>4</v>
      </c>
      <c r="P83" s="215">
        <f t="shared" si="17"/>
        <v>57.142857142857139</v>
      </c>
    </row>
    <row r="84" spans="1:16" ht="13.2" x14ac:dyDescent="0.25">
      <c r="A84" s="196"/>
      <c r="B84" s="7"/>
      <c r="C84" s="7"/>
      <c r="D84" s="7"/>
      <c r="E84" s="7"/>
      <c r="F84" s="196"/>
      <c r="G84" s="7"/>
      <c r="H84" s="7"/>
      <c r="I84" s="7"/>
      <c r="J84" s="7"/>
      <c r="K84" s="7"/>
      <c r="L84" s="261"/>
      <c r="M84" s="260"/>
      <c r="N84" s="7"/>
      <c r="O84" s="260"/>
      <c r="P84" s="7"/>
    </row>
    <row r="85" spans="1:16" ht="13.2" x14ac:dyDescent="0.25">
      <c r="A85" s="4" t="str">
        <f>+'G3'!A34</f>
        <v>Fuente: Departamento de Registro de Partidos Políticos, base de datos de Candidaturas 2024, Tribunal Supremo de Elecciones.</v>
      </c>
      <c r="B85" s="5"/>
      <c r="C85" s="5"/>
      <c r="D85" s="5"/>
      <c r="E85" s="5"/>
      <c r="F85" s="5"/>
      <c r="G85" s="5"/>
      <c r="H85" s="5"/>
      <c r="I85" s="5"/>
      <c r="J85" s="5"/>
      <c r="K85" s="5"/>
      <c r="L85" s="5"/>
      <c r="M85" s="5"/>
      <c r="N85" s="5"/>
      <c r="O85" s="5"/>
      <c r="P85" s="5"/>
    </row>
  </sheetData>
  <sortState xmlns:xlrd2="http://schemas.microsoft.com/office/spreadsheetml/2017/richdata2" ref="A11:P69">
    <sortCondition ref="A11:A69"/>
  </sortState>
  <mergeCells count="16">
    <mergeCell ref="A1:P1"/>
    <mergeCell ref="A2:P2"/>
    <mergeCell ref="A3:P3"/>
    <mergeCell ref="L6:L7"/>
    <mergeCell ref="M6:N6"/>
    <mergeCell ref="O6:P6"/>
    <mergeCell ref="A5:A7"/>
    <mergeCell ref="B5:F5"/>
    <mergeCell ref="G5:K5"/>
    <mergeCell ref="L5:P5"/>
    <mergeCell ref="B6:B7"/>
    <mergeCell ref="C6:D6"/>
    <mergeCell ref="E6:F6"/>
    <mergeCell ref="G6:G7"/>
    <mergeCell ref="H6:I6"/>
    <mergeCell ref="J6:K6"/>
  </mergeCells>
  <printOptions horizontalCentered="1"/>
  <pageMargins left="0.97370078740157484" right="0.39370078740157483" top="0.39370078740157483" bottom="0.78740157480314965" header="0" footer="0"/>
  <pageSetup paperSize="9" scale="76" orientation="landscape" horizontalDpi="120" verticalDpi="144" r:id="rId1"/>
  <headerFooter alignWithMargins="0"/>
  <rowBreaks count="1" manualBreakCount="1">
    <brk id="46" max="15" man="1"/>
  </rowBreaks>
  <ignoredErrors>
    <ignoredError sqref="D9:P10 D11 F11 I11 K11 N11 P11" formula="1"/>
  </ignoredError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46">
    <tabColor rgb="FFFFFF00"/>
    <pageSetUpPr autoPageBreaks="0" fitToPage="1"/>
  </sheetPr>
  <dimension ref="A1:U103"/>
  <sheetViews>
    <sheetView zoomScaleNormal="100" zoomScaleSheetLayoutView="115" workbookViewId="0">
      <selection sqref="A1:P1"/>
    </sheetView>
  </sheetViews>
  <sheetFormatPr baseColWidth="10" defaultColWidth="11.44140625" defaultRowHeight="12.75" customHeight="1" x14ac:dyDescent="0.25"/>
  <cols>
    <col min="1" max="1" width="28.5546875" style="202" customWidth="1"/>
    <col min="2" max="2" width="8.109375" style="202" customWidth="1"/>
    <col min="3" max="3" width="7.88671875" style="202" customWidth="1"/>
    <col min="4" max="4" width="6.88671875" style="202" customWidth="1"/>
    <col min="5" max="5" width="7.5546875" style="202" customWidth="1"/>
    <col min="6" max="6" width="6.88671875" style="202" customWidth="1"/>
    <col min="7" max="7" width="7.88671875" style="202" bestFit="1" customWidth="1"/>
    <col min="8" max="8" width="7.88671875" style="202" customWidth="1"/>
    <col min="9" max="9" width="6.88671875" style="202" customWidth="1"/>
    <col min="10" max="10" width="7.88671875" style="202" customWidth="1"/>
    <col min="11" max="11" width="6.88671875" style="202" customWidth="1"/>
    <col min="12" max="12" width="7.88671875" style="202" bestFit="1" customWidth="1"/>
    <col min="13" max="13" width="7.88671875" style="202" customWidth="1"/>
    <col min="14" max="14" width="6.88671875" style="202" customWidth="1"/>
    <col min="15" max="15" width="7.88671875" style="202" customWidth="1"/>
    <col min="16" max="16" width="6.88671875" style="202" customWidth="1"/>
    <col min="17" max="21" width="0" style="202" hidden="1" customWidth="1"/>
    <col min="22" max="16384" width="11.44140625" style="202"/>
  </cols>
  <sheetData>
    <row r="1" spans="1:21" ht="12" customHeight="1" x14ac:dyDescent="0.25">
      <c r="A1" s="455" t="s">
        <v>1232</v>
      </c>
      <c r="B1" s="455"/>
      <c r="C1" s="455"/>
      <c r="D1" s="455"/>
      <c r="E1" s="455"/>
      <c r="F1" s="455"/>
      <c r="G1" s="455"/>
      <c r="H1" s="455"/>
      <c r="I1" s="455"/>
      <c r="J1" s="455"/>
      <c r="K1" s="455"/>
      <c r="L1" s="455"/>
      <c r="M1" s="455"/>
      <c r="N1" s="455"/>
      <c r="O1" s="455"/>
      <c r="P1" s="455"/>
      <c r="Q1" s="5"/>
      <c r="R1" s="5"/>
      <c r="S1" s="5"/>
      <c r="T1" s="5"/>
      <c r="U1" s="5"/>
    </row>
    <row r="2" spans="1:21" ht="12" customHeight="1" x14ac:dyDescent="0.25">
      <c r="A2" s="455" t="s">
        <v>1229</v>
      </c>
      <c r="B2" s="455"/>
      <c r="C2" s="455"/>
      <c r="D2" s="455"/>
      <c r="E2" s="455"/>
      <c r="F2" s="455"/>
      <c r="G2" s="455"/>
      <c r="H2" s="455"/>
      <c r="I2" s="455"/>
      <c r="J2" s="455"/>
      <c r="K2" s="455"/>
      <c r="L2" s="455"/>
      <c r="M2" s="455"/>
      <c r="N2" s="455"/>
      <c r="O2" s="455"/>
      <c r="P2" s="455"/>
      <c r="Q2" s="5"/>
      <c r="R2" s="5"/>
      <c r="S2" s="5"/>
      <c r="T2" s="5"/>
      <c r="U2" s="5"/>
    </row>
    <row r="3" spans="1:21" ht="12" customHeight="1" x14ac:dyDescent="0.25">
      <c r="A3" s="455" t="s">
        <v>77</v>
      </c>
      <c r="B3" s="455"/>
      <c r="C3" s="455"/>
      <c r="D3" s="455"/>
      <c r="E3" s="455"/>
      <c r="F3" s="455"/>
      <c r="G3" s="455"/>
      <c r="H3" s="455"/>
      <c r="I3" s="455"/>
      <c r="J3" s="455"/>
      <c r="K3" s="455"/>
      <c r="L3" s="455"/>
      <c r="M3" s="455"/>
      <c r="N3" s="455"/>
      <c r="O3" s="455"/>
      <c r="P3" s="455"/>
      <c r="Q3" s="5"/>
      <c r="R3" s="5"/>
      <c r="S3" s="5"/>
      <c r="T3" s="5"/>
      <c r="U3" s="5"/>
    </row>
    <row r="4" spans="1:21" ht="12" customHeight="1" x14ac:dyDescent="0.25">
      <c r="A4" s="215"/>
      <c r="B4" s="180"/>
      <c r="C4" s="192"/>
      <c r="D4" s="192"/>
      <c r="E4" s="192"/>
      <c r="F4" s="192"/>
      <c r="G4" s="192"/>
      <c r="H4" s="192"/>
      <c r="I4" s="192"/>
      <c r="J4" s="192"/>
      <c r="K4" s="192"/>
      <c r="L4" s="192"/>
      <c r="M4" s="192"/>
      <c r="N4" s="192"/>
      <c r="O4" s="192"/>
      <c r="P4" s="5"/>
      <c r="Q4" s="5"/>
      <c r="R4" s="5"/>
      <c r="S4" s="5"/>
      <c r="T4" s="5"/>
      <c r="U4" s="5"/>
    </row>
    <row r="5" spans="1:21" ht="12" customHeight="1" x14ac:dyDescent="0.25">
      <c r="A5" s="459" t="s">
        <v>316</v>
      </c>
      <c r="B5" s="463" t="s">
        <v>933</v>
      </c>
      <c r="C5" s="464"/>
      <c r="D5" s="464"/>
      <c r="E5" s="464"/>
      <c r="F5" s="465"/>
      <c r="G5" s="247" t="s">
        <v>79</v>
      </c>
      <c r="H5" s="247"/>
      <c r="I5" s="247"/>
      <c r="J5" s="247"/>
      <c r="K5" s="248"/>
      <c r="L5" s="247" t="s">
        <v>80</v>
      </c>
      <c r="M5" s="247"/>
      <c r="N5" s="247"/>
      <c r="O5" s="247"/>
      <c r="P5" s="247"/>
      <c r="Q5" s="5"/>
      <c r="R5" s="5"/>
      <c r="S5" s="5"/>
      <c r="T5" s="5"/>
      <c r="U5" s="5"/>
    </row>
    <row r="6" spans="1:21" ht="12" customHeight="1" x14ac:dyDescent="0.25">
      <c r="A6" s="460"/>
      <c r="B6" s="457" t="s">
        <v>0</v>
      </c>
      <c r="C6" s="251" t="s">
        <v>23</v>
      </c>
      <c r="D6" s="251"/>
      <c r="E6" s="251" t="s">
        <v>24</v>
      </c>
      <c r="F6" s="251"/>
      <c r="G6" s="462" t="s">
        <v>0</v>
      </c>
      <c r="H6" s="251" t="s">
        <v>23</v>
      </c>
      <c r="I6" s="251"/>
      <c r="J6" s="251" t="s">
        <v>24</v>
      </c>
      <c r="K6" s="251"/>
      <c r="L6" s="462" t="s">
        <v>0</v>
      </c>
      <c r="M6" s="251" t="s">
        <v>23</v>
      </c>
      <c r="N6" s="251"/>
      <c r="O6" s="251" t="s">
        <v>24</v>
      </c>
      <c r="P6" s="247"/>
      <c r="Q6" s="5"/>
      <c r="R6" s="5"/>
      <c r="S6" s="5"/>
      <c r="T6" s="5"/>
      <c r="U6" s="5"/>
    </row>
    <row r="7" spans="1:21" ht="12" customHeight="1" x14ac:dyDescent="0.25">
      <c r="A7" s="460"/>
      <c r="B7" s="458"/>
      <c r="C7" s="208" t="s">
        <v>78</v>
      </c>
      <c r="D7" s="208" t="s">
        <v>2</v>
      </c>
      <c r="E7" s="208" t="s">
        <v>78</v>
      </c>
      <c r="F7" s="208" t="s">
        <v>2</v>
      </c>
      <c r="G7" s="462"/>
      <c r="H7" s="208" t="s">
        <v>78</v>
      </c>
      <c r="I7" s="208" t="s">
        <v>2</v>
      </c>
      <c r="J7" s="208" t="s">
        <v>78</v>
      </c>
      <c r="K7" s="208" t="s">
        <v>2</v>
      </c>
      <c r="L7" s="462"/>
      <c r="M7" s="208" t="s">
        <v>78</v>
      </c>
      <c r="N7" s="208" t="s">
        <v>2</v>
      </c>
      <c r="O7" s="208" t="s">
        <v>78</v>
      </c>
      <c r="P7" s="244" t="s">
        <v>2</v>
      </c>
      <c r="Q7" s="5"/>
      <c r="R7" s="5"/>
      <c r="S7" s="5"/>
      <c r="T7" s="5"/>
      <c r="U7" s="5"/>
    </row>
    <row r="8" spans="1:21" ht="13.2" x14ac:dyDescent="0.25">
      <c r="A8" s="215"/>
      <c r="B8" s="276"/>
      <c r="C8" s="263"/>
      <c r="D8" s="263"/>
      <c r="E8" s="263"/>
      <c r="F8" s="263"/>
      <c r="G8" s="262"/>
      <c r="H8" s="264"/>
      <c r="I8" s="264"/>
      <c r="J8" s="264"/>
      <c r="K8" s="264"/>
      <c r="L8" s="265"/>
      <c r="M8" s="264"/>
      <c r="N8" s="264"/>
      <c r="O8" s="264"/>
      <c r="P8" s="264"/>
    </row>
    <row r="9" spans="1:21" ht="13.2" x14ac:dyDescent="0.25">
      <c r="A9" s="210" t="s">
        <v>1</v>
      </c>
      <c r="B9" s="185">
        <f>G9+L9</f>
        <v>7013</v>
      </c>
      <c r="C9" s="184">
        <f>H9+M9</f>
        <v>3550</v>
      </c>
      <c r="D9" s="210">
        <f t="shared" ref="D9:D11" si="0">C9/$B9*100</f>
        <v>50.620276629117356</v>
      </c>
      <c r="E9" s="184">
        <f>J9+O9</f>
        <v>3463</v>
      </c>
      <c r="F9" s="210">
        <f t="shared" ref="F9:F11" si="1">E9/$B9*100</f>
        <v>49.379723370882644</v>
      </c>
      <c r="G9" s="185">
        <f>+G10+G31+G48+G57+G68+G80+G94</f>
        <v>3582</v>
      </c>
      <c r="H9" s="184">
        <f>+H10+H31+H48+H57+H68+H80+H94</f>
        <v>1816</v>
      </c>
      <c r="I9" s="210">
        <f t="shared" ref="I9:I10" si="2">H9/$G9*100</f>
        <v>50.697934115019535</v>
      </c>
      <c r="J9" s="184">
        <f>+J10+J31+J48+J57+J68+J80+J94</f>
        <v>1766</v>
      </c>
      <c r="K9" s="212">
        <f t="shared" ref="K9:K10" si="3">J9/$G9*100</f>
        <v>49.302065884980458</v>
      </c>
      <c r="L9" s="184">
        <f>+L10+L31+L48+L57+L68+L80+L94</f>
        <v>3431</v>
      </c>
      <c r="M9" s="184">
        <f>+M10+M31+M48+M57+M68+M80+M94</f>
        <v>1734</v>
      </c>
      <c r="N9" s="210">
        <f t="shared" ref="N9:N10" si="4">M9/$L9*100</f>
        <v>50.539201399009038</v>
      </c>
      <c r="O9" s="184">
        <f>+O10+O31+O48+O57+O68+O80+O94</f>
        <v>1697</v>
      </c>
      <c r="P9" s="210">
        <f t="shared" ref="P9:P10" si="5">O9/$L9*100</f>
        <v>49.460798600990962</v>
      </c>
      <c r="Q9" s="266" t="s">
        <v>159</v>
      </c>
      <c r="R9" s="266" t="s">
        <v>159</v>
      </c>
      <c r="S9" s="266" t="s">
        <v>321</v>
      </c>
      <c r="T9" s="266"/>
      <c r="U9" s="266"/>
    </row>
    <row r="10" spans="1:21" ht="24.9" customHeight="1" x14ac:dyDescent="0.25">
      <c r="A10" s="256" t="s">
        <v>279</v>
      </c>
      <c r="B10" s="254">
        <f>+G10+L10</f>
        <v>1801</v>
      </c>
      <c r="C10" s="255">
        <f>+H10+M10</f>
        <v>907</v>
      </c>
      <c r="D10" s="256">
        <f t="shared" si="0"/>
        <v>50.360910605219324</v>
      </c>
      <c r="E10" s="255">
        <f>+J10+O10</f>
        <v>894</v>
      </c>
      <c r="F10" s="257">
        <f t="shared" si="1"/>
        <v>49.639089394780676</v>
      </c>
      <c r="G10" s="255">
        <f>SUM(G11:G30)</f>
        <v>923</v>
      </c>
      <c r="H10" s="255">
        <f>SUM(H11:H30)</f>
        <v>466</v>
      </c>
      <c r="I10" s="256">
        <f t="shared" si="2"/>
        <v>50.487540628385695</v>
      </c>
      <c r="J10" s="255">
        <f>SUM(J11:J30)</f>
        <v>457</v>
      </c>
      <c r="K10" s="257">
        <f t="shared" si="3"/>
        <v>49.512459371614305</v>
      </c>
      <c r="L10" s="255">
        <f>SUM(L11:L30)</f>
        <v>878</v>
      </c>
      <c r="M10" s="255">
        <f>SUM(M11:M30)</f>
        <v>441</v>
      </c>
      <c r="N10" s="256">
        <f t="shared" si="4"/>
        <v>50.227790432801825</v>
      </c>
      <c r="O10" s="255">
        <f>SUM(O11:O30)</f>
        <v>437</v>
      </c>
      <c r="P10" s="256">
        <f t="shared" si="5"/>
        <v>49.772209567198175</v>
      </c>
      <c r="Q10" s="267"/>
      <c r="R10" s="267"/>
      <c r="S10" s="267" t="s">
        <v>312</v>
      </c>
      <c r="T10" s="267"/>
      <c r="U10" s="267" t="s">
        <v>4</v>
      </c>
    </row>
    <row r="11" spans="1:21" ht="13.2" x14ac:dyDescent="0.25">
      <c r="A11" s="268" t="s">
        <v>5</v>
      </c>
      <c r="B11" s="187">
        <v>228</v>
      </c>
      <c r="C11" s="180">
        <v>118</v>
      </c>
      <c r="D11" s="215">
        <f t="shared" si="0"/>
        <v>51.754385964912288</v>
      </c>
      <c r="E11" s="180">
        <v>110</v>
      </c>
      <c r="F11" s="259">
        <f t="shared" si="1"/>
        <v>48.245614035087719</v>
      </c>
      <c r="G11" s="187">
        <v>119</v>
      </c>
      <c r="H11" s="180">
        <v>61</v>
      </c>
      <c r="I11" s="215">
        <f t="shared" ref="I11" si="6">H11/$B11*100</f>
        <v>26.754385964912281</v>
      </c>
      <c r="J11" s="180">
        <v>58</v>
      </c>
      <c r="K11" s="259">
        <f t="shared" ref="K11" si="7">J11/$B11*100</f>
        <v>25.438596491228072</v>
      </c>
      <c r="L11" s="187">
        <v>109</v>
      </c>
      <c r="M11" s="180">
        <v>57</v>
      </c>
      <c r="N11" s="215">
        <f t="shared" ref="N11" si="8">M11/$B11*100</f>
        <v>25</v>
      </c>
      <c r="O11" s="180">
        <v>52</v>
      </c>
      <c r="P11" s="215">
        <f t="shared" ref="P11" si="9">O11/$B11*100</f>
        <v>22.807017543859647</v>
      </c>
      <c r="S11" s="202" t="s">
        <v>315</v>
      </c>
      <c r="T11" s="202" t="s">
        <v>314</v>
      </c>
    </row>
    <row r="12" spans="1:21" ht="13.2" x14ac:dyDescent="0.25">
      <c r="A12" s="268" t="s">
        <v>86</v>
      </c>
      <c r="B12" s="187">
        <v>121</v>
      </c>
      <c r="C12" s="180">
        <v>63</v>
      </c>
      <c r="D12" s="215">
        <f t="shared" ref="D12:D75" si="10">C12/$B12*100</f>
        <v>52.066115702479344</v>
      </c>
      <c r="E12" s="180">
        <v>58</v>
      </c>
      <c r="F12" s="259">
        <f t="shared" ref="F12:F75" si="11">E12/$B12*100</f>
        <v>47.933884297520663</v>
      </c>
      <c r="G12" s="187">
        <v>60</v>
      </c>
      <c r="H12" s="180">
        <v>31</v>
      </c>
      <c r="I12" s="215">
        <f t="shared" ref="I12:I75" si="12">H12/$B12*100</f>
        <v>25.619834710743799</v>
      </c>
      <c r="J12" s="180">
        <v>29</v>
      </c>
      <c r="K12" s="259">
        <f t="shared" ref="K12:K75" si="13">J12/$B12*100</f>
        <v>23.966942148760332</v>
      </c>
      <c r="L12" s="187">
        <v>61</v>
      </c>
      <c r="M12" s="180">
        <v>32</v>
      </c>
      <c r="N12" s="215">
        <f t="shared" ref="N12:N75" si="14">M12/$B12*100</f>
        <v>26.446280991735538</v>
      </c>
      <c r="O12" s="180">
        <v>29</v>
      </c>
      <c r="P12" s="215">
        <f t="shared" ref="P12:P75" si="15">O12/$B12*100</f>
        <v>23.966942148760332</v>
      </c>
    </row>
    <row r="13" spans="1:21" ht="13.2" x14ac:dyDescent="0.25">
      <c r="A13" s="268" t="s">
        <v>87</v>
      </c>
      <c r="B13" s="187">
        <v>203</v>
      </c>
      <c r="C13" s="180">
        <v>109</v>
      </c>
      <c r="D13" s="215">
        <f t="shared" si="10"/>
        <v>53.694581280788178</v>
      </c>
      <c r="E13" s="180">
        <v>94</v>
      </c>
      <c r="F13" s="259">
        <f t="shared" si="11"/>
        <v>46.305418719211822</v>
      </c>
      <c r="G13" s="187">
        <v>103</v>
      </c>
      <c r="H13" s="180">
        <v>55</v>
      </c>
      <c r="I13" s="215">
        <f t="shared" si="12"/>
        <v>27.093596059113302</v>
      </c>
      <c r="J13" s="180">
        <v>48</v>
      </c>
      <c r="K13" s="259">
        <f t="shared" si="13"/>
        <v>23.645320197044335</v>
      </c>
      <c r="L13" s="187">
        <v>100</v>
      </c>
      <c r="M13" s="180">
        <v>54</v>
      </c>
      <c r="N13" s="215">
        <f t="shared" si="14"/>
        <v>26.600985221674879</v>
      </c>
      <c r="O13" s="180">
        <v>46</v>
      </c>
      <c r="P13" s="215">
        <f t="shared" si="15"/>
        <v>22.660098522167488</v>
      </c>
    </row>
    <row r="14" spans="1:21" ht="13.2" x14ac:dyDescent="0.25">
      <c r="A14" s="268" t="s">
        <v>88</v>
      </c>
      <c r="B14" s="187">
        <v>39</v>
      </c>
      <c r="C14" s="180">
        <v>21</v>
      </c>
      <c r="D14" s="215">
        <f t="shared" si="10"/>
        <v>53.846153846153847</v>
      </c>
      <c r="E14" s="180">
        <v>18</v>
      </c>
      <c r="F14" s="259">
        <f t="shared" si="11"/>
        <v>46.153846153846153</v>
      </c>
      <c r="G14" s="187">
        <v>20</v>
      </c>
      <c r="H14" s="180">
        <v>11</v>
      </c>
      <c r="I14" s="215">
        <f t="shared" si="12"/>
        <v>28.205128205128204</v>
      </c>
      <c r="J14" s="180">
        <v>9</v>
      </c>
      <c r="K14" s="259">
        <f t="shared" si="13"/>
        <v>23.076923076923077</v>
      </c>
      <c r="L14" s="187">
        <v>19</v>
      </c>
      <c r="M14" s="180">
        <v>10</v>
      </c>
      <c r="N14" s="215">
        <f t="shared" si="14"/>
        <v>25.641025641025639</v>
      </c>
      <c r="O14" s="180">
        <v>9</v>
      </c>
      <c r="P14" s="215">
        <f t="shared" si="15"/>
        <v>23.076923076923077</v>
      </c>
    </row>
    <row r="15" spans="1:21" ht="13.2" x14ac:dyDescent="0.25">
      <c r="A15" s="268" t="s">
        <v>89</v>
      </c>
      <c r="B15" s="187">
        <v>20</v>
      </c>
      <c r="C15" s="180">
        <v>8</v>
      </c>
      <c r="D15" s="215">
        <f t="shared" si="10"/>
        <v>40</v>
      </c>
      <c r="E15" s="180">
        <v>12</v>
      </c>
      <c r="F15" s="259">
        <f t="shared" si="11"/>
        <v>60</v>
      </c>
      <c r="G15" s="187">
        <v>10</v>
      </c>
      <c r="H15" s="180">
        <v>4</v>
      </c>
      <c r="I15" s="215">
        <f t="shared" si="12"/>
        <v>20</v>
      </c>
      <c r="J15" s="180">
        <v>6</v>
      </c>
      <c r="K15" s="259">
        <f t="shared" si="13"/>
        <v>30</v>
      </c>
      <c r="L15" s="187">
        <v>10</v>
      </c>
      <c r="M15" s="180">
        <v>4</v>
      </c>
      <c r="N15" s="215">
        <f t="shared" si="14"/>
        <v>20</v>
      </c>
      <c r="O15" s="180">
        <v>6</v>
      </c>
      <c r="P15" s="215">
        <f t="shared" si="15"/>
        <v>30</v>
      </c>
    </row>
    <row r="16" spans="1:21" ht="13.2" x14ac:dyDescent="0.25">
      <c r="A16" s="268" t="s">
        <v>90</v>
      </c>
      <c r="B16" s="187">
        <v>102</v>
      </c>
      <c r="C16" s="180">
        <v>47</v>
      </c>
      <c r="D16" s="215">
        <f t="shared" si="10"/>
        <v>46.078431372549019</v>
      </c>
      <c r="E16" s="180">
        <v>55</v>
      </c>
      <c r="F16" s="259">
        <f t="shared" si="11"/>
        <v>53.921568627450981</v>
      </c>
      <c r="G16" s="187">
        <v>53</v>
      </c>
      <c r="H16" s="180">
        <v>25</v>
      </c>
      <c r="I16" s="215">
        <f t="shared" si="12"/>
        <v>24.509803921568626</v>
      </c>
      <c r="J16" s="180">
        <v>28</v>
      </c>
      <c r="K16" s="259">
        <f t="shared" si="13"/>
        <v>27.450980392156865</v>
      </c>
      <c r="L16" s="187">
        <v>49</v>
      </c>
      <c r="M16" s="180">
        <v>22</v>
      </c>
      <c r="N16" s="215">
        <f t="shared" si="14"/>
        <v>21.568627450980394</v>
      </c>
      <c r="O16" s="180">
        <v>27</v>
      </c>
      <c r="P16" s="215">
        <f t="shared" si="15"/>
        <v>26.47058823529412</v>
      </c>
    </row>
    <row r="17" spans="1:21" ht="13.2" x14ac:dyDescent="0.25">
      <c r="A17" s="268" t="s">
        <v>91</v>
      </c>
      <c r="B17" s="187">
        <v>49</v>
      </c>
      <c r="C17" s="180">
        <v>21</v>
      </c>
      <c r="D17" s="215">
        <f t="shared" si="10"/>
        <v>42.857142857142854</v>
      </c>
      <c r="E17" s="180">
        <v>28</v>
      </c>
      <c r="F17" s="259">
        <f t="shared" si="11"/>
        <v>57.142857142857139</v>
      </c>
      <c r="G17" s="187">
        <v>25</v>
      </c>
      <c r="H17" s="180">
        <v>11</v>
      </c>
      <c r="I17" s="215">
        <f t="shared" si="12"/>
        <v>22.448979591836736</v>
      </c>
      <c r="J17" s="180">
        <v>14</v>
      </c>
      <c r="K17" s="259">
        <f t="shared" si="13"/>
        <v>28.571428571428569</v>
      </c>
      <c r="L17" s="187">
        <v>24</v>
      </c>
      <c r="M17" s="180">
        <v>10</v>
      </c>
      <c r="N17" s="215">
        <f t="shared" si="14"/>
        <v>20.408163265306122</v>
      </c>
      <c r="O17" s="180">
        <v>14</v>
      </c>
      <c r="P17" s="215">
        <f t="shared" si="15"/>
        <v>28.571428571428569</v>
      </c>
    </row>
    <row r="18" spans="1:21" ht="13.2" x14ac:dyDescent="0.25">
      <c r="A18" s="268" t="s">
        <v>92</v>
      </c>
      <c r="B18" s="187">
        <v>152</v>
      </c>
      <c r="C18" s="180">
        <v>77</v>
      </c>
      <c r="D18" s="215">
        <f t="shared" si="10"/>
        <v>50.657894736842103</v>
      </c>
      <c r="E18" s="180">
        <v>75</v>
      </c>
      <c r="F18" s="259">
        <f t="shared" si="11"/>
        <v>49.34210526315789</v>
      </c>
      <c r="G18" s="187">
        <v>76</v>
      </c>
      <c r="H18" s="180">
        <v>39</v>
      </c>
      <c r="I18" s="215">
        <f t="shared" si="12"/>
        <v>25.657894736842106</v>
      </c>
      <c r="J18" s="180">
        <v>37</v>
      </c>
      <c r="K18" s="259">
        <f t="shared" si="13"/>
        <v>24.342105263157894</v>
      </c>
      <c r="L18" s="187">
        <v>76</v>
      </c>
      <c r="M18" s="180">
        <v>38</v>
      </c>
      <c r="N18" s="215">
        <f t="shared" si="14"/>
        <v>25</v>
      </c>
      <c r="O18" s="180">
        <v>38</v>
      </c>
      <c r="P18" s="215">
        <f t="shared" si="15"/>
        <v>25</v>
      </c>
    </row>
    <row r="19" spans="1:21" ht="13.2" x14ac:dyDescent="0.25">
      <c r="A19" s="268" t="s">
        <v>93</v>
      </c>
      <c r="B19" s="187">
        <v>101</v>
      </c>
      <c r="C19" s="180">
        <v>53</v>
      </c>
      <c r="D19" s="215">
        <f t="shared" si="10"/>
        <v>52.475247524752476</v>
      </c>
      <c r="E19" s="180">
        <v>48</v>
      </c>
      <c r="F19" s="259">
        <f t="shared" si="11"/>
        <v>47.524752475247524</v>
      </c>
      <c r="G19" s="187">
        <v>51</v>
      </c>
      <c r="H19" s="180">
        <v>27</v>
      </c>
      <c r="I19" s="215">
        <f t="shared" si="12"/>
        <v>26.732673267326735</v>
      </c>
      <c r="J19" s="180">
        <v>24</v>
      </c>
      <c r="K19" s="259">
        <f t="shared" si="13"/>
        <v>23.762376237623762</v>
      </c>
      <c r="L19" s="187">
        <v>50</v>
      </c>
      <c r="M19" s="180">
        <v>26</v>
      </c>
      <c r="N19" s="215">
        <f t="shared" si="14"/>
        <v>25.742574257425744</v>
      </c>
      <c r="O19" s="180">
        <v>24</v>
      </c>
      <c r="P19" s="215">
        <f t="shared" si="15"/>
        <v>23.762376237623762</v>
      </c>
    </row>
    <row r="20" spans="1:21" ht="13.2" x14ac:dyDescent="0.25">
      <c r="A20" s="268" t="s">
        <v>94</v>
      </c>
      <c r="B20" s="187">
        <v>77</v>
      </c>
      <c r="C20" s="180">
        <v>37</v>
      </c>
      <c r="D20" s="215">
        <f t="shared" si="10"/>
        <v>48.051948051948052</v>
      </c>
      <c r="E20" s="180">
        <v>40</v>
      </c>
      <c r="F20" s="259">
        <f t="shared" si="11"/>
        <v>51.94805194805194</v>
      </c>
      <c r="G20" s="187">
        <v>41</v>
      </c>
      <c r="H20" s="180">
        <v>20</v>
      </c>
      <c r="I20" s="215">
        <f t="shared" si="12"/>
        <v>25.97402597402597</v>
      </c>
      <c r="J20" s="180">
        <v>21</v>
      </c>
      <c r="K20" s="259">
        <f t="shared" si="13"/>
        <v>27.27272727272727</v>
      </c>
      <c r="L20" s="187">
        <v>36</v>
      </c>
      <c r="M20" s="180">
        <v>17</v>
      </c>
      <c r="N20" s="215">
        <f t="shared" si="14"/>
        <v>22.077922077922079</v>
      </c>
      <c r="O20" s="180">
        <v>19</v>
      </c>
      <c r="P20" s="215">
        <f t="shared" si="15"/>
        <v>24.675324675324674</v>
      </c>
    </row>
    <row r="21" spans="1:21" ht="13.2" x14ac:dyDescent="0.25">
      <c r="A21" s="268" t="s">
        <v>95</v>
      </c>
      <c r="B21" s="187">
        <v>69</v>
      </c>
      <c r="C21" s="180">
        <v>37</v>
      </c>
      <c r="D21" s="215">
        <f t="shared" si="10"/>
        <v>53.623188405797109</v>
      </c>
      <c r="E21" s="180">
        <v>32</v>
      </c>
      <c r="F21" s="259">
        <f t="shared" si="11"/>
        <v>46.376811594202898</v>
      </c>
      <c r="G21" s="187">
        <v>35</v>
      </c>
      <c r="H21" s="180">
        <v>19</v>
      </c>
      <c r="I21" s="215">
        <f t="shared" si="12"/>
        <v>27.536231884057973</v>
      </c>
      <c r="J21" s="180">
        <v>16</v>
      </c>
      <c r="K21" s="259">
        <f t="shared" si="13"/>
        <v>23.188405797101449</v>
      </c>
      <c r="L21" s="187">
        <v>34</v>
      </c>
      <c r="M21" s="180">
        <v>18</v>
      </c>
      <c r="N21" s="215">
        <f t="shared" si="14"/>
        <v>26.086956521739129</v>
      </c>
      <c r="O21" s="180">
        <v>16</v>
      </c>
      <c r="P21" s="215">
        <f t="shared" si="15"/>
        <v>23.188405797101449</v>
      </c>
    </row>
    <row r="22" spans="1:21" ht="13.2" x14ac:dyDescent="0.25">
      <c r="A22" s="268" t="s">
        <v>96</v>
      </c>
      <c r="B22" s="187">
        <v>42</v>
      </c>
      <c r="C22" s="180">
        <v>21</v>
      </c>
      <c r="D22" s="215">
        <f t="shared" si="10"/>
        <v>50</v>
      </c>
      <c r="E22" s="180">
        <v>21</v>
      </c>
      <c r="F22" s="259">
        <f t="shared" si="11"/>
        <v>50</v>
      </c>
      <c r="G22" s="187">
        <v>22</v>
      </c>
      <c r="H22" s="180">
        <v>11</v>
      </c>
      <c r="I22" s="215">
        <f t="shared" si="12"/>
        <v>26.190476190476193</v>
      </c>
      <c r="J22" s="180">
        <v>11</v>
      </c>
      <c r="K22" s="259">
        <f t="shared" si="13"/>
        <v>26.190476190476193</v>
      </c>
      <c r="L22" s="187">
        <v>20</v>
      </c>
      <c r="M22" s="180">
        <v>10</v>
      </c>
      <c r="N22" s="215">
        <f t="shared" si="14"/>
        <v>23.809523809523807</v>
      </c>
      <c r="O22" s="180">
        <v>10</v>
      </c>
      <c r="P22" s="215">
        <f t="shared" si="15"/>
        <v>23.809523809523807</v>
      </c>
    </row>
    <row r="23" spans="1:21" ht="13.2" x14ac:dyDescent="0.25">
      <c r="A23" s="268" t="s">
        <v>97</v>
      </c>
      <c r="B23" s="187">
        <v>95</v>
      </c>
      <c r="C23" s="180">
        <v>46</v>
      </c>
      <c r="D23" s="215">
        <f t="shared" si="10"/>
        <v>48.421052631578945</v>
      </c>
      <c r="E23" s="180">
        <v>49</v>
      </c>
      <c r="F23" s="259">
        <f t="shared" si="11"/>
        <v>51.578947368421055</v>
      </c>
      <c r="G23" s="187">
        <v>49</v>
      </c>
      <c r="H23" s="180">
        <v>24</v>
      </c>
      <c r="I23" s="215">
        <f t="shared" si="12"/>
        <v>25.263157894736842</v>
      </c>
      <c r="J23" s="180">
        <v>25</v>
      </c>
      <c r="K23" s="259">
        <f t="shared" si="13"/>
        <v>26.315789473684209</v>
      </c>
      <c r="L23" s="187">
        <v>46</v>
      </c>
      <c r="M23" s="180">
        <v>22</v>
      </c>
      <c r="N23" s="215">
        <f t="shared" si="14"/>
        <v>23.157894736842106</v>
      </c>
      <c r="O23" s="180">
        <v>24</v>
      </c>
      <c r="P23" s="215">
        <f t="shared" si="15"/>
        <v>25.263157894736842</v>
      </c>
    </row>
    <row r="24" spans="1:21" ht="13.2" x14ac:dyDescent="0.25">
      <c r="A24" s="268" t="s">
        <v>98</v>
      </c>
      <c r="B24" s="187">
        <v>69</v>
      </c>
      <c r="C24" s="180">
        <v>33</v>
      </c>
      <c r="D24" s="215">
        <f t="shared" si="10"/>
        <v>47.826086956521742</v>
      </c>
      <c r="E24" s="180">
        <v>36</v>
      </c>
      <c r="F24" s="259">
        <f t="shared" si="11"/>
        <v>52.173913043478258</v>
      </c>
      <c r="G24" s="187">
        <v>36</v>
      </c>
      <c r="H24" s="180">
        <v>17</v>
      </c>
      <c r="I24" s="215">
        <f t="shared" si="12"/>
        <v>24.637681159420293</v>
      </c>
      <c r="J24" s="180">
        <v>19</v>
      </c>
      <c r="K24" s="259">
        <f t="shared" si="13"/>
        <v>27.536231884057973</v>
      </c>
      <c r="L24" s="187">
        <v>33</v>
      </c>
      <c r="M24" s="180">
        <v>16</v>
      </c>
      <c r="N24" s="215">
        <f t="shared" si="14"/>
        <v>23.188405797101449</v>
      </c>
      <c r="O24" s="180">
        <v>17</v>
      </c>
      <c r="P24" s="215">
        <f t="shared" si="15"/>
        <v>24.637681159420293</v>
      </c>
    </row>
    <row r="25" spans="1:21" ht="13.2" x14ac:dyDescent="0.25">
      <c r="A25" s="268" t="s">
        <v>99</v>
      </c>
      <c r="B25" s="187">
        <v>108</v>
      </c>
      <c r="C25" s="180">
        <v>51</v>
      </c>
      <c r="D25" s="215">
        <f t="shared" si="10"/>
        <v>47.222222222222221</v>
      </c>
      <c r="E25" s="180">
        <v>57</v>
      </c>
      <c r="F25" s="259">
        <f t="shared" si="11"/>
        <v>52.777777777777779</v>
      </c>
      <c r="G25" s="187">
        <v>58</v>
      </c>
      <c r="H25" s="180">
        <v>27</v>
      </c>
      <c r="I25" s="215">
        <f t="shared" si="12"/>
        <v>25</v>
      </c>
      <c r="J25" s="180">
        <v>31</v>
      </c>
      <c r="K25" s="259">
        <f t="shared" si="13"/>
        <v>28.703703703703702</v>
      </c>
      <c r="L25" s="187">
        <v>50</v>
      </c>
      <c r="M25" s="180">
        <v>24</v>
      </c>
      <c r="N25" s="215">
        <f t="shared" si="14"/>
        <v>22.222222222222221</v>
      </c>
      <c r="O25" s="180">
        <v>26</v>
      </c>
      <c r="P25" s="215">
        <f t="shared" si="15"/>
        <v>24.074074074074073</v>
      </c>
    </row>
    <row r="26" spans="1:21" ht="13.2" x14ac:dyDescent="0.25">
      <c r="A26" s="268" t="s">
        <v>100</v>
      </c>
      <c r="B26" s="187">
        <v>26</v>
      </c>
      <c r="C26" s="180">
        <v>14</v>
      </c>
      <c r="D26" s="215">
        <f t="shared" si="10"/>
        <v>53.846153846153847</v>
      </c>
      <c r="E26" s="180">
        <v>12</v>
      </c>
      <c r="F26" s="259">
        <f t="shared" si="11"/>
        <v>46.153846153846153</v>
      </c>
      <c r="G26" s="187">
        <v>14</v>
      </c>
      <c r="H26" s="180">
        <v>8</v>
      </c>
      <c r="I26" s="215">
        <f t="shared" si="12"/>
        <v>30.76923076923077</v>
      </c>
      <c r="J26" s="180">
        <v>6</v>
      </c>
      <c r="K26" s="259">
        <f t="shared" si="13"/>
        <v>23.076923076923077</v>
      </c>
      <c r="L26" s="187">
        <v>12</v>
      </c>
      <c r="M26" s="180">
        <v>6</v>
      </c>
      <c r="N26" s="215">
        <f t="shared" si="14"/>
        <v>23.076923076923077</v>
      </c>
      <c r="O26" s="180">
        <v>6</v>
      </c>
      <c r="P26" s="215">
        <f t="shared" si="15"/>
        <v>23.076923076923077</v>
      </c>
    </row>
    <row r="27" spans="1:21" ht="13.2" x14ac:dyDescent="0.25">
      <c r="A27" s="268" t="s">
        <v>101</v>
      </c>
      <c r="B27" s="187">
        <v>20</v>
      </c>
      <c r="C27" s="180">
        <v>8</v>
      </c>
      <c r="D27" s="215">
        <f t="shared" si="10"/>
        <v>40</v>
      </c>
      <c r="E27" s="180">
        <v>12</v>
      </c>
      <c r="F27" s="259">
        <f t="shared" si="11"/>
        <v>60</v>
      </c>
      <c r="G27" s="187">
        <v>10</v>
      </c>
      <c r="H27" s="180">
        <v>4</v>
      </c>
      <c r="I27" s="215">
        <f t="shared" si="12"/>
        <v>20</v>
      </c>
      <c r="J27" s="180">
        <v>6</v>
      </c>
      <c r="K27" s="259">
        <f t="shared" si="13"/>
        <v>30</v>
      </c>
      <c r="L27" s="187">
        <v>10</v>
      </c>
      <c r="M27" s="180">
        <v>4</v>
      </c>
      <c r="N27" s="215">
        <f t="shared" si="14"/>
        <v>20</v>
      </c>
      <c r="O27" s="180">
        <v>6</v>
      </c>
      <c r="P27" s="215">
        <f t="shared" si="15"/>
        <v>30</v>
      </c>
    </row>
    <row r="28" spans="1:21" ht="13.2" x14ac:dyDescent="0.25">
      <c r="A28" s="268" t="s">
        <v>102</v>
      </c>
      <c r="B28" s="187">
        <v>132</v>
      </c>
      <c r="C28" s="180">
        <v>66</v>
      </c>
      <c r="D28" s="215">
        <f t="shared" si="10"/>
        <v>50</v>
      </c>
      <c r="E28" s="180">
        <v>66</v>
      </c>
      <c r="F28" s="259">
        <f t="shared" si="11"/>
        <v>50</v>
      </c>
      <c r="G28" s="187">
        <v>66</v>
      </c>
      <c r="H28" s="180">
        <v>33</v>
      </c>
      <c r="I28" s="215">
        <f t="shared" si="12"/>
        <v>25</v>
      </c>
      <c r="J28" s="180">
        <v>33</v>
      </c>
      <c r="K28" s="259">
        <f t="shared" si="13"/>
        <v>25</v>
      </c>
      <c r="L28" s="187">
        <v>66</v>
      </c>
      <c r="M28" s="180">
        <v>33</v>
      </c>
      <c r="N28" s="215">
        <f t="shared" si="14"/>
        <v>25</v>
      </c>
      <c r="O28" s="180">
        <v>33</v>
      </c>
      <c r="P28" s="215">
        <f t="shared" si="15"/>
        <v>25</v>
      </c>
    </row>
    <row r="29" spans="1:21" ht="13.2" x14ac:dyDescent="0.25">
      <c r="A29" s="268" t="s">
        <v>103</v>
      </c>
      <c r="B29" s="187">
        <v>125</v>
      </c>
      <c r="C29" s="180">
        <v>65</v>
      </c>
      <c r="D29" s="215">
        <f t="shared" si="10"/>
        <v>52</v>
      </c>
      <c r="E29" s="180">
        <v>60</v>
      </c>
      <c r="F29" s="259">
        <f t="shared" si="11"/>
        <v>48</v>
      </c>
      <c r="G29" s="187">
        <v>63</v>
      </c>
      <c r="H29" s="180">
        <v>33</v>
      </c>
      <c r="I29" s="215">
        <f t="shared" si="12"/>
        <v>26.400000000000002</v>
      </c>
      <c r="J29" s="180">
        <v>30</v>
      </c>
      <c r="K29" s="259">
        <f t="shared" si="13"/>
        <v>24</v>
      </c>
      <c r="L29" s="187">
        <v>62</v>
      </c>
      <c r="M29" s="180">
        <v>32</v>
      </c>
      <c r="N29" s="215">
        <f t="shared" si="14"/>
        <v>25.6</v>
      </c>
      <c r="O29" s="180">
        <v>30</v>
      </c>
      <c r="P29" s="215">
        <f t="shared" si="15"/>
        <v>24</v>
      </c>
    </row>
    <row r="30" spans="1:21" ht="13.2" x14ac:dyDescent="0.25">
      <c r="A30" s="268" t="s">
        <v>807</v>
      </c>
      <c r="B30" s="187">
        <v>23</v>
      </c>
      <c r="C30" s="180">
        <v>12</v>
      </c>
      <c r="D30" s="215">
        <f t="shared" si="10"/>
        <v>52.173913043478258</v>
      </c>
      <c r="E30" s="180">
        <v>11</v>
      </c>
      <c r="F30" s="259">
        <f t="shared" si="11"/>
        <v>47.826086956521742</v>
      </c>
      <c r="G30" s="187">
        <v>12</v>
      </c>
      <c r="H30" s="180">
        <v>6</v>
      </c>
      <c r="I30" s="215">
        <f t="shared" si="12"/>
        <v>26.086956521739129</v>
      </c>
      <c r="J30" s="180">
        <v>6</v>
      </c>
      <c r="K30" s="259">
        <f t="shared" si="13"/>
        <v>26.086956521739129</v>
      </c>
      <c r="L30" s="187">
        <v>11</v>
      </c>
      <c r="M30" s="180">
        <v>6</v>
      </c>
      <c r="N30" s="215">
        <f t="shared" si="14"/>
        <v>26.086956521739129</v>
      </c>
      <c r="O30" s="180">
        <v>5</v>
      </c>
      <c r="P30" s="215">
        <f t="shared" si="15"/>
        <v>21.739130434782609</v>
      </c>
    </row>
    <row r="31" spans="1:21" ht="24.9" customHeight="1" x14ac:dyDescent="0.25">
      <c r="A31" s="256" t="s">
        <v>280</v>
      </c>
      <c r="B31" s="254">
        <v>1330</v>
      </c>
      <c r="C31" s="255">
        <v>669</v>
      </c>
      <c r="D31" s="256">
        <f t="shared" si="10"/>
        <v>50.300751879699249</v>
      </c>
      <c r="E31" s="255">
        <v>661</v>
      </c>
      <c r="F31" s="257">
        <f t="shared" si="11"/>
        <v>49.699248120300751</v>
      </c>
      <c r="G31" s="255">
        <v>675</v>
      </c>
      <c r="H31" s="255">
        <v>339</v>
      </c>
      <c r="I31" s="256">
        <f t="shared" si="12"/>
        <v>25.488721804511279</v>
      </c>
      <c r="J31" s="255">
        <v>336</v>
      </c>
      <c r="K31" s="257">
        <f t="shared" si="13"/>
        <v>25.263157894736842</v>
      </c>
      <c r="L31" s="255">
        <v>655</v>
      </c>
      <c r="M31" s="255">
        <v>330</v>
      </c>
      <c r="N31" s="256">
        <f t="shared" si="14"/>
        <v>24.81203007518797</v>
      </c>
      <c r="O31" s="255">
        <v>325</v>
      </c>
      <c r="P31" s="256">
        <f t="shared" si="15"/>
        <v>24.436090225563909</v>
      </c>
      <c r="Q31" s="267"/>
      <c r="R31" s="267"/>
      <c r="S31" s="267"/>
      <c r="T31" s="267"/>
      <c r="U31" s="267"/>
    </row>
    <row r="32" spans="1:21" ht="13.2" x14ac:dyDescent="0.25">
      <c r="A32" s="268" t="s">
        <v>6</v>
      </c>
      <c r="B32" s="187">
        <v>262</v>
      </c>
      <c r="C32" s="180">
        <v>136</v>
      </c>
      <c r="D32" s="215">
        <f t="shared" si="10"/>
        <v>51.908396946564885</v>
      </c>
      <c r="E32" s="180">
        <v>126</v>
      </c>
      <c r="F32" s="259">
        <f t="shared" si="11"/>
        <v>48.091603053435115</v>
      </c>
      <c r="G32" s="187">
        <v>134</v>
      </c>
      <c r="H32" s="180">
        <v>69</v>
      </c>
      <c r="I32" s="215">
        <f t="shared" si="12"/>
        <v>26.335877862595421</v>
      </c>
      <c r="J32" s="180">
        <v>65</v>
      </c>
      <c r="K32" s="259">
        <f t="shared" si="13"/>
        <v>24.809160305343511</v>
      </c>
      <c r="L32" s="187">
        <v>128</v>
      </c>
      <c r="M32" s="180">
        <v>67</v>
      </c>
      <c r="N32" s="215">
        <f t="shared" si="14"/>
        <v>25.572519083969464</v>
      </c>
      <c r="O32" s="180">
        <v>61</v>
      </c>
      <c r="P32" s="215">
        <f t="shared" si="15"/>
        <v>23.282442748091604</v>
      </c>
    </row>
    <row r="33" spans="1:21" ht="13.2" x14ac:dyDescent="0.25">
      <c r="A33" s="268" t="s">
        <v>104</v>
      </c>
      <c r="B33" s="187">
        <v>88</v>
      </c>
      <c r="C33" s="180">
        <v>43</v>
      </c>
      <c r="D33" s="215">
        <f t="shared" si="10"/>
        <v>48.863636363636367</v>
      </c>
      <c r="E33" s="180">
        <v>45</v>
      </c>
      <c r="F33" s="259">
        <f t="shared" si="11"/>
        <v>51.136363636363633</v>
      </c>
      <c r="G33" s="187">
        <v>45</v>
      </c>
      <c r="H33" s="180">
        <v>22</v>
      </c>
      <c r="I33" s="215">
        <f t="shared" si="12"/>
        <v>25</v>
      </c>
      <c r="J33" s="180">
        <v>23</v>
      </c>
      <c r="K33" s="259">
        <f t="shared" si="13"/>
        <v>26.136363636363637</v>
      </c>
      <c r="L33" s="187">
        <v>43</v>
      </c>
      <c r="M33" s="180">
        <v>21</v>
      </c>
      <c r="N33" s="215">
        <f t="shared" si="14"/>
        <v>23.863636363636363</v>
      </c>
      <c r="O33" s="180">
        <v>22</v>
      </c>
      <c r="P33" s="215">
        <f t="shared" si="15"/>
        <v>25</v>
      </c>
    </row>
    <row r="34" spans="1:21" ht="13.2" x14ac:dyDescent="0.25">
      <c r="A34" s="268" t="s">
        <v>105</v>
      </c>
      <c r="B34" s="187">
        <v>128</v>
      </c>
      <c r="C34" s="180">
        <v>67</v>
      </c>
      <c r="D34" s="215">
        <f t="shared" si="10"/>
        <v>52.34375</v>
      </c>
      <c r="E34" s="180">
        <v>61</v>
      </c>
      <c r="F34" s="259">
        <f t="shared" si="11"/>
        <v>47.65625</v>
      </c>
      <c r="G34" s="187">
        <v>65</v>
      </c>
      <c r="H34" s="180">
        <v>34</v>
      </c>
      <c r="I34" s="215">
        <f t="shared" si="12"/>
        <v>26.5625</v>
      </c>
      <c r="J34" s="180">
        <v>31</v>
      </c>
      <c r="K34" s="259">
        <f t="shared" si="13"/>
        <v>24.21875</v>
      </c>
      <c r="L34" s="187">
        <v>63</v>
      </c>
      <c r="M34" s="180">
        <v>33</v>
      </c>
      <c r="N34" s="215">
        <f t="shared" si="14"/>
        <v>25.78125</v>
      </c>
      <c r="O34" s="180">
        <v>30</v>
      </c>
      <c r="P34" s="215">
        <f t="shared" si="15"/>
        <v>23.4375</v>
      </c>
    </row>
    <row r="35" spans="1:21" ht="13.2" x14ac:dyDescent="0.25">
      <c r="A35" s="268" t="s">
        <v>106</v>
      </c>
      <c r="B35" s="187">
        <v>56</v>
      </c>
      <c r="C35" s="180">
        <v>28</v>
      </c>
      <c r="D35" s="215">
        <f t="shared" si="10"/>
        <v>50</v>
      </c>
      <c r="E35" s="180">
        <v>28</v>
      </c>
      <c r="F35" s="259">
        <f t="shared" si="11"/>
        <v>50</v>
      </c>
      <c r="G35" s="187">
        <v>28</v>
      </c>
      <c r="H35" s="180">
        <v>14</v>
      </c>
      <c r="I35" s="215">
        <f t="shared" si="12"/>
        <v>25</v>
      </c>
      <c r="J35" s="180">
        <v>14</v>
      </c>
      <c r="K35" s="259">
        <f t="shared" si="13"/>
        <v>25</v>
      </c>
      <c r="L35" s="187">
        <v>28</v>
      </c>
      <c r="M35" s="180">
        <v>14</v>
      </c>
      <c r="N35" s="215">
        <f t="shared" si="14"/>
        <v>25</v>
      </c>
      <c r="O35" s="180">
        <v>14</v>
      </c>
      <c r="P35" s="215">
        <f t="shared" si="15"/>
        <v>25</v>
      </c>
    </row>
    <row r="36" spans="1:21" ht="13.2" x14ac:dyDescent="0.25">
      <c r="A36" s="268" t="s">
        <v>107</v>
      </c>
      <c r="B36" s="187">
        <v>74</v>
      </c>
      <c r="C36" s="180">
        <v>38</v>
      </c>
      <c r="D36" s="215">
        <f t="shared" si="10"/>
        <v>51.351351351351347</v>
      </c>
      <c r="E36" s="180">
        <v>36</v>
      </c>
      <c r="F36" s="259">
        <f t="shared" si="11"/>
        <v>48.648648648648653</v>
      </c>
      <c r="G36" s="187">
        <v>39</v>
      </c>
      <c r="H36" s="180">
        <v>20</v>
      </c>
      <c r="I36" s="215">
        <f t="shared" si="12"/>
        <v>27.027027027027028</v>
      </c>
      <c r="J36" s="180">
        <v>19</v>
      </c>
      <c r="K36" s="259">
        <f t="shared" si="13"/>
        <v>25.675675675675674</v>
      </c>
      <c r="L36" s="187">
        <v>35</v>
      </c>
      <c r="M36" s="180">
        <v>18</v>
      </c>
      <c r="N36" s="215">
        <f t="shared" si="14"/>
        <v>24.324324324324326</v>
      </c>
      <c r="O36" s="180">
        <v>17</v>
      </c>
      <c r="P36" s="215">
        <f t="shared" si="15"/>
        <v>22.972972972972975</v>
      </c>
    </row>
    <row r="37" spans="1:21" ht="13.2" x14ac:dyDescent="0.25">
      <c r="A37" s="268" t="s">
        <v>108</v>
      </c>
      <c r="B37" s="187">
        <v>71</v>
      </c>
      <c r="C37" s="180">
        <v>36</v>
      </c>
      <c r="D37" s="215">
        <f t="shared" si="10"/>
        <v>50.704225352112672</v>
      </c>
      <c r="E37" s="180">
        <v>35</v>
      </c>
      <c r="F37" s="259">
        <f t="shared" si="11"/>
        <v>49.295774647887328</v>
      </c>
      <c r="G37" s="187">
        <v>36</v>
      </c>
      <c r="H37" s="180">
        <v>18</v>
      </c>
      <c r="I37" s="215">
        <f t="shared" si="12"/>
        <v>25.352112676056336</v>
      </c>
      <c r="J37" s="180">
        <v>18</v>
      </c>
      <c r="K37" s="259">
        <f t="shared" si="13"/>
        <v>25.352112676056336</v>
      </c>
      <c r="L37" s="187">
        <v>35</v>
      </c>
      <c r="M37" s="180">
        <v>18</v>
      </c>
      <c r="N37" s="215">
        <f t="shared" si="14"/>
        <v>25.352112676056336</v>
      </c>
      <c r="O37" s="180">
        <v>17</v>
      </c>
      <c r="P37" s="215">
        <f t="shared" si="15"/>
        <v>23.943661971830984</v>
      </c>
    </row>
    <row r="38" spans="1:21" ht="13.2" x14ac:dyDescent="0.25">
      <c r="A38" s="268" t="s">
        <v>109</v>
      </c>
      <c r="B38" s="187">
        <v>99</v>
      </c>
      <c r="C38" s="180">
        <v>50</v>
      </c>
      <c r="D38" s="215">
        <f t="shared" si="10"/>
        <v>50.505050505050505</v>
      </c>
      <c r="E38" s="180">
        <v>49</v>
      </c>
      <c r="F38" s="259">
        <f t="shared" si="11"/>
        <v>49.494949494949495</v>
      </c>
      <c r="G38" s="187">
        <v>51</v>
      </c>
      <c r="H38" s="180">
        <v>26</v>
      </c>
      <c r="I38" s="215">
        <f t="shared" si="12"/>
        <v>26.262626262626267</v>
      </c>
      <c r="J38" s="180">
        <v>25</v>
      </c>
      <c r="K38" s="259">
        <f t="shared" si="13"/>
        <v>25.252525252525253</v>
      </c>
      <c r="L38" s="187">
        <v>48</v>
      </c>
      <c r="M38" s="180">
        <v>24</v>
      </c>
      <c r="N38" s="215">
        <f t="shared" si="14"/>
        <v>24.242424242424242</v>
      </c>
      <c r="O38" s="180">
        <v>24</v>
      </c>
      <c r="P38" s="215">
        <f t="shared" si="15"/>
        <v>24.242424242424242</v>
      </c>
    </row>
    <row r="39" spans="1:21" ht="13.2" x14ac:dyDescent="0.25">
      <c r="A39" s="268" t="s">
        <v>110</v>
      </c>
      <c r="B39" s="187">
        <v>49</v>
      </c>
      <c r="C39" s="180">
        <v>21</v>
      </c>
      <c r="D39" s="215">
        <f t="shared" si="10"/>
        <v>42.857142857142854</v>
      </c>
      <c r="E39" s="180">
        <v>28</v>
      </c>
      <c r="F39" s="259">
        <f t="shared" si="11"/>
        <v>57.142857142857139</v>
      </c>
      <c r="G39" s="187">
        <v>25</v>
      </c>
      <c r="H39" s="180">
        <v>10</v>
      </c>
      <c r="I39" s="215">
        <f t="shared" si="12"/>
        <v>20.408163265306122</v>
      </c>
      <c r="J39" s="180">
        <v>15</v>
      </c>
      <c r="K39" s="259">
        <f t="shared" si="13"/>
        <v>30.612244897959183</v>
      </c>
      <c r="L39" s="187">
        <v>24</v>
      </c>
      <c r="M39" s="180">
        <v>11</v>
      </c>
      <c r="N39" s="215">
        <f t="shared" si="14"/>
        <v>22.448979591836736</v>
      </c>
      <c r="O39" s="180">
        <v>13</v>
      </c>
      <c r="P39" s="215">
        <f t="shared" si="15"/>
        <v>26.530612244897959</v>
      </c>
    </row>
    <row r="40" spans="1:21" ht="13.2" x14ac:dyDescent="0.25">
      <c r="A40" s="268" t="s">
        <v>111</v>
      </c>
      <c r="B40" s="187">
        <v>47</v>
      </c>
      <c r="C40" s="180">
        <v>24</v>
      </c>
      <c r="D40" s="215">
        <f t="shared" si="10"/>
        <v>51.063829787234042</v>
      </c>
      <c r="E40" s="180">
        <v>23</v>
      </c>
      <c r="F40" s="259">
        <f t="shared" si="11"/>
        <v>48.936170212765958</v>
      </c>
      <c r="G40" s="187">
        <v>24</v>
      </c>
      <c r="H40" s="180">
        <v>12</v>
      </c>
      <c r="I40" s="215">
        <f t="shared" si="12"/>
        <v>25.531914893617021</v>
      </c>
      <c r="J40" s="180">
        <v>12</v>
      </c>
      <c r="K40" s="259">
        <f t="shared" si="13"/>
        <v>25.531914893617021</v>
      </c>
      <c r="L40" s="187">
        <v>23</v>
      </c>
      <c r="M40" s="180">
        <v>12</v>
      </c>
      <c r="N40" s="215">
        <f t="shared" si="14"/>
        <v>25.531914893617021</v>
      </c>
      <c r="O40" s="180">
        <v>11</v>
      </c>
      <c r="P40" s="215">
        <f t="shared" si="15"/>
        <v>23.404255319148938</v>
      </c>
    </row>
    <row r="41" spans="1:21" ht="13.2" x14ac:dyDescent="0.25">
      <c r="A41" s="268" t="s">
        <v>112</v>
      </c>
      <c r="B41" s="187">
        <v>143</v>
      </c>
      <c r="C41" s="180">
        <v>68</v>
      </c>
      <c r="D41" s="215">
        <f t="shared" si="10"/>
        <v>47.552447552447553</v>
      </c>
      <c r="E41" s="180">
        <v>75</v>
      </c>
      <c r="F41" s="259">
        <f t="shared" si="11"/>
        <v>52.447552447552447</v>
      </c>
      <c r="G41" s="187">
        <v>73</v>
      </c>
      <c r="H41" s="180">
        <v>35</v>
      </c>
      <c r="I41" s="215">
        <f t="shared" si="12"/>
        <v>24.475524475524477</v>
      </c>
      <c r="J41" s="180">
        <v>38</v>
      </c>
      <c r="K41" s="259">
        <f t="shared" si="13"/>
        <v>26.573426573426573</v>
      </c>
      <c r="L41" s="187">
        <v>70</v>
      </c>
      <c r="M41" s="180">
        <v>33</v>
      </c>
      <c r="N41" s="215">
        <f t="shared" si="14"/>
        <v>23.076923076923077</v>
      </c>
      <c r="O41" s="180">
        <v>37</v>
      </c>
      <c r="P41" s="215">
        <f t="shared" si="15"/>
        <v>25.874125874125873</v>
      </c>
    </row>
    <row r="42" spans="1:21" ht="13.2" x14ac:dyDescent="0.25">
      <c r="A42" s="268" t="s">
        <v>614</v>
      </c>
      <c r="B42" s="187">
        <v>30</v>
      </c>
      <c r="C42" s="180">
        <v>15</v>
      </c>
      <c r="D42" s="215">
        <f t="shared" si="10"/>
        <v>50</v>
      </c>
      <c r="E42" s="180">
        <v>15</v>
      </c>
      <c r="F42" s="259">
        <f t="shared" si="11"/>
        <v>50</v>
      </c>
      <c r="G42" s="187">
        <v>14</v>
      </c>
      <c r="H42" s="180">
        <v>7</v>
      </c>
      <c r="I42" s="215">
        <f t="shared" si="12"/>
        <v>23.333333333333332</v>
      </c>
      <c r="J42" s="180">
        <v>7</v>
      </c>
      <c r="K42" s="259">
        <f t="shared" si="13"/>
        <v>23.333333333333332</v>
      </c>
      <c r="L42" s="187">
        <v>16</v>
      </c>
      <c r="M42" s="180">
        <v>8</v>
      </c>
      <c r="N42" s="215">
        <f t="shared" si="14"/>
        <v>26.666666666666668</v>
      </c>
      <c r="O42" s="180">
        <v>8</v>
      </c>
      <c r="P42" s="215">
        <f t="shared" si="15"/>
        <v>26.666666666666668</v>
      </c>
    </row>
    <row r="43" spans="1:21" ht="13.2" x14ac:dyDescent="0.25">
      <c r="A43" s="268" t="s">
        <v>808</v>
      </c>
      <c r="B43" s="187">
        <v>49</v>
      </c>
      <c r="C43" s="180">
        <v>24</v>
      </c>
      <c r="D43" s="215">
        <f t="shared" si="10"/>
        <v>48.979591836734691</v>
      </c>
      <c r="E43" s="180">
        <v>25</v>
      </c>
      <c r="F43" s="259">
        <f t="shared" si="11"/>
        <v>51.020408163265309</v>
      </c>
      <c r="G43" s="187">
        <v>25</v>
      </c>
      <c r="H43" s="180">
        <v>12</v>
      </c>
      <c r="I43" s="215">
        <f t="shared" si="12"/>
        <v>24.489795918367346</v>
      </c>
      <c r="J43" s="180">
        <v>13</v>
      </c>
      <c r="K43" s="259">
        <f t="shared" si="13"/>
        <v>26.530612244897959</v>
      </c>
      <c r="L43" s="187">
        <v>24</v>
      </c>
      <c r="M43" s="180">
        <v>12</v>
      </c>
      <c r="N43" s="215">
        <f t="shared" si="14"/>
        <v>24.489795918367346</v>
      </c>
      <c r="O43" s="180">
        <v>12</v>
      </c>
      <c r="P43" s="215">
        <f t="shared" si="15"/>
        <v>24.489795918367346</v>
      </c>
    </row>
    <row r="44" spans="1:21" ht="13.2" x14ac:dyDescent="0.25">
      <c r="A44" s="268" t="s">
        <v>113</v>
      </c>
      <c r="B44" s="187">
        <v>88</v>
      </c>
      <c r="C44" s="180">
        <v>43</v>
      </c>
      <c r="D44" s="215">
        <f t="shared" si="10"/>
        <v>48.863636363636367</v>
      </c>
      <c r="E44" s="180">
        <v>45</v>
      </c>
      <c r="F44" s="259">
        <f t="shared" si="11"/>
        <v>51.136363636363633</v>
      </c>
      <c r="G44" s="187">
        <v>44</v>
      </c>
      <c r="H44" s="180">
        <v>22</v>
      </c>
      <c r="I44" s="215">
        <f t="shared" si="12"/>
        <v>25</v>
      </c>
      <c r="J44" s="180">
        <v>22</v>
      </c>
      <c r="K44" s="259">
        <f t="shared" si="13"/>
        <v>25</v>
      </c>
      <c r="L44" s="187">
        <v>44</v>
      </c>
      <c r="M44" s="180">
        <v>21</v>
      </c>
      <c r="N44" s="215">
        <f t="shared" si="14"/>
        <v>23.863636363636363</v>
      </c>
      <c r="O44" s="180">
        <v>23</v>
      </c>
      <c r="P44" s="215">
        <f t="shared" si="15"/>
        <v>26.136363636363637</v>
      </c>
    </row>
    <row r="45" spans="1:21" ht="13.2" x14ac:dyDescent="0.25">
      <c r="A45" s="268" t="s">
        <v>114</v>
      </c>
      <c r="B45" s="187">
        <v>52</v>
      </c>
      <c r="C45" s="180">
        <v>27</v>
      </c>
      <c r="D45" s="215">
        <f t="shared" si="10"/>
        <v>51.923076923076927</v>
      </c>
      <c r="E45" s="180">
        <v>25</v>
      </c>
      <c r="F45" s="259">
        <f t="shared" si="11"/>
        <v>48.07692307692308</v>
      </c>
      <c r="G45" s="187">
        <v>26</v>
      </c>
      <c r="H45" s="180">
        <v>14</v>
      </c>
      <c r="I45" s="215">
        <f t="shared" si="12"/>
        <v>26.923076923076923</v>
      </c>
      <c r="J45" s="180">
        <v>12</v>
      </c>
      <c r="K45" s="259">
        <f t="shared" si="13"/>
        <v>23.076923076923077</v>
      </c>
      <c r="L45" s="187">
        <v>26</v>
      </c>
      <c r="M45" s="180">
        <v>13</v>
      </c>
      <c r="N45" s="215">
        <f t="shared" si="14"/>
        <v>25</v>
      </c>
      <c r="O45" s="180">
        <v>13</v>
      </c>
      <c r="P45" s="215">
        <f t="shared" si="15"/>
        <v>25</v>
      </c>
    </row>
    <row r="46" spans="1:21" ht="13.2" x14ac:dyDescent="0.25">
      <c r="A46" s="268" t="s">
        <v>115</v>
      </c>
      <c r="B46" s="187">
        <v>55</v>
      </c>
      <c r="C46" s="180">
        <v>29</v>
      </c>
      <c r="D46" s="215">
        <f t="shared" si="10"/>
        <v>52.72727272727272</v>
      </c>
      <c r="E46" s="180">
        <v>26</v>
      </c>
      <c r="F46" s="259">
        <f t="shared" si="11"/>
        <v>47.272727272727273</v>
      </c>
      <c r="G46" s="187">
        <v>27</v>
      </c>
      <c r="H46" s="180">
        <v>14</v>
      </c>
      <c r="I46" s="215">
        <f t="shared" si="12"/>
        <v>25.454545454545453</v>
      </c>
      <c r="J46" s="180">
        <v>13</v>
      </c>
      <c r="K46" s="259">
        <f t="shared" si="13"/>
        <v>23.636363636363637</v>
      </c>
      <c r="L46" s="187">
        <v>28</v>
      </c>
      <c r="M46" s="180">
        <v>15</v>
      </c>
      <c r="N46" s="215">
        <f t="shared" si="14"/>
        <v>27.27272727272727</v>
      </c>
      <c r="O46" s="180">
        <v>13</v>
      </c>
      <c r="P46" s="215">
        <f t="shared" si="15"/>
        <v>23.636363636363637</v>
      </c>
    </row>
    <row r="47" spans="1:21" ht="13.2" x14ac:dyDescent="0.25">
      <c r="A47" s="268" t="s">
        <v>452</v>
      </c>
      <c r="B47" s="187">
        <v>39</v>
      </c>
      <c r="C47" s="180">
        <v>20</v>
      </c>
      <c r="D47" s="215">
        <f t="shared" si="10"/>
        <v>51.282051282051277</v>
      </c>
      <c r="E47" s="180">
        <v>19</v>
      </c>
      <c r="F47" s="259">
        <f t="shared" si="11"/>
        <v>48.717948717948715</v>
      </c>
      <c r="G47" s="187">
        <v>19</v>
      </c>
      <c r="H47" s="180">
        <v>10</v>
      </c>
      <c r="I47" s="215">
        <f t="shared" si="12"/>
        <v>25.641025641025639</v>
      </c>
      <c r="J47" s="180">
        <v>9</v>
      </c>
      <c r="K47" s="259">
        <f t="shared" si="13"/>
        <v>23.076923076923077</v>
      </c>
      <c r="L47" s="187">
        <v>20</v>
      </c>
      <c r="M47" s="180">
        <v>10</v>
      </c>
      <c r="N47" s="215">
        <f t="shared" si="14"/>
        <v>25.641025641025639</v>
      </c>
      <c r="O47" s="180">
        <v>10</v>
      </c>
      <c r="P47" s="215">
        <f t="shared" si="15"/>
        <v>25.641025641025639</v>
      </c>
    </row>
    <row r="48" spans="1:21" ht="24.9" customHeight="1" x14ac:dyDescent="0.25">
      <c r="A48" s="256" t="s">
        <v>317</v>
      </c>
      <c r="B48" s="254">
        <v>770</v>
      </c>
      <c r="C48" s="255">
        <v>391</v>
      </c>
      <c r="D48" s="256">
        <f t="shared" si="10"/>
        <v>50.779220779220779</v>
      </c>
      <c r="E48" s="255">
        <v>379</v>
      </c>
      <c r="F48" s="257">
        <f t="shared" si="11"/>
        <v>49.220779220779221</v>
      </c>
      <c r="G48" s="255">
        <v>395</v>
      </c>
      <c r="H48" s="255">
        <v>200</v>
      </c>
      <c r="I48" s="256">
        <f t="shared" si="12"/>
        <v>25.97402597402597</v>
      </c>
      <c r="J48" s="255">
        <v>195</v>
      </c>
      <c r="K48" s="257">
        <f t="shared" si="13"/>
        <v>25.324675324675322</v>
      </c>
      <c r="L48" s="255">
        <v>375</v>
      </c>
      <c r="M48" s="255">
        <v>191</v>
      </c>
      <c r="N48" s="256">
        <f t="shared" si="14"/>
        <v>24.805194805194805</v>
      </c>
      <c r="O48" s="255">
        <v>184</v>
      </c>
      <c r="P48" s="256">
        <f t="shared" si="15"/>
        <v>23.896103896103895</v>
      </c>
      <c r="Q48" s="267"/>
      <c r="R48" s="267"/>
      <c r="S48" s="267"/>
      <c r="T48" s="267"/>
      <c r="U48" s="267"/>
    </row>
    <row r="49" spans="1:21" ht="13.2" x14ac:dyDescent="0.25">
      <c r="A49" s="268" t="s">
        <v>7</v>
      </c>
      <c r="B49" s="187">
        <v>156</v>
      </c>
      <c r="C49" s="180">
        <v>82</v>
      </c>
      <c r="D49" s="215">
        <f t="shared" si="10"/>
        <v>52.564102564102569</v>
      </c>
      <c r="E49" s="180">
        <v>74</v>
      </c>
      <c r="F49" s="259">
        <f t="shared" si="11"/>
        <v>47.435897435897431</v>
      </c>
      <c r="G49" s="187">
        <v>80</v>
      </c>
      <c r="H49" s="180">
        <v>42</v>
      </c>
      <c r="I49" s="215">
        <f t="shared" si="12"/>
        <v>26.923076923076923</v>
      </c>
      <c r="J49" s="180">
        <v>38</v>
      </c>
      <c r="K49" s="259">
        <f t="shared" si="13"/>
        <v>24.358974358974358</v>
      </c>
      <c r="L49" s="187">
        <v>76</v>
      </c>
      <c r="M49" s="180">
        <v>40</v>
      </c>
      <c r="N49" s="215">
        <f t="shared" si="14"/>
        <v>25.641025641025639</v>
      </c>
      <c r="O49" s="180">
        <v>36</v>
      </c>
      <c r="P49" s="215">
        <f t="shared" si="15"/>
        <v>23.076923076923077</v>
      </c>
    </row>
    <row r="50" spans="1:21" ht="13.2" x14ac:dyDescent="0.25">
      <c r="A50" s="268" t="s">
        <v>59</v>
      </c>
      <c r="B50" s="187">
        <v>115</v>
      </c>
      <c r="C50" s="180">
        <v>57</v>
      </c>
      <c r="D50" s="215">
        <f t="shared" si="10"/>
        <v>49.565217391304351</v>
      </c>
      <c r="E50" s="180">
        <v>58</v>
      </c>
      <c r="F50" s="259">
        <f t="shared" si="11"/>
        <v>50.434782608695649</v>
      </c>
      <c r="G50" s="187">
        <v>60</v>
      </c>
      <c r="H50" s="180">
        <v>30</v>
      </c>
      <c r="I50" s="215">
        <f t="shared" si="12"/>
        <v>26.086956521739129</v>
      </c>
      <c r="J50" s="180">
        <v>30</v>
      </c>
      <c r="K50" s="259">
        <f t="shared" si="13"/>
        <v>26.086956521739129</v>
      </c>
      <c r="L50" s="187">
        <v>55</v>
      </c>
      <c r="M50" s="180">
        <v>27</v>
      </c>
      <c r="N50" s="215">
        <f t="shared" si="14"/>
        <v>23.478260869565219</v>
      </c>
      <c r="O50" s="180">
        <v>28</v>
      </c>
      <c r="P50" s="215">
        <f t="shared" si="15"/>
        <v>24.347826086956523</v>
      </c>
    </row>
    <row r="51" spans="1:21" ht="13.2" x14ac:dyDescent="0.25">
      <c r="A51" s="268" t="s">
        <v>116</v>
      </c>
      <c r="B51" s="187">
        <v>168</v>
      </c>
      <c r="C51" s="180">
        <v>82</v>
      </c>
      <c r="D51" s="215">
        <f t="shared" si="10"/>
        <v>48.80952380952381</v>
      </c>
      <c r="E51" s="180">
        <v>86</v>
      </c>
      <c r="F51" s="259">
        <f t="shared" si="11"/>
        <v>51.19047619047619</v>
      </c>
      <c r="G51" s="187">
        <v>86</v>
      </c>
      <c r="H51" s="180">
        <v>42</v>
      </c>
      <c r="I51" s="215">
        <f t="shared" si="12"/>
        <v>25</v>
      </c>
      <c r="J51" s="180">
        <v>44</v>
      </c>
      <c r="K51" s="259">
        <f t="shared" si="13"/>
        <v>26.190476190476193</v>
      </c>
      <c r="L51" s="187">
        <v>82</v>
      </c>
      <c r="M51" s="180">
        <v>40</v>
      </c>
      <c r="N51" s="215">
        <f t="shared" si="14"/>
        <v>23.809523809523807</v>
      </c>
      <c r="O51" s="180">
        <v>42</v>
      </c>
      <c r="P51" s="215">
        <f t="shared" si="15"/>
        <v>25</v>
      </c>
    </row>
    <row r="52" spans="1:21" ht="13.2" x14ac:dyDescent="0.25">
      <c r="A52" s="268" t="s">
        <v>117</v>
      </c>
      <c r="B52" s="187">
        <v>62</v>
      </c>
      <c r="C52" s="180">
        <v>29</v>
      </c>
      <c r="D52" s="215">
        <f t="shared" si="10"/>
        <v>46.774193548387096</v>
      </c>
      <c r="E52" s="180">
        <v>33</v>
      </c>
      <c r="F52" s="259">
        <f t="shared" si="11"/>
        <v>53.225806451612897</v>
      </c>
      <c r="G52" s="187">
        <v>32</v>
      </c>
      <c r="H52" s="180">
        <v>15</v>
      </c>
      <c r="I52" s="215">
        <f t="shared" si="12"/>
        <v>24.193548387096776</v>
      </c>
      <c r="J52" s="180">
        <v>17</v>
      </c>
      <c r="K52" s="259">
        <f t="shared" si="13"/>
        <v>27.419354838709676</v>
      </c>
      <c r="L52" s="187">
        <v>30</v>
      </c>
      <c r="M52" s="180">
        <v>14</v>
      </c>
      <c r="N52" s="215">
        <f t="shared" si="14"/>
        <v>22.58064516129032</v>
      </c>
      <c r="O52" s="180">
        <v>16</v>
      </c>
      <c r="P52" s="215">
        <f t="shared" si="15"/>
        <v>25.806451612903224</v>
      </c>
    </row>
    <row r="53" spans="1:21" ht="13.2" x14ac:dyDescent="0.25">
      <c r="A53" s="268" t="s">
        <v>118</v>
      </c>
      <c r="B53" s="187">
        <v>110</v>
      </c>
      <c r="C53" s="180">
        <v>59</v>
      </c>
      <c r="D53" s="215">
        <f t="shared" si="10"/>
        <v>53.63636363636364</v>
      </c>
      <c r="E53" s="180">
        <v>51</v>
      </c>
      <c r="F53" s="259">
        <f t="shared" si="11"/>
        <v>46.36363636363636</v>
      </c>
      <c r="G53" s="187">
        <v>55</v>
      </c>
      <c r="H53" s="180">
        <v>29</v>
      </c>
      <c r="I53" s="215">
        <f t="shared" si="12"/>
        <v>26.36363636363636</v>
      </c>
      <c r="J53" s="180">
        <v>26</v>
      </c>
      <c r="K53" s="259">
        <f t="shared" si="13"/>
        <v>23.636363636363637</v>
      </c>
      <c r="L53" s="187">
        <v>55</v>
      </c>
      <c r="M53" s="180">
        <v>30</v>
      </c>
      <c r="N53" s="215">
        <f t="shared" si="14"/>
        <v>27.27272727272727</v>
      </c>
      <c r="O53" s="180">
        <v>25</v>
      </c>
      <c r="P53" s="215">
        <f t="shared" si="15"/>
        <v>22.727272727272727</v>
      </c>
    </row>
    <row r="54" spans="1:21" ht="13.2" x14ac:dyDescent="0.25">
      <c r="A54" s="268" t="s">
        <v>119</v>
      </c>
      <c r="B54" s="187">
        <v>48</v>
      </c>
      <c r="C54" s="180">
        <v>23</v>
      </c>
      <c r="D54" s="215">
        <f t="shared" si="10"/>
        <v>47.916666666666671</v>
      </c>
      <c r="E54" s="180">
        <v>25</v>
      </c>
      <c r="F54" s="259">
        <f t="shared" si="11"/>
        <v>52.083333333333336</v>
      </c>
      <c r="G54" s="187">
        <v>25</v>
      </c>
      <c r="H54" s="180">
        <v>12</v>
      </c>
      <c r="I54" s="215">
        <f t="shared" si="12"/>
        <v>25</v>
      </c>
      <c r="J54" s="180">
        <v>13</v>
      </c>
      <c r="K54" s="259">
        <f t="shared" si="13"/>
        <v>27.083333333333332</v>
      </c>
      <c r="L54" s="187">
        <v>23</v>
      </c>
      <c r="M54" s="180">
        <v>11</v>
      </c>
      <c r="N54" s="215">
        <f t="shared" si="14"/>
        <v>22.916666666666664</v>
      </c>
      <c r="O54" s="180">
        <v>12</v>
      </c>
      <c r="P54" s="215">
        <f t="shared" si="15"/>
        <v>25</v>
      </c>
    </row>
    <row r="55" spans="1:21" ht="13.2" x14ac:dyDescent="0.25">
      <c r="A55" s="268" t="s">
        <v>120</v>
      </c>
      <c r="B55" s="187">
        <v>61</v>
      </c>
      <c r="C55" s="180">
        <v>34</v>
      </c>
      <c r="D55" s="215">
        <f t="shared" si="10"/>
        <v>55.737704918032783</v>
      </c>
      <c r="E55" s="180">
        <v>27</v>
      </c>
      <c r="F55" s="259">
        <f t="shared" si="11"/>
        <v>44.26229508196721</v>
      </c>
      <c r="G55" s="187">
        <v>30</v>
      </c>
      <c r="H55" s="180">
        <v>17</v>
      </c>
      <c r="I55" s="215">
        <f t="shared" si="12"/>
        <v>27.868852459016392</v>
      </c>
      <c r="J55" s="180">
        <v>13</v>
      </c>
      <c r="K55" s="259">
        <f t="shared" si="13"/>
        <v>21.311475409836063</v>
      </c>
      <c r="L55" s="187">
        <v>31</v>
      </c>
      <c r="M55" s="180">
        <v>17</v>
      </c>
      <c r="N55" s="215">
        <f t="shared" si="14"/>
        <v>27.868852459016392</v>
      </c>
      <c r="O55" s="180">
        <v>14</v>
      </c>
      <c r="P55" s="215">
        <f t="shared" si="15"/>
        <v>22.950819672131146</v>
      </c>
    </row>
    <row r="56" spans="1:21" ht="13.2" x14ac:dyDescent="0.25">
      <c r="A56" s="268" t="s">
        <v>121</v>
      </c>
      <c r="B56" s="187">
        <v>50</v>
      </c>
      <c r="C56" s="180">
        <v>25</v>
      </c>
      <c r="D56" s="215">
        <f t="shared" si="10"/>
        <v>50</v>
      </c>
      <c r="E56" s="180">
        <v>25</v>
      </c>
      <c r="F56" s="259">
        <f t="shared" si="11"/>
        <v>50</v>
      </c>
      <c r="G56" s="187">
        <v>27</v>
      </c>
      <c r="H56" s="180">
        <v>13</v>
      </c>
      <c r="I56" s="215">
        <f t="shared" si="12"/>
        <v>26</v>
      </c>
      <c r="J56" s="180">
        <v>14</v>
      </c>
      <c r="K56" s="259">
        <f t="shared" si="13"/>
        <v>28.000000000000004</v>
      </c>
      <c r="L56" s="187">
        <v>23</v>
      </c>
      <c r="M56" s="180">
        <v>12</v>
      </c>
      <c r="N56" s="215">
        <f t="shared" si="14"/>
        <v>24</v>
      </c>
      <c r="O56" s="180">
        <v>11</v>
      </c>
      <c r="P56" s="215">
        <f t="shared" si="15"/>
        <v>22</v>
      </c>
    </row>
    <row r="57" spans="1:21" ht="24.9" customHeight="1" x14ac:dyDescent="0.25">
      <c r="A57" s="256" t="s">
        <v>318</v>
      </c>
      <c r="B57" s="254">
        <v>776</v>
      </c>
      <c r="C57" s="255">
        <v>399</v>
      </c>
      <c r="D57" s="256">
        <f t="shared" si="10"/>
        <v>51.417525773195869</v>
      </c>
      <c r="E57" s="255">
        <v>377</v>
      </c>
      <c r="F57" s="257">
        <f t="shared" si="11"/>
        <v>48.582474226804123</v>
      </c>
      <c r="G57" s="255">
        <v>402</v>
      </c>
      <c r="H57" s="255">
        <v>206</v>
      </c>
      <c r="I57" s="256">
        <f t="shared" si="12"/>
        <v>26.546391752577321</v>
      </c>
      <c r="J57" s="255">
        <v>196</v>
      </c>
      <c r="K57" s="257">
        <f t="shared" si="13"/>
        <v>25.257731958762886</v>
      </c>
      <c r="L57" s="255">
        <v>374</v>
      </c>
      <c r="M57" s="255">
        <v>193</v>
      </c>
      <c r="N57" s="256">
        <f t="shared" si="14"/>
        <v>24.871134020618555</v>
      </c>
      <c r="O57" s="255">
        <v>181</v>
      </c>
      <c r="P57" s="256">
        <f t="shared" si="15"/>
        <v>23.324742268041238</v>
      </c>
      <c r="Q57" s="267"/>
      <c r="R57" s="267"/>
      <c r="S57" s="267"/>
      <c r="T57" s="267"/>
      <c r="U57" s="267"/>
    </row>
    <row r="58" spans="1:21" ht="13.2" x14ac:dyDescent="0.25">
      <c r="A58" s="268" t="s">
        <v>8</v>
      </c>
      <c r="B58" s="187">
        <v>185</v>
      </c>
      <c r="C58" s="180">
        <v>97</v>
      </c>
      <c r="D58" s="215">
        <f t="shared" si="10"/>
        <v>52.432432432432428</v>
      </c>
      <c r="E58" s="180">
        <v>88</v>
      </c>
      <c r="F58" s="259">
        <f t="shared" si="11"/>
        <v>47.567567567567572</v>
      </c>
      <c r="G58" s="187">
        <v>93</v>
      </c>
      <c r="H58" s="180">
        <v>49</v>
      </c>
      <c r="I58" s="215">
        <f t="shared" si="12"/>
        <v>26.486486486486488</v>
      </c>
      <c r="J58" s="180">
        <v>44</v>
      </c>
      <c r="K58" s="259">
        <f t="shared" si="13"/>
        <v>23.783783783783786</v>
      </c>
      <c r="L58" s="187">
        <v>92</v>
      </c>
      <c r="M58" s="180">
        <v>48</v>
      </c>
      <c r="N58" s="215">
        <f t="shared" si="14"/>
        <v>25.945945945945947</v>
      </c>
      <c r="O58" s="180">
        <v>44</v>
      </c>
      <c r="P58" s="215">
        <f t="shared" si="15"/>
        <v>23.783783783783786</v>
      </c>
    </row>
    <row r="59" spans="1:21" ht="13.2" x14ac:dyDescent="0.25">
      <c r="A59" s="268" t="s">
        <v>122</v>
      </c>
      <c r="B59" s="187">
        <v>92</v>
      </c>
      <c r="C59" s="180">
        <v>48</v>
      </c>
      <c r="D59" s="215">
        <f t="shared" si="10"/>
        <v>52.173913043478258</v>
      </c>
      <c r="E59" s="180">
        <v>44</v>
      </c>
      <c r="F59" s="259">
        <f t="shared" si="11"/>
        <v>47.826086956521742</v>
      </c>
      <c r="G59" s="187">
        <v>48</v>
      </c>
      <c r="H59" s="180">
        <v>25</v>
      </c>
      <c r="I59" s="215">
        <f t="shared" si="12"/>
        <v>27.173913043478258</v>
      </c>
      <c r="J59" s="180">
        <v>23</v>
      </c>
      <c r="K59" s="259">
        <f t="shared" si="13"/>
        <v>25</v>
      </c>
      <c r="L59" s="187">
        <v>44</v>
      </c>
      <c r="M59" s="180">
        <v>23</v>
      </c>
      <c r="N59" s="215">
        <f t="shared" si="14"/>
        <v>25</v>
      </c>
      <c r="O59" s="180">
        <v>21</v>
      </c>
      <c r="P59" s="215">
        <f t="shared" si="15"/>
        <v>22.826086956521738</v>
      </c>
    </row>
    <row r="60" spans="1:21" ht="13.2" x14ac:dyDescent="0.25">
      <c r="A60" s="268" t="s">
        <v>123</v>
      </c>
      <c r="B60" s="187">
        <v>88</v>
      </c>
      <c r="C60" s="180">
        <v>46</v>
      </c>
      <c r="D60" s="215">
        <f t="shared" si="10"/>
        <v>52.272727272727273</v>
      </c>
      <c r="E60" s="180">
        <v>42</v>
      </c>
      <c r="F60" s="259">
        <f t="shared" si="11"/>
        <v>47.727272727272727</v>
      </c>
      <c r="G60" s="187">
        <v>46</v>
      </c>
      <c r="H60" s="180">
        <v>24</v>
      </c>
      <c r="I60" s="215">
        <f t="shared" si="12"/>
        <v>27.27272727272727</v>
      </c>
      <c r="J60" s="180">
        <v>22</v>
      </c>
      <c r="K60" s="259">
        <f t="shared" si="13"/>
        <v>25</v>
      </c>
      <c r="L60" s="187">
        <v>42</v>
      </c>
      <c r="M60" s="180">
        <v>22</v>
      </c>
      <c r="N60" s="215">
        <f t="shared" si="14"/>
        <v>25</v>
      </c>
      <c r="O60" s="180">
        <v>20</v>
      </c>
      <c r="P60" s="215">
        <f t="shared" si="15"/>
        <v>22.727272727272727</v>
      </c>
    </row>
    <row r="61" spans="1:21" ht="13.2" x14ac:dyDescent="0.25">
      <c r="A61" s="268" t="s">
        <v>124</v>
      </c>
      <c r="B61" s="187">
        <v>31</v>
      </c>
      <c r="C61" s="180">
        <v>13</v>
      </c>
      <c r="D61" s="215">
        <f t="shared" si="10"/>
        <v>41.935483870967744</v>
      </c>
      <c r="E61" s="180">
        <v>18</v>
      </c>
      <c r="F61" s="259">
        <f t="shared" si="11"/>
        <v>58.064516129032263</v>
      </c>
      <c r="G61" s="187">
        <v>17</v>
      </c>
      <c r="H61" s="180">
        <v>7</v>
      </c>
      <c r="I61" s="215">
        <f t="shared" si="12"/>
        <v>22.58064516129032</v>
      </c>
      <c r="J61" s="180">
        <v>10</v>
      </c>
      <c r="K61" s="259">
        <f t="shared" si="13"/>
        <v>32.258064516129032</v>
      </c>
      <c r="L61" s="187">
        <v>14</v>
      </c>
      <c r="M61" s="180">
        <v>6</v>
      </c>
      <c r="N61" s="215">
        <f t="shared" si="14"/>
        <v>19.35483870967742</v>
      </c>
      <c r="O61" s="180">
        <v>8</v>
      </c>
      <c r="P61" s="215">
        <f t="shared" si="15"/>
        <v>25.806451612903224</v>
      </c>
    </row>
    <row r="62" spans="1:21" ht="13.2" x14ac:dyDescent="0.25">
      <c r="A62" s="268" t="s">
        <v>125</v>
      </c>
      <c r="B62" s="187">
        <v>95</v>
      </c>
      <c r="C62" s="180">
        <v>50</v>
      </c>
      <c r="D62" s="215">
        <f t="shared" si="10"/>
        <v>52.631578947368418</v>
      </c>
      <c r="E62" s="180">
        <v>45</v>
      </c>
      <c r="F62" s="259">
        <f t="shared" si="11"/>
        <v>47.368421052631575</v>
      </c>
      <c r="G62" s="187">
        <v>51</v>
      </c>
      <c r="H62" s="180">
        <v>27</v>
      </c>
      <c r="I62" s="215">
        <f t="shared" si="12"/>
        <v>28.421052631578945</v>
      </c>
      <c r="J62" s="180">
        <v>24</v>
      </c>
      <c r="K62" s="259">
        <f t="shared" si="13"/>
        <v>25.263157894736842</v>
      </c>
      <c r="L62" s="187">
        <v>44</v>
      </c>
      <c r="M62" s="180">
        <v>23</v>
      </c>
      <c r="N62" s="215">
        <f t="shared" si="14"/>
        <v>24.210526315789473</v>
      </c>
      <c r="O62" s="180">
        <v>21</v>
      </c>
      <c r="P62" s="215">
        <f t="shared" si="15"/>
        <v>22.105263157894736</v>
      </c>
    </row>
    <row r="63" spans="1:21" ht="13.2" x14ac:dyDescent="0.25">
      <c r="A63" s="268" t="s">
        <v>126</v>
      </c>
      <c r="B63" s="187">
        <v>64</v>
      </c>
      <c r="C63" s="180">
        <v>32</v>
      </c>
      <c r="D63" s="215">
        <f t="shared" si="10"/>
        <v>50</v>
      </c>
      <c r="E63" s="180">
        <v>32</v>
      </c>
      <c r="F63" s="259">
        <f t="shared" si="11"/>
        <v>50</v>
      </c>
      <c r="G63" s="187">
        <v>36</v>
      </c>
      <c r="H63" s="180">
        <v>18</v>
      </c>
      <c r="I63" s="215">
        <f t="shared" si="12"/>
        <v>28.125</v>
      </c>
      <c r="J63" s="180">
        <v>18</v>
      </c>
      <c r="K63" s="259">
        <f t="shared" si="13"/>
        <v>28.125</v>
      </c>
      <c r="L63" s="187">
        <v>28</v>
      </c>
      <c r="M63" s="180">
        <v>14</v>
      </c>
      <c r="N63" s="215">
        <f t="shared" si="14"/>
        <v>21.875</v>
      </c>
      <c r="O63" s="180">
        <v>14</v>
      </c>
      <c r="P63" s="215">
        <f t="shared" si="15"/>
        <v>21.875</v>
      </c>
    </row>
    <row r="64" spans="1:21" ht="13.2" x14ac:dyDescent="0.25">
      <c r="A64" s="268" t="s">
        <v>127</v>
      </c>
      <c r="B64" s="187">
        <v>38</v>
      </c>
      <c r="C64" s="180">
        <v>20</v>
      </c>
      <c r="D64" s="215">
        <f t="shared" si="10"/>
        <v>52.631578947368418</v>
      </c>
      <c r="E64" s="180">
        <v>18</v>
      </c>
      <c r="F64" s="259">
        <f t="shared" si="11"/>
        <v>47.368421052631575</v>
      </c>
      <c r="G64" s="187">
        <v>19</v>
      </c>
      <c r="H64" s="180">
        <v>10</v>
      </c>
      <c r="I64" s="215">
        <f t="shared" si="12"/>
        <v>26.315789473684209</v>
      </c>
      <c r="J64" s="180">
        <v>9</v>
      </c>
      <c r="K64" s="259">
        <f t="shared" si="13"/>
        <v>23.684210526315788</v>
      </c>
      <c r="L64" s="187">
        <v>19</v>
      </c>
      <c r="M64" s="180">
        <v>10</v>
      </c>
      <c r="N64" s="215">
        <f t="shared" si="14"/>
        <v>26.315789473684209</v>
      </c>
      <c r="O64" s="180">
        <v>9</v>
      </c>
      <c r="P64" s="215">
        <f t="shared" si="15"/>
        <v>23.684210526315788</v>
      </c>
    </row>
    <row r="65" spans="1:21" ht="13.2" x14ac:dyDescent="0.25">
      <c r="A65" s="268" t="s">
        <v>128</v>
      </c>
      <c r="B65" s="187">
        <v>49</v>
      </c>
      <c r="C65" s="180">
        <v>24</v>
      </c>
      <c r="D65" s="215">
        <f t="shared" si="10"/>
        <v>48.979591836734691</v>
      </c>
      <c r="E65" s="180">
        <v>25</v>
      </c>
      <c r="F65" s="259">
        <f t="shared" si="11"/>
        <v>51.020408163265309</v>
      </c>
      <c r="G65" s="187">
        <v>25</v>
      </c>
      <c r="H65" s="180">
        <v>12</v>
      </c>
      <c r="I65" s="215">
        <f t="shared" si="12"/>
        <v>24.489795918367346</v>
      </c>
      <c r="J65" s="180">
        <v>13</v>
      </c>
      <c r="K65" s="259">
        <f t="shared" si="13"/>
        <v>26.530612244897959</v>
      </c>
      <c r="L65" s="187">
        <v>24</v>
      </c>
      <c r="M65" s="180">
        <v>12</v>
      </c>
      <c r="N65" s="215">
        <f t="shared" si="14"/>
        <v>24.489795918367346</v>
      </c>
      <c r="O65" s="180">
        <v>12</v>
      </c>
      <c r="P65" s="215">
        <f t="shared" si="15"/>
        <v>24.489795918367346</v>
      </c>
    </row>
    <row r="66" spans="1:21" ht="13.2" x14ac:dyDescent="0.25">
      <c r="A66" s="268" t="s">
        <v>129</v>
      </c>
      <c r="B66" s="187">
        <v>32</v>
      </c>
      <c r="C66" s="180">
        <v>16</v>
      </c>
      <c r="D66" s="215">
        <f t="shared" si="10"/>
        <v>50</v>
      </c>
      <c r="E66" s="180">
        <v>16</v>
      </c>
      <c r="F66" s="259">
        <f t="shared" si="11"/>
        <v>50</v>
      </c>
      <c r="G66" s="187">
        <v>17</v>
      </c>
      <c r="H66" s="180">
        <v>8</v>
      </c>
      <c r="I66" s="215">
        <f t="shared" si="12"/>
        <v>25</v>
      </c>
      <c r="J66" s="180">
        <v>9</v>
      </c>
      <c r="K66" s="259">
        <f t="shared" si="13"/>
        <v>28.125</v>
      </c>
      <c r="L66" s="187">
        <v>15</v>
      </c>
      <c r="M66" s="180">
        <v>8</v>
      </c>
      <c r="N66" s="215">
        <f t="shared" si="14"/>
        <v>25</v>
      </c>
      <c r="O66" s="180">
        <v>7</v>
      </c>
      <c r="P66" s="215">
        <f t="shared" si="15"/>
        <v>21.875</v>
      </c>
    </row>
    <row r="67" spans="1:21" ht="13.2" x14ac:dyDescent="0.25">
      <c r="A67" s="268" t="s">
        <v>130</v>
      </c>
      <c r="B67" s="187">
        <v>102</v>
      </c>
      <c r="C67" s="180">
        <v>53</v>
      </c>
      <c r="D67" s="215">
        <f t="shared" si="10"/>
        <v>51.960784313725497</v>
      </c>
      <c r="E67" s="180">
        <v>49</v>
      </c>
      <c r="F67" s="259">
        <f t="shared" si="11"/>
        <v>48.03921568627451</v>
      </c>
      <c r="G67" s="187">
        <v>50</v>
      </c>
      <c r="H67" s="180">
        <v>26</v>
      </c>
      <c r="I67" s="215">
        <f t="shared" si="12"/>
        <v>25.490196078431371</v>
      </c>
      <c r="J67" s="180">
        <v>24</v>
      </c>
      <c r="K67" s="259">
        <f t="shared" si="13"/>
        <v>23.52941176470588</v>
      </c>
      <c r="L67" s="187">
        <v>52</v>
      </c>
      <c r="M67" s="180">
        <v>27</v>
      </c>
      <c r="N67" s="215">
        <f t="shared" si="14"/>
        <v>26.47058823529412</v>
      </c>
      <c r="O67" s="180">
        <v>25</v>
      </c>
      <c r="P67" s="215">
        <f t="shared" si="15"/>
        <v>24.509803921568626</v>
      </c>
    </row>
    <row r="68" spans="1:21" ht="24.9" customHeight="1" x14ac:dyDescent="0.25">
      <c r="A68" s="256" t="s">
        <v>319</v>
      </c>
      <c r="B68" s="254">
        <v>817</v>
      </c>
      <c r="C68" s="255">
        <v>408</v>
      </c>
      <c r="D68" s="256">
        <f t="shared" si="10"/>
        <v>49.938800489596083</v>
      </c>
      <c r="E68" s="255">
        <v>409</v>
      </c>
      <c r="F68" s="257">
        <f t="shared" si="11"/>
        <v>50.061199510403917</v>
      </c>
      <c r="G68" s="255">
        <v>409</v>
      </c>
      <c r="H68" s="255">
        <v>205</v>
      </c>
      <c r="I68" s="256">
        <f t="shared" si="12"/>
        <v>25.091799265605875</v>
      </c>
      <c r="J68" s="255">
        <v>204</v>
      </c>
      <c r="K68" s="257">
        <f t="shared" si="13"/>
        <v>24.969400244798042</v>
      </c>
      <c r="L68" s="255">
        <v>408</v>
      </c>
      <c r="M68" s="255">
        <v>203</v>
      </c>
      <c r="N68" s="256">
        <f t="shared" si="14"/>
        <v>24.847001223990208</v>
      </c>
      <c r="O68" s="255">
        <v>205</v>
      </c>
      <c r="P68" s="256">
        <f t="shared" si="15"/>
        <v>25.091799265605875</v>
      </c>
      <c r="Q68" s="267"/>
      <c r="R68" s="267"/>
      <c r="S68" s="267"/>
      <c r="T68" s="267"/>
      <c r="U68" s="267"/>
    </row>
    <row r="69" spans="1:21" ht="13.2" x14ac:dyDescent="0.25">
      <c r="A69" s="268" t="s">
        <v>131</v>
      </c>
      <c r="B69" s="187">
        <v>120</v>
      </c>
      <c r="C69" s="180">
        <v>57</v>
      </c>
      <c r="D69" s="215">
        <f t="shared" si="10"/>
        <v>47.5</v>
      </c>
      <c r="E69" s="180">
        <v>63</v>
      </c>
      <c r="F69" s="259">
        <f t="shared" si="11"/>
        <v>52.5</v>
      </c>
      <c r="G69" s="187">
        <v>59</v>
      </c>
      <c r="H69" s="180">
        <v>28</v>
      </c>
      <c r="I69" s="215">
        <f t="shared" si="12"/>
        <v>23.333333333333332</v>
      </c>
      <c r="J69" s="180">
        <v>31</v>
      </c>
      <c r="K69" s="259">
        <f t="shared" si="13"/>
        <v>25.833333333333336</v>
      </c>
      <c r="L69" s="187">
        <v>61</v>
      </c>
      <c r="M69" s="180">
        <v>29</v>
      </c>
      <c r="N69" s="215">
        <f t="shared" si="14"/>
        <v>24.166666666666668</v>
      </c>
      <c r="O69" s="180">
        <v>32</v>
      </c>
      <c r="P69" s="215">
        <f t="shared" si="15"/>
        <v>26.666666666666668</v>
      </c>
    </row>
    <row r="70" spans="1:21" ht="13.2" x14ac:dyDescent="0.25">
      <c r="A70" s="268" t="s">
        <v>132</v>
      </c>
      <c r="B70" s="187">
        <v>109</v>
      </c>
      <c r="C70" s="180">
        <v>52</v>
      </c>
      <c r="D70" s="215">
        <f t="shared" si="10"/>
        <v>47.706422018348626</v>
      </c>
      <c r="E70" s="180">
        <v>57</v>
      </c>
      <c r="F70" s="259">
        <f t="shared" si="11"/>
        <v>52.293577981651374</v>
      </c>
      <c r="G70" s="187">
        <v>57</v>
      </c>
      <c r="H70" s="180">
        <v>27</v>
      </c>
      <c r="I70" s="215">
        <f t="shared" si="12"/>
        <v>24.770642201834864</v>
      </c>
      <c r="J70" s="180">
        <v>30</v>
      </c>
      <c r="K70" s="259">
        <f t="shared" si="13"/>
        <v>27.522935779816514</v>
      </c>
      <c r="L70" s="187">
        <v>52</v>
      </c>
      <c r="M70" s="180">
        <v>25</v>
      </c>
      <c r="N70" s="215">
        <f t="shared" si="14"/>
        <v>22.935779816513762</v>
      </c>
      <c r="O70" s="180">
        <v>27</v>
      </c>
      <c r="P70" s="215">
        <f t="shared" si="15"/>
        <v>24.770642201834864</v>
      </c>
    </row>
    <row r="71" spans="1:21" ht="13.2" x14ac:dyDescent="0.25">
      <c r="A71" s="268" t="s">
        <v>133</v>
      </c>
      <c r="B71" s="187">
        <v>116</v>
      </c>
      <c r="C71" s="180">
        <v>56</v>
      </c>
      <c r="D71" s="215">
        <f t="shared" si="10"/>
        <v>48.275862068965516</v>
      </c>
      <c r="E71" s="180">
        <v>60</v>
      </c>
      <c r="F71" s="259">
        <f t="shared" si="11"/>
        <v>51.724137931034484</v>
      </c>
      <c r="G71" s="187">
        <v>58</v>
      </c>
      <c r="H71" s="180">
        <v>28</v>
      </c>
      <c r="I71" s="215">
        <f t="shared" si="12"/>
        <v>24.137931034482758</v>
      </c>
      <c r="J71" s="180">
        <v>30</v>
      </c>
      <c r="K71" s="259">
        <f t="shared" si="13"/>
        <v>25.862068965517242</v>
      </c>
      <c r="L71" s="187">
        <v>58</v>
      </c>
      <c r="M71" s="180">
        <v>28</v>
      </c>
      <c r="N71" s="215">
        <f t="shared" si="14"/>
        <v>24.137931034482758</v>
      </c>
      <c r="O71" s="180">
        <v>30</v>
      </c>
      <c r="P71" s="215">
        <f t="shared" si="15"/>
        <v>25.862068965517242</v>
      </c>
    </row>
    <row r="72" spans="1:21" ht="13.2" x14ac:dyDescent="0.25">
      <c r="A72" s="268" t="s">
        <v>134</v>
      </c>
      <c r="B72" s="187">
        <v>61</v>
      </c>
      <c r="C72" s="180">
        <v>32</v>
      </c>
      <c r="D72" s="215">
        <f t="shared" si="10"/>
        <v>52.459016393442624</v>
      </c>
      <c r="E72" s="180">
        <v>29</v>
      </c>
      <c r="F72" s="259">
        <f t="shared" si="11"/>
        <v>47.540983606557376</v>
      </c>
      <c r="G72" s="187">
        <v>32</v>
      </c>
      <c r="H72" s="180">
        <v>17</v>
      </c>
      <c r="I72" s="215">
        <f t="shared" si="12"/>
        <v>27.868852459016392</v>
      </c>
      <c r="J72" s="180">
        <v>15</v>
      </c>
      <c r="K72" s="259">
        <f t="shared" si="13"/>
        <v>24.590163934426229</v>
      </c>
      <c r="L72" s="187">
        <v>29</v>
      </c>
      <c r="M72" s="180">
        <v>15</v>
      </c>
      <c r="N72" s="215">
        <f t="shared" si="14"/>
        <v>24.590163934426229</v>
      </c>
      <c r="O72" s="180">
        <v>14</v>
      </c>
      <c r="P72" s="215">
        <f t="shared" si="15"/>
        <v>22.950819672131146</v>
      </c>
    </row>
    <row r="73" spans="1:21" ht="13.2" x14ac:dyDescent="0.25">
      <c r="A73" s="268" t="s">
        <v>135</v>
      </c>
      <c r="B73" s="187">
        <v>71</v>
      </c>
      <c r="C73" s="180">
        <v>40</v>
      </c>
      <c r="D73" s="215">
        <f t="shared" si="10"/>
        <v>56.338028169014088</v>
      </c>
      <c r="E73" s="180">
        <v>31</v>
      </c>
      <c r="F73" s="259">
        <f t="shared" si="11"/>
        <v>43.661971830985912</v>
      </c>
      <c r="G73" s="187">
        <v>35</v>
      </c>
      <c r="H73" s="180">
        <v>20</v>
      </c>
      <c r="I73" s="215">
        <f t="shared" si="12"/>
        <v>28.169014084507044</v>
      </c>
      <c r="J73" s="180">
        <v>15</v>
      </c>
      <c r="K73" s="259">
        <f t="shared" si="13"/>
        <v>21.12676056338028</v>
      </c>
      <c r="L73" s="187">
        <v>36</v>
      </c>
      <c r="M73" s="180">
        <v>20</v>
      </c>
      <c r="N73" s="215">
        <f t="shared" si="14"/>
        <v>28.169014084507044</v>
      </c>
      <c r="O73" s="180">
        <v>16</v>
      </c>
      <c r="P73" s="215">
        <f t="shared" si="15"/>
        <v>22.535211267605636</v>
      </c>
    </row>
    <row r="74" spans="1:21" ht="13.2" x14ac:dyDescent="0.25">
      <c r="A74" s="268" t="s">
        <v>136</v>
      </c>
      <c r="B74" s="187">
        <v>70</v>
      </c>
      <c r="C74" s="180">
        <v>37</v>
      </c>
      <c r="D74" s="215">
        <f t="shared" si="10"/>
        <v>52.857142857142861</v>
      </c>
      <c r="E74" s="180">
        <v>33</v>
      </c>
      <c r="F74" s="259">
        <f t="shared" si="11"/>
        <v>47.142857142857139</v>
      </c>
      <c r="G74" s="187">
        <v>33</v>
      </c>
      <c r="H74" s="180">
        <v>18</v>
      </c>
      <c r="I74" s="215">
        <f t="shared" si="12"/>
        <v>25.714285714285712</v>
      </c>
      <c r="J74" s="180">
        <v>15</v>
      </c>
      <c r="K74" s="259">
        <f t="shared" si="13"/>
        <v>21.428571428571427</v>
      </c>
      <c r="L74" s="187">
        <v>37</v>
      </c>
      <c r="M74" s="180">
        <v>19</v>
      </c>
      <c r="N74" s="215">
        <f t="shared" si="14"/>
        <v>27.142857142857142</v>
      </c>
      <c r="O74" s="180">
        <v>18</v>
      </c>
      <c r="P74" s="215">
        <f t="shared" si="15"/>
        <v>25.714285714285712</v>
      </c>
    </row>
    <row r="75" spans="1:21" ht="13.2" x14ac:dyDescent="0.25">
      <c r="A75" s="268" t="s">
        <v>137</v>
      </c>
      <c r="B75" s="187">
        <v>65</v>
      </c>
      <c r="C75" s="180">
        <v>31</v>
      </c>
      <c r="D75" s="215">
        <f t="shared" si="10"/>
        <v>47.692307692307693</v>
      </c>
      <c r="E75" s="180">
        <v>34</v>
      </c>
      <c r="F75" s="259">
        <f t="shared" si="11"/>
        <v>52.307692307692314</v>
      </c>
      <c r="G75" s="187">
        <v>33</v>
      </c>
      <c r="H75" s="180">
        <v>16</v>
      </c>
      <c r="I75" s="215">
        <f t="shared" si="12"/>
        <v>24.615384615384617</v>
      </c>
      <c r="J75" s="180">
        <v>17</v>
      </c>
      <c r="K75" s="259">
        <f t="shared" si="13"/>
        <v>26.153846153846157</v>
      </c>
      <c r="L75" s="187">
        <v>32</v>
      </c>
      <c r="M75" s="180">
        <v>15</v>
      </c>
      <c r="N75" s="215">
        <f t="shared" si="14"/>
        <v>23.076923076923077</v>
      </c>
      <c r="O75" s="180">
        <v>17</v>
      </c>
      <c r="P75" s="215">
        <f t="shared" si="15"/>
        <v>26.153846153846157</v>
      </c>
    </row>
    <row r="76" spans="1:21" ht="13.2" x14ac:dyDescent="0.25">
      <c r="A76" s="268" t="s">
        <v>138</v>
      </c>
      <c r="B76" s="187">
        <v>48</v>
      </c>
      <c r="C76" s="180">
        <v>26</v>
      </c>
      <c r="D76" s="215">
        <f t="shared" ref="D76:D100" si="16">C76/$B76*100</f>
        <v>54.166666666666664</v>
      </c>
      <c r="E76" s="180">
        <v>22</v>
      </c>
      <c r="F76" s="259">
        <f t="shared" ref="F76:F100" si="17">E76/$B76*100</f>
        <v>45.833333333333329</v>
      </c>
      <c r="G76" s="187">
        <v>24</v>
      </c>
      <c r="H76" s="180">
        <v>13</v>
      </c>
      <c r="I76" s="215">
        <f t="shared" ref="I76:I100" si="18">H76/$B76*100</f>
        <v>27.083333333333332</v>
      </c>
      <c r="J76" s="180">
        <v>11</v>
      </c>
      <c r="K76" s="259">
        <f t="shared" ref="K76:K100" si="19">J76/$B76*100</f>
        <v>22.916666666666664</v>
      </c>
      <c r="L76" s="187">
        <v>24</v>
      </c>
      <c r="M76" s="180">
        <v>13</v>
      </c>
      <c r="N76" s="215">
        <f t="shared" ref="N76:N100" si="20">M76/$B76*100</f>
        <v>27.083333333333332</v>
      </c>
      <c r="O76" s="180">
        <v>11</v>
      </c>
      <c r="P76" s="215">
        <f t="shared" ref="P76:P100" si="21">O76/$B76*100</f>
        <v>22.916666666666664</v>
      </c>
    </row>
    <row r="77" spans="1:21" ht="13.2" x14ac:dyDescent="0.25">
      <c r="A77" s="268" t="s">
        <v>139</v>
      </c>
      <c r="B77" s="187">
        <v>53</v>
      </c>
      <c r="C77" s="180">
        <v>27</v>
      </c>
      <c r="D77" s="215">
        <f t="shared" si="16"/>
        <v>50.943396226415096</v>
      </c>
      <c r="E77" s="180">
        <v>26</v>
      </c>
      <c r="F77" s="259">
        <f t="shared" si="17"/>
        <v>49.056603773584904</v>
      </c>
      <c r="G77" s="187">
        <v>28</v>
      </c>
      <c r="H77" s="180">
        <v>14</v>
      </c>
      <c r="I77" s="215">
        <f t="shared" si="18"/>
        <v>26.415094339622641</v>
      </c>
      <c r="J77" s="180">
        <v>14</v>
      </c>
      <c r="K77" s="259">
        <f t="shared" si="19"/>
        <v>26.415094339622641</v>
      </c>
      <c r="L77" s="187">
        <v>25</v>
      </c>
      <c r="M77" s="180">
        <v>13</v>
      </c>
      <c r="N77" s="215">
        <f t="shared" si="20"/>
        <v>24.528301886792452</v>
      </c>
      <c r="O77" s="180">
        <v>12</v>
      </c>
      <c r="P77" s="215">
        <f t="shared" si="21"/>
        <v>22.641509433962266</v>
      </c>
    </row>
    <row r="78" spans="1:21" ht="13.2" x14ac:dyDescent="0.25">
      <c r="A78" s="268" t="s">
        <v>140</v>
      </c>
      <c r="B78" s="187">
        <v>47</v>
      </c>
      <c r="C78" s="180">
        <v>23</v>
      </c>
      <c r="D78" s="215">
        <f t="shared" si="16"/>
        <v>48.936170212765958</v>
      </c>
      <c r="E78" s="180">
        <v>24</v>
      </c>
      <c r="F78" s="259">
        <f t="shared" si="17"/>
        <v>51.063829787234042</v>
      </c>
      <c r="G78" s="187">
        <v>22</v>
      </c>
      <c r="H78" s="180">
        <v>11</v>
      </c>
      <c r="I78" s="215">
        <f t="shared" si="18"/>
        <v>23.404255319148938</v>
      </c>
      <c r="J78" s="180">
        <v>11</v>
      </c>
      <c r="K78" s="259">
        <f t="shared" si="19"/>
        <v>23.404255319148938</v>
      </c>
      <c r="L78" s="187">
        <v>25</v>
      </c>
      <c r="M78" s="180">
        <v>12</v>
      </c>
      <c r="N78" s="215">
        <f t="shared" si="20"/>
        <v>25.531914893617021</v>
      </c>
      <c r="O78" s="180">
        <v>13</v>
      </c>
      <c r="P78" s="215">
        <f t="shared" si="21"/>
        <v>27.659574468085108</v>
      </c>
    </row>
    <row r="79" spans="1:21" ht="13.2" x14ac:dyDescent="0.25">
      <c r="A79" s="268" t="s">
        <v>141</v>
      </c>
      <c r="B79" s="187">
        <v>57</v>
      </c>
      <c r="C79" s="180">
        <v>27</v>
      </c>
      <c r="D79" s="215">
        <f t="shared" si="16"/>
        <v>47.368421052631575</v>
      </c>
      <c r="E79" s="180">
        <v>30</v>
      </c>
      <c r="F79" s="259">
        <f t="shared" si="17"/>
        <v>52.631578947368418</v>
      </c>
      <c r="G79" s="187">
        <v>28</v>
      </c>
      <c r="H79" s="180">
        <v>13</v>
      </c>
      <c r="I79" s="215">
        <f t="shared" si="18"/>
        <v>22.807017543859647</v>
      </c>
      <c r="J79" s="180">
        <v>15</v>
      </c>
      <c r="K79" s="259">
        <f t="shared" si="19"/>
        <v>26.315789473684209</v>
      </c>
      <c r="L79" s="187">
        <v>29</v>
      </c>
      <c r="M79" s="180">
        <v>14</v>
      </c>
      <c r="N79" s="215">
        <f t="shared" si="20"/>
        <v>24.561403508771928</v>
      </c>
      <c r="O79" s="180">
        <v>15</v>
      </c>
      <c r="P79" s="215">
        <f t="shared" si="21"/>
        <v>26.315789473684209</v>
      </c>
    </row>
    <row r="80" spans="1:21" ht="24.9" customHeight="1" x14ac:dyDescent="0.25">
      <c r="A80" s="256" t="s">
        <v>281</v>
      </c>
      <c r="B80" s="254">
        <v>812</v>
      </c>
      <c r="C80" s="255">
        <v>423</v>
      </c>
      <c r="D80" s="256">
        <f t="shared" si="16"/>
        <v>52.093596059113302</v>
      </c>
      <c r="E80" s="255">
        <v>389</v>
      </c>
      <c r="F80" s="257">
        <f t="shared" si="17"/>
        <v>47.906403940886698</v>
      </c>
      <c r="G80" s="255">
        <v>416</v>
      </c>
      <c r="H80" s="255">
        <v>219</v>
      </c>
      <c r="I80" s="256">
        <f t="shared" si="18"/>
        <v>26.970443349753694</v>
      </c>
      <c r="J80" s="255">
        <v>197</v>
      </c>
      <c r="K80" s="257">
        <f t="shared" si="19"/>
        <v>24.261083743842367</v>
      </c>
      <c r="L80" s="255">
        <v>396</v>
      </c>
      <c r="M80" s="255">
        <v>204</v>
      </c>
      <c r="N80" s="256">
        <f t="shared" si="20"/>
        <v>25.123152709359609</v>
      </c>
      <c r="O80" s="255">
        <v>192</v>
      </c>
      <c r="P80" s="256">
        <f t="shared" si="21"/>
        <v>23.645320197044335</v>
      </c>
      <c r="Q80" s="267"/>
      <c r="R80" s="267"/>
      <c r="S80" s="267"/>
      <c r="T80" s="267"/>
      <c r="U80" s="267"/>
    </row>
    <row r="81" spans="1:21" ht="13.2" x14ac:dyDescent="0.25">
      <c r="A81" s="268" t="s">
        <v>10</v>
      </c>
      <c r="B81" s="187">
        <v>143</v>
      </c>
      <c r="C81" s="180">
        <v>70</v>
      </c>
      <c r="D81" s="215">
        <f t="shared" si="16"/>
        <v>48.951048951048953</v>
      </c>
      <c r="E81" s="180">
        <v>73</v>
      </c>
      <c r="F81" s="259">
        <f t="shared" si="17"/>
        <v>51.048951048951054</v>
      </c>
      <c r="G81" s="187">
        <v>77</v>
      </c>
      <c r="H81" s="180">
        <v>38</v>
      </c>
      <c r="I81" s="215">
        <f t="shared" si="18"/>
        <v>26.573426573426573</v>
      </c>
      <c r="J81" s="180">
        <v>39</v>
      </c>
      <c r="K81" s="259">
        <f t="shared" si="19"/>
        <v>27.27272727272727</v>
      </c>
      <c r="L81" s="187">
        <v>66</v>
      </c>
      <c r="M81" s="180">
        <v>32</v>
      </c>
      <c r="N81" s="215">
        <f t="shared" si="20"/>
        <v>22.377622377622377</v>
      </c>
      <c r="O81" s="180">
        <v>34</v>
      </c>
      <c r="P81" s="215">
        <f t="shared" si="21"/>
        <v>23.776223776223777</v>
      </c>
    </row>
    <row r="82" spans="1:21" ht="13.2" x14ac:dyDescent="0.25">
      <c r="A82" s="268" t="s">
        <v>142</v>
      </c>
      <c r="B82" s="187">
        <v>58</v>
      </c>
      <c r="C82" s="180">
        <v>32</v>
      </c>
      <c r="D82" s="215">
        <f t="shared" si="16"/>
        <v>55.172413793103445</v>
      </c>
      <c r="E82" s="180">
        <v>26</v>
      </c>
      <c r="F82" s="259">
        <f t="shared" si="17"/>
        <v>44.827586206896555</v>
      </c>
      <c r="G82" s="187">
        <v>29</v>
      </c>
      <c r="H82" s="180">
        <v>16</v>
      </c>
      <c r="I82" s="215">
        <f t="shared" si="18"/>
        <v>27.586206896551722</v>
      </c>
      <c r="J82" s="180">
        <v>13</v>
      </c>
      <c r="K82" s="259">
        <f t="shared" si="19"/>
        <v>22.413793103448278</v>
      </c>
      <c r="L82" s="187">
        <v>29</v>
      </c>
      <c r="M82" s="180">
        <v>16</v>
      </c>
      <c r="N82" s="215">
        <f t="shared" si="20"/>
        <v>27.586206896551722</v>
      </c>
      <c r="O82" s="180">
        <v>13</v>
      </c>
      <c r="P82" s="215">
        <f t="shared" si="21"/>
        <v>22.413793103448278</v>
      </c>
    </row>
    <row r="83" spans="1:21" ht="13.2" x14ac:dyDescent="0.25">
      <c r="A83" s="268" t="s">
        <v>143</v>
      </c>
      <c r="B83" s="187">
        <v>56</v>
      </c>
      <c r="C83" s="180">
        <v>24</v>
      </c>
      <c r="D83" s="215">
        <f t="shared" si="16"/>
        <v>42.857142857142854</v>
      </c>
      <c r="E83" s="180">
        <v>32</v>
      </c>
      <c r="F83" s="259">
        <f t="shared" si="17"/>
        <v>57.142857142857139</v>
      </c>
      <c r="G83" s="187">
        <v>30</v>
      </c>
      <c r="H83" s="180">
        <v>13</v>
      </c>
      <c r="I83" s="215">
        <f t="shared" si="18"/>
        <v>23.214285714285715</v>
      </c>
      <c r="J83" s="180">
        <v>17</v>
      </c>
      <c r="K83" s="259">
        <f t="shared" si="19"/>
        <v>30.357142857142854</v>
      </c>
      <c r="L83" s="187">
        <v>26</v>
      </c>
      <c r="M83" s="180">
        <v>11</v>
      </c>
      <c r="N83" s="215">
        <f t="shared" si="20"/>
        <v>19.642857142857142</v>
      </c>
      <c r="O83" s="180">
        <v>15</v>
      </c>
      <c r="P83" s="215">
        <f t="shared" si="21"/>
        <v>26.785714285714285</v>
      </c>
    </row>
    <row r="84" spans="1:21" ht="13.2" x14ac:dyDescent="0.25">
      <c r="A84" s="268" t="s">
        <v>144</v>
      </c>
      <c r="B84" s="187">
        <v>77</v>
      </c>
      <c r="C84" s="180">
        <v>40</v>
      </c>
      <c r="D84" s="215">
        <f t="shared" si="16"/>
        <v>51.94805194805194</v>
      </c>
      <c r="E84" s="180">
        <v>37</v>
      </c>
      <c r="F84" s="259">
        <f t="shared" si="17"/>
        <v>48.051948051948052</v>
      </c>
      <c r="G84" s="187">
        <v>40</v>
      </c>
      <c r="H84" s="180">
        <v>22</v>
      </c>
      <c r="I84" s="215">
        <f t="shared" si="18"/>
        <v>28.571428571428569</v>
      </c>
      <c r="J84" s="180">
        <v>18</v>
      </c>
      <c r="K84" s="259">
        <f t="shared" si="19"/>
        <v>23.376623376623375</v>
      </c>
      <c r="L84" s="187">
        <v>37</v>
      </c>
      <c r="M84" s="180">
        <v>18</v>
      </c>
      <c r="N84" s="215">
        <f t="shared" si="20"/>
        <v>23.376623376623375</v>
      </c>
      <c r="O84" s="180">
        <v>19</v>
      </c>
      <c r="P84" s="215">
        <f t="shared" si="21"/>
        <v>24.675324675324674</v>
      </c>
    </row>
    <row r="85" spans="1:21" ht="13.2" x14ac:dyDescent="0.25">
      <c r="A85" s="268" t="s">
        <v>145</v>
      </c>
      <c r="B85" s="187">
        <v>68</v>
      </c>
      <c r="C85" s="180">
        <v>40</v>
      </c>
      <c r="D85" s="215">
        <f t="shared" si="16"/>
        <v>58.82352941176471</v>
      </c>
      <c r="E85" s="180">
        <v>28</v>
      </c>
      <c r="F85" s="259">
        <f t="shared" si="17"/>
        <v>41.17647058823529</v>
      </c>
      <c r="G85" s="187">
        <v>34</v>
      </c>
      <c r="H85" s="180">
        <v>20</v>
      </c>
      <c r="I85" s="215">
        <f t="shared" si="18"/>
        <v>29.411764705882355</v>
      </c>
      <c r="J85" s="180">
        <v>14</v>
      </c>
      <c r="K85" s="259">
        <f t="shared" si="19"/>
        <v>20.588235294117645</v>
      </c>
      <c r="L85" s="187">
        <v>34</v>
      </c>
      <c r="M85" s="180">
        <v>20</v>
      </c>
      <c r="N85" s="215">
        <f t="shared" si="20"/>
        <v>29.411764705882355</v>
      </c>
      <c r="O85" s="180">
        <v>14</v>
      </c>
      <c r="P85" s="215">
        <f t="shared" si="21"/>
        <v>20.588235294117645</v>
      </c>
    </row>
    <row r="86" spans="1:21" ht="13.2" x14ac:dyDescent="0.25">
      <c r="A86" s="268" t="s">
        <v>760</v>
      </c>
      <c r="B86" s="187">
        <v>40</v>
      </c>
      <c r="C86" s="180">
        <v>22</v>
      </c>
      <c r="D86" s="215">
        <f t="shared" si="16"/>
        <v>55.000000000000007</v>
      </c>
      <c r="E86" s="180">
        <v>18</v>
      </c>
      <c r="F86" s="259">
        <f t="shared" si="17"/>
        <v>45</v>
      </c>
      <c r="G86" s="187">
        <v>20</v>
      </c>
      <c r="H86" s="180">
        <v>11</v>
      </c>
      <c r="I86" s="215">
        <f t="shared" si="18"/>
        <v>27.500000000000004</v>
      </c>
      <c r="J86" s="180">
        <v>9</v>
      </c>
      <c r="K86" s="259">
        <f t="shared" si="19"/>
        <v>22.5</v>
      </c>
      <c r="L86" s="187">
        <v>20</v>
      </c>
      <c r="M86" s="180">
        <v>11</v>
      </c>
      <c r="N86" s="215">
        <f t="shared" si="20"/>
        <v>27.500000000000004</v>
      </c>
      <c r="O86" s="180">
        <v>9</v>
      </c>
      <c r="P86" s="215">
        <f t="shared" si="21"/>
        <v>22.5</v>
      </c>
    </row>
    <row r="87" spans="1:21" ht="13.2" x14ac:dyDescent="0.25">
      <c r="A87" s="268" t="s">
        <v>146</v>
      </c>
      <c r="B87" s="187">
        <v>56</v>
      </c>
      <c r="C87" s="180">
        <v>30</v>
      </c>
      <c r="D87" s="215">
        <f t="shared" si="16"/>
        <v>53.571428571428569</v>
      </c>
      <c r="E87" s="180">
        <v>26</v>
      </c>
      <c r="F87" s="259">
        <f t="shared" si="17"/>
        <v>46.428571428571431</v>
      </c>
      <c r="G87" s="187">
        <v>28</v>
      </c>
      <c r="H87" s="180">
        <v>15</v>
      </c>
      <c r="I87" s="215">
        <f t="shared" si="18"/>
        <v>26.785714285714285</v>
      </c>
      <c r="J87" s="180">
        <v>13</v>
      </c>
      <c r="K87" s="259">
        <f t="shared" si="19"/>
        <v>23.214285714285715</v>
      </c>
      <c r="L87" s="187">
        <v>28</v>
      </c>
      <c r="M87" s="180">
        <v>15</v>
      </c>
      <c r="N87" s="215">
        <f t="shared" si="20"/>
        <v>26.785714285714285</v>
      </c>
      <c r="O87" s="180">
        <v>13</v>
      </c>
      <c r="P87" s="215">
        <f t="shared" si="21"/>
        <v>23.214285714285715</v>
      </c>
    </row>
    <row r="88" spans="1:21" ht="13.2" x14ac:dyDescent="0.25">
      <c r="A88" s="268" t="s">
        <v>147</v>
      </c>
      <c r="B88" s="187">
        <v>36</v>
      </c>
      <c r="C88" s="180">
        <v>20</v>
      </c>
      <c r="D88" s="215">
        <f t="shared" si="16"/>
        <v>55.555555555555557</v>
      </c>
      <c r="E88" s="180">
        <v>16</v>
      </c>
      <c r="F88" s="259">
        <f t="shared" si="17"/>
        <v>44.444444444444443</v>
      </c>
      <c r="G88" s="187">
        <v>20</v>
      </c>
      <c r="H88" s="180">
        <v>11</v>
      </c>
      <c r="I88" s="215">
        <f t="shared" si="18"/>
        <v>30.555555555555557</v>
      </c>
      <c r="J88" s="180">
        <v>9</v>
      </c>
      <c r="K88" s="259">
        <f t="shared" si="19"/>
        <v>25</v>
      </c>
      <c r="L88" s="187">
        <v>16</v>
      </c>
      <c r="M88" s="180">
        <v>9</v>
      </c>
      <c r="N88" s="215">
        <f t="shared" si="20"/>
        <v>25</v>
      </c>
      <c r="O88" s="180">
        <v>7</v>
      </c>
      <c r="P88" s="215">
        <f t="shared" si="21"/>
        <v>19.444444444444446</v>
      </c>
    </row>
    <row r="89" spans="1:21" ht="13.2" x14ac:dyDescent="0.25">
      <c r="A89" s="268" t="s">
        <v>148</v>
      </c>
      <c r="B89" s="187">
        <v>62</v>
      </c>
      <c r="C89" s="180">
        <v>31</v>
      </c>
      <c r="D89" s="215">
        <f t="shared" si="16"/>
        <v>50</v>
      </c>
      <c r="E89" s="180">
        <v>31</v>
      </c>
      <c r="F89" s="259">
        <f t="shared" si="17"/>
        <v>50</v>
      </c>
      <c r="G89" s="187">
        <v>30</v>
      </c>
      <c r="H89" s="180">
        <v>15</v>
      </c>
      <c r="I89" s="215">
        <f t="shared" si="18"/>
        <v>24.193548387096776</v>
      </c>
      <c r="J89" s="180">
        <v>15</v>
      </c>
      <c r="K89" s="259">
        <f t="shared" si="19"/>
        <v>24.193548387096776</v>
      </c>
      <c r="L89" s="187">
        <v>32</v>
      </c>
      <c r="M89" s="180">
        <v>16</v>
      </c>
      <c r="N89" s="215">
        <f t="shared" si="20"/>
        <v>25.806451612903224</v>
      </c>
      <c r="O89" s="180">
        <v>16</v>
      </c>
      <c r="P89" s="215">
        <f t="shared" si="21"/>
        <v>25.806451612903224</v>
      </c>
    </row>
    <row r="90" spans="1:21" ht="13.2" x14ac:dyDescent="0.25">
      <c r="A90" s="268" t="s">
        <v>149</v>
      </c>
      <c r="B90" s="187">
        <v>78</v>
      </c>
      <c r="C90" s="180">
        <v>40</v>
      </c>
      <c r="D90" s="215">
        <f t="shared" si="16"/>
        <v>51.282051282051277</v>
      </c>
      <c r="E90" s="180">
        <v>38</v>
      </c>
      <c r="F90" s="259">
        <f t="shared" si="17"/>
        <v>48.717948717948715</v>
      </c>
      <c r="G90" s="187">
        <v>39</v>
      </c>
      <c r="H90" s="180">
        <v>20</v>
      </c>
      <c r="I90" s="215">
        <f t="shared" si="18"/>
        <v>25.641025641025639</v>
      </c>
      <c r="J90" s="180">
        <v>19</v>
      </c>
      <c r="K90" s="259">
        <f t="shared" si="19"/>
        <v>24.358974358974358</v>
      </c>
      <c r="L90" s="187">
        <v>39</v>
      </c>
      <c r="M90" s="180">
        <v>20</v>
      </c>
      <c r="N90" s="215">
        <f t="shared" si="20"/>
        <v>25.641025641025639</v>
      </c>
      <c r="O90" s="180">
        <v>19</v>
      </c>
      <c r="P90" s="215">
        <f t="shared" si="21"/>
        <v>24.358974358974358</v>
      </c>
    </row>
    <row r="91" spans="1:21" ht="13.2" x14ac:dyDescent="0.25">
      <c r="A91" s="268" t="s">
        <v>150</v>
      </c>
      <c r="B91" s="187">
        <v>56</v>
      </c>
      <c r="C91" s="180">
        <v>31</v>
      </c>
      <c r="D91" s="215">
        <f t="shared" si="16"/>
        <v>55.357142857142861</v>
      </c>
      <c r="E91" s="180">
        <v>25</v>
      </c>
      <c r="F91" s="259">
        <f t="shared" si="17"/>
        <v>44.642857142857146</v>
      </c>
      <c r="G91" s="187">
        <v>28</v>
      </c>
      <c r="H91" s="180">
        <v>16</v>
      </c>
      <c r="I91" s="215">
        <f t="shared" si="18"/>
        <v>28.571428571428569</v>
      </c>
      <c r="J91" s="180">
        <v>12</v>
      </c>
      <c r="K91" s="259">
        <f t="shared" si="19"/>
        <v>21.428571428571427</v>
      </c>
      <c r="L91" s="187">
        <v>28</v>
      </c>
      <c r="M91" s="180">
        <v>15</v>
      </c>
      <c r="N91" s="215">
        <f t="shared" si="20"/>
        <v>26.785714285714285</v>
      </c>
      <c r="O91" s="180">
        <v>13</v>
      </c>
      <c r="P91" s="215">
        <f t="shared" si="21"/>
        <v>23.214285714285715</v>
      </c>
    </row>
    <row r="92" spans="1:21" ht="13.2" x14ac:dyDescent="0.25">
      <c r="A92" s="268" t="s">
        <v>967</v>
      </c>
      <c r="B92" s="187">
        <v>32</v>
      </c>
      <c r="C92" s="180">
        <v>17</v>
      </c>
      <c r="D92" s="215">
        <f t="shared" si="16"/>
        <v>53.125</v>
      </c>
      <c r="E92" s="180">
        <v>15</v>
      </c>
      <c r="F92" s="259">
        <f t="shared" si="17"/>
        <v>46.875</v>
      </c>
      <c r="G92" s="187">
        <v>17</v>
      </c>
      <c r="H92" s="180">
        <v>9</v>
      </c>
      <c r="I92" s="215">
        <f t="shared" si="18"/>
        <v>28.125</v>
      </c>
      <c r="J92" s="180">
        <v>8</v>
      </c>
      <c r="K92" s="259">
        <f t="shared" si="19"/>
        <v>25</v>
      </c>
      <c r="L92" s="187">
        <v>15</v>
      </c>
      <c r="M92" s="180">
        <v>8</v>
      </c>
      <c r="N92" s="215">
        <f t="shared" si="20"/>
        <v>25</v>
      </c>
      <c r="O92" s="180">
        <v>7</v>
      </c>
      <c r="P92" s="215">
        <f t="shared" si="21"/>
        <v>21.875</v>
      </c>
    </row>
    <row r="93" spans="1:21" ht="13.2" x14ac:dyDescent="0.25">
      <c r="A93" s="268" t="s">
        <v>763</v>
      </c>
      <c r="B93" s="187">
        <v>50</v>
      </c>
      <c r="C93" s="180">
        <v>26</v>
      </c>
      <c r="D93" s="215">
        <f t="shared" si="16"/>
        <v>52</v>
      </c>
      <c r="E93" s="180">
        <v>24</v>
      </c>
      <c r="F93" s="259">
        <f t="shared" si="17"/>
        <v>48</v>
      </c>
      <c r="G93" s="187">
        <v>24</v>
      </c>
      <c r="H93" s="180">
        <v>13</v>
      </c>
      <c r="I93" s="215">
        <f t="shared" si="18"/>
        <v>26</v>
      </c>
      <c r="J93" s="180">
        <v>11</v>
      </c>
      <c r="K93" s="259">
        <f t="shared" si="19"/>
        <v>22</v>
      </c>
      <c r="L93" s="187">
        <v>26</v>
      </c>
      <c r="M93" s="180">
        <v>13</v>
      </c>
      <c r="N93" s="215">
        <f t="shared" si="20"/>
        <v>26</v>
      </c>
      <c r="O93" s="180">
        <v>13</v>
      </c>
      <c r="P93" s="215">
        <f t="shared" si="21"/>
        <v>26</v>
      </c>
    </row>
    <row r="94" spans="1:21" ht="24.9" customHeight="1" x14ac:dyDescent="0.25">
      <c r="A94" s="256" t="s">
        <v>320</v>
      </c>
      <c r="B94" s="254">
        <v>707</v>
      </c>
      <c r="C94" s="255">
        <v>353</v>
      </c>
      <c r="D94" s="256">
        <f t="shared" si="16"/>
        <v>49.929278642149924</v>
      </c>
      <c r="E94" s="255">
        <v>354</v>
      </c>
      <c r="F94" s="257">
        <f t="shared" si="17"/>
        <v>50.070721357850069</v>
      </c>
      <c r="G94" s="255">
        <v>362</v>
      </c>
      <c r="H94" s="255">
        <v>181</v>
      </c>
      <c r="I94" s="256">
        <f t="shared" si="18"/>
        <v>25.601131541725604</v>
      </c>
      <c r="J94" s="255">
        <v>181</v>
      </c>
      <c r="K94" s="257">
        <f t="shared" si="19"/>
        <v>25.601131541725604</v>
      </c>
      <c r="L94" s="255">
        <v>345</v>
      </c>
      <c r="M94" s="255">
        <v>172</v>
      </c>
      <c r="N94" s="256">
        <f t="shared" si="20"/>
        <v>24.328147100424328</v>
      </c>
      <c r="O94" s="255">
        <v>173</v>
      </c>
      <c r="P94" s="256">
        <f t="shared" si="21"/>
        <v>24.469589816124472</v>
      </c>
      <c r="Q94" s="267"/>
      <c r="R94" s="267"/>
      <c r="S94" s="267"/>
      <c r="T94" s="267"/>
      <c r="U94" s="267"/>
    </row>
    <row r="95" spans="1:21" ht="13.2" x14ac:dyDescent="0.25">
      <c r="A95" s="268" t="s">
        <v>27</v>
      </c>
      <c r="B95" s="187">
        <v>156</v>
      </c>
      <c r="C95" s="180">
        <v>78</v>
      </c>
      <c r="D95" s="215">
        <f t="shared" si="16"/>
        <v>50</v>
      </c>
      <c r="E95" s="180">
        <v>78</v>
      </c>
      <c r="F95" s="259">
        <f t="shared" si="17"/>
        <v>50</v>
      </c>
      <c r="G95" s="187">
        <v>80</v>
      </c>
      <c r="H95" s="180">
        <v>40</v>
      </c>
      <c r="I95" s="215">
        <f t="shared" si="18"/>
        <v>25.641025641025639</v>
      </c>
      <c r="J95" s="180">
        <v>40</v>
      </c>
      <c r="K95" s="259">
        <f t="shared" si="19"/>
        <v>25.641025641025639</v>
      </c>
      <c r="L95" s="187">
        <v>76</v>
      </c>
      <c r="M95" s="180">
        <v>38</v>
      </c>
      <c r="N95" s="215">
        <f t="shared" si="20"/>
        <v>24.358974358974358</v>
      </c>
      <c r="O95" s="180">
        <v>38</v>
      </c>
      <c r="P95" s="215">
        <f t="shared" si="21"/>
        <v>24.358974358974358</v>
      </c>
    </row>
    <row r="96" spans="1:21" ht="13.2" x14ac:dyDescent="0.25">
      <c r="A96" s="268" t="s">
        <v>151</v>
      </c>
      <c r="B96" s="187">
        <v>141</v>
      </c>
      <c r="C96" s="180">
        <v>74</v>
      </c>
      <c r="D96" s="215">
        <f t="shared" si="16"/>
        <v>52.4822695035461</v>
      </c>
      <c r="E96" s="180">
        <v>67</v>
      </c>
      <c r="F96" s="259">
        <f t="shared" si="17"/>
        <v>47.5177304964539</v>
      </c>
      <c r="G96" s="187">
        <v>73</v>
      </c>
      <c r="H96" s="180">
        <v>38</v>
      </c>
      <c r="I96" s="215">
        <f t="shared" si="18"/>
        <v>26.950354609929079</v>
      </c>
      <c r="J96" s="180">
        <v>35</v>
      </c>
      <c r="K96" s="259">
        <f t="shared" si="19"/>
        <v>24.822695035460992</v>
      </c>
      <c r="L96" s="187">
        <v>68</v>
      </c>
      <c r="M96" s="180">
        <v>36</v>
      </c>
      <c r="N96" s="215">
        <f t="shared" si="20"/>
        <v>25.531914893617021</v>
      </c>
      <c r="O96" s="180">
        <v>32</v>
      </c>
      <c r="P96" s="215">
        <f t="shared" si="21"/>
        <v>22.695035460992909</v>
      </c>
    </row>
    <row r="97" spans="1:16" ht="13.2" x14ac:dyDescent="0.25">
      <c r="A97" s="268" t="s">
        <v>152</v>
      </c>
      <c r="B97" s="187">
        <v>132</v>
      </c>
      <c r="C97" s="180">
        <v>65</v>
      </c>
      <c r="D97" s="215">
        <f t="shared" si="16"/>
        <v>49.242424242424242</v>
      </c>
      <c r="E97" s="180">
        <v>67</v>
      </c>
      <c r="F97" s="259">
        <f t="shared" si="17"/>
        <v>50.757575757575758</v>
      </c>
      <c r="G97" s="187">
        <v>64</v>
      </c>
      <c r="H97" s="180">
        <v>32</v>
      </c>
      <c r="I97" s="215">
        <f t="shared" si="18"/>
        <v>24.242424242424242</v>
      </c>
      <c r="J97" s="180">
        <v>32</v>
      </c>
      <c r="K97" s="259">
        <f t="shared" si="19"/>
        <v>24.242424242424242</v>
      </c>
      <c r="L97" s="187">
        <v>68</v>
      </c>
      <c r="M97" s="180">
        <v>33</v>
      </c>
      <c r="N97" s="215">
        <f t="shared" si="20"/>
        <v>25</v>
      </c>
      <c r="O97" s="180">
        <v>35</v>
      </c>
      <c r="P97" s="215">
        <f t="shared" si="21"/>
        <v>26.515151515151516</v>
      </c>
    </row>
    <row r="98" spans="1:16" ht="13.2" x14ac:dyDescent="0.25">
      <c r="A98" s="268" t="s">
        <v>153</v>
      </c>
      <c r="B98" s="187">
        <v>77</v>
      </c>
      <c r="C98" s="180">
        <v>39</v>
      </c>
      <c r="D98" s="215">
        <f t="shared" si="16"/>
        <v>50.649350649350644</v>
      </c>
      <c r="E98" s="180">
        <v>38</v>
      </c>
      <c r="F98" s="259">
        <f t="shared" si="17"/>
        <v>49.350649350649348</v>
      </c>
      <c r="G98" s="187">
        <v>41</v>
      </c>
      <c r="H98" s="180">
        <v>21</v>
      </c>
      <c r="I98" s="215">
        <f t="shared" si="18"/>
        <v>27.27272727272727</v>
      </c>
      <c r="J98" s="180">
        <v>20</v>
      </c>
      <c r="K98" s="259">
        <f t="shared" si="19"/>
        <v>25.97402597402597</v>
      </c>
      <c r="L98" s="187">
        <v>36</v>
      </c>
      <c r="M98" s="180">
        <v>18</v>
      </c>
      <c r="N98" s="215">
        <f t="shared" si="20"/>
        <v>23.376623376623375</v>
      </c>
      <c r="O98" s="180">
        <v>18</v>
      </c>
      <c r="P98" s="215">
        <f t="shared" si="21"/>
        <v>23.376623376623375</v>
      </c>
    </row>
    <row r="99" spans="1:16" ht="13.2" x14ac:dyDescent="0.25">
      <c r="A99" s="268" t="s">
        <v>154</v>
      </c>
      <c r="B99" s="187">
        <v>60</v>
      </c>
      <c r="C99" s="180">
        <v>27</v>
      </c>
      <c r="D99" s="215">
        <f t="shared" si="16"/>
        <v>45</v>
      </c>
      <c r="E99" s="180">
        <v>33</v>
      </c>
      <c r="F99" s="259">
        <f t="shared" si="17"/>
        <v>55.000000000000007</v>
      </c>
      <c r="G99" s="187">
        <v>31</v>
      </c>
      <c r="H99" s="180">
        <v>14</v>
      </c>
      <c r="I99" s="215">
        <f t="shared" si="18"/>
        <v>23.333333333333332</v>
      </c>
      <c r="J99" s="180">
        <v>17</v>
      </c>
      <c r="K99" s="259">
        <f t="shared" si="19"/>
        <v>28.333333333333332</v>
      </c>
      <c r="L99" s="187">
        <v>29</v>
      </c>
      <c r="M99" s="180">
        <v>13</v>
      </c>
      <c r="N99" s="215">
        <f t="shared" si="20"/>
        <v>21.666666666666668</v>
      </c>
      <c r="O99" s="180">
        <v>16</v>
      </c>
      <c r="P99" s="215">
        <f t="shared" si="21"/>
        <v>26.666666666666668</v>
      </c>
    </row>
    <row r="100" spans="1:16" ht="13.2" x14ac:dyDescent="0.25">
      <c r="A100" s="268" t="s">
        <v>155</v>
      </c>
      <c r="B100" s="187">
        <v>141</v>
      </c>
      <c r="C100" s="180">
        <v>70</v>
      </c>
      <c r="D100" s="215">
        <f t="shared" si="16"/>
        <v>49.645390070921984</v>
      </c>
      <c r="E100" s="180">
        <v>71</v>
      </c>
      <c r="F100" s="259">
        <f t="shared" si="17"/>
        <v>50.354609929078009</v>
      </c>
      <c r="G100" s="187">
        <v>73</v>
      </c>
      <c r="H100" s="180">
        <v>36</v>
      </c>
      <c r="I100" s="215">
        <f t="shared" si="18"/>
        <v>25.531914893617021</v>
      </c>
      <c r="J100" s="180">
        <v>37</v>
      </c>
      <c r="K100" s="259">
        <f t="shared" si="19"/>
        <v>26.24113475177305</v>
      </c>
      <c r="L100" s="187">
        <v>68</v>
      </c>
      <c r="M100" s="180">
        <v>34</v>
      </c>
      <c r="N100" s="215">
        <f t="shared" si="20"/>
        <v>24.113475177304963</v>
      </c>
      <c r="O100" s="180">
        <v>34</v>
      </c>
      <c r="P100" s="215">
        <f t="shared" si="21"/>
        <v>24.113475177304963</v>
      </c>
    </row>
    <row r="101" spans="1:16" ht="13.2" x14ac:dyDescent="0.25">
      <c r="A101" s="270"/>
      <c r="B101" s="261"/>
      <c r="C101" s="260"/>
      <c r="D101" s="270"/>
      <c r="E101" s="271"/>
      <c r="F101" s="272"/>
      <c r="G101" s="261"/>
      <c r="H101" s="260"/>
      <c r="I101" s="270"/>
      <c r="J101" s="260"/>
      <c r="K101" s="270"/>
      <c r="L101" s="273"/>
      <c r="M101" s="260"/>
      <c r="N101" s="274"/>
      <c r="O101" s="260"/>
      <c r="P101" s="274"/>
    </row>
    <row r="102" spans="1:16" ht="13.2" x14ac:dyDescent="0.25">
      <c r="A102" s="263"/>
      <c r="B102" s="263"/>
      <c r="C102" s="263"/>
      <c r="D102" s="263"/>
      <c r="E102" s="263"/>
      <c r="F102" s="263"/>
      <c r="G102" s="263"/>
    </row>
    <row r="103" spans="1:16" ht="13.2" x14ac:dyDescent="0.25">
      <c r="A103" s="4" t="str">
        <f>+'G3'!A34</f>
        <v>Fuente: Departamento de Registro de Partidos Políticos, base de datos de Candidaturas 2024, Tribunal Supremo de Elecciones.</v>
      </c>
      <c r="B103" s="263"/>
      <c r="C103" s="263"/>
      <c r="D103" s="263"/>
      <c r="E103" s="263"/>
      <c r="F103" s="263"/>
      <c r="G103" s="263"/>
      <c r="I103" s="263"/>
      <c r="K103" s="263"/>
      <c r="N103" s="263"/>
      <c r="P103" s="263"/>
    </row>
  </sheetData>
  <mergeCells count="8">
    <mergeCell ref="A1:P1"/>
    <mergeCell ref="A2:P2"/>
    <mergeCell ref="A3:P3"/>
    <mergeCell ref="A5:A7"/>
    <mergeCell ref="G6:G7"/>
    <mergeCell ref="L6:L7"/>
    <mergeCell ref="B5:F5"/>
    <mergeCell ref="B6:B7"/>
  </mergeCells>
  <printOptions horizontalCentered="1"/>
  <pageMargins left="0.39370078740157483" right="0.39370078740157483" top="0.39370078740157483" bottom="0.78740157480314965" header="0" footer="0.39370078740157483"/>
  <pageSetup paperSize="9" firstPageNumber="63" fitToHeight="9" orientation="landscape" r:id="rId1"/>
  <headerFooter alignWithMargins="0"/>
  <rowBreaks count="2" manualBreakCount="2">
    <brk id="47" max="15" man="1"/>
    <brk id="79" max="15" man="1"/>
  </rowBreaks>
  <ignoredErrors>
    <ignoredError sqref="D9:P10 D11 F11" formula="1"/>
  </ignoredError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8">
    <tabColor rgb="FFFFFF00"/>
    <pageSetUpPr autoPageBreaks="0" fitToPage="1"/>
  </sheetPr>
  <dimension ref="A1:P75"/>
  <sheetViews>
    <sheetView zoomScale="102" zoomScaleNormal="102" zoomScaleSheetLayoutView="115" workbookViewId="0">
      <selection sqref="A1:P1"/>
    </sheetView>
  </sheetViews>
  <sheetFormatPr baseColWidth="10" defaultColWidth="11.44140625" defaultRowHeight="12.75" customHeight="1" x14ac:dyDescent="0.25"/>
  <cols>
    <col min="1" max="1" width="39.44140625" style="202" customWidth="1"/>
    <col min="2" max="13" width="7.5546875" style="202" customWidth="1"/>
    <col min="14" max="14" width="8" style="202" bestFit="1" customWidth="1"/>
    <col min="15" max="15" width="7.5546875" style="202" customWidth="1"/>
    <col min="16" max="16" width="8" style="202" bestFit="1" customWidth="1"/>
    <col min="17" max="16384" width="11.44140625" style="202"/>
  </cols>
  <sheetData>
    <row r="1" spans="1:16" ht="15" customHeight="1" x14ac:dyDescent="0.25">
      <c r="A1" s="450" t="s">
        <v>1254</v>
      </c>
      <c r="B1" s="450"/>
      <c r="C1" s="450"/>
      <c r="D1" s="450"/>
      <c r="E1" s="450"/>
      <c r="F1" s="450"/>
      <c r="G1" s="450"/>
      <c r="H1" s="450"/>
      <c r="I1" s="450"/>
      <c r="J1" s="450"/>
      <c r="K1" s="450"/>
      <c r="L1" s="450"/>
      <c r="M1" s="450"/>
      <c r="N1" s="450"/>
      <c r="O1" s="450"/>
      <c r="P1" s="450"/>
    </row>
    <row r="2" spans="1:16" ht="15" customHeight="1" x14ac:dyDescent="0.25">
      <c r="A2" s="450" t="s">
        <v>1206</v>
      </c>
      <c r="B2" s="450"/>
      <c r="C2" s="450"/>
      <c r="D2" s="450"/>
      <c r="E2" s="450"/>
      <c r="F2" s="450"/>
      <c r="G2" s="450"/>
      <c r="H2" s="450"/>
      <c r="I2" s="450"/>
      <c r="J2" s="450"/>
      <c r="K2" s="450"/>
      <c r="L2" s="450"/>
      <c r="M2" s="450"/>
      <c r="N2" s="450"/>
      <c r="O2" s="450"/>
      <c r="P2" s="450"/>
    </row>
    <row r="3" spans="1:16" ht="15" customHeight="1" x14ac:dyDescent="0.25">
      <c r="A3" s="450" t="s">
        <v>77</v>
      </c>
      <c r="B3" s="450"/>
      <c r="C3" s="450"/>
      <c r="D3" s="450"/>
      <c r="E3" s="450"/>
      <c r="F3" s="450"/>
      <c r="G3" s="450"/>
      <c r="H3" s="450"/>
      <c r="I3" s="450"/>
      <c r="J3" s="450"/>
      <c r="K3" s="450"/>
      <c r="L3" s="450"/>
      <c r="M3" s="450"/>
      <c r="N3" s="450"/>
      <c r="O3" s="450"/>
      <c r="P3" s="450"/>
    </row>
    <row r="4" spans="1:16" ht="15" customHeight="1" x14ac:dyDescent="0.25">
      <c r="A4" s="5"/>
      <c r="B4" s="5"/>
      <c r="C4" s="5"/>
      <c r="D4" s="5"/>
      <c r="E4" s="5"/>
      <c r="F4" s="5"/>
      <c r="G4" s="5"/>
      <c r="H4" s="5"/>
      <c r="I4" s="5"/>
      <c r="J4" s="5"/>
      <c r="K4" s="5"/>
      <c r="L4" s="5"/>
      <c r="M4" s="5"/>
      <c r="N4" s="5"/>
      <c r="O4" s="5"/>
      <c r="P4" s="5"/>
    </row>
    <row r="5" spans="1:16" ht="15" customHeight="1" x14ac:dyDescent="0.25">
      <c r="A5" s="451" t="s">
        <v>919</v>
      </c>
      <c r="B5" s="463" t="s">
        <v>339</v>
      </c>
      <c r="C5" s="464"/>
      <c r="D5" s="464"/>
      <c r="E5" s="464"/>
      <c r="F5" s="465"/>
      <c r="G5" s="463" t="s">
        <v>79</v>
      </c>
      <c r="H5" s="464"/>
      <c r="I5" s="464"/>
      <c r="J5" s="464"/>
      <c r="K5" s="465"/>
      <c r="L5" s="464" t="s">
        <v>80</v>
      </c>
      <c r="M5" s="464"/>
      <c r="N5" s="464"/>
      <c r="O5" s="464"/>
      <c r="P5" s="464"/>
    </row>
    <row r="6" spans="1:16" ht="15" customHeight="1" x14ac:dyDescent="0.25">
      <c r="A6" s="452" t="s">
        <v>81</v>
      </c>
      <c r="B6" s="448" t="s">
        <v>0</v>
      </c>
      <c r="C6" s="463" t="s">
        <v>23</v>
      </c>
      <c r="D6" s="465"/>
      <c r="E6" s="466" t="s">
        <v>24</v>
      </c>
      <c r="F6" s="439"/>
      <c r="G6" s="448" t="s">
        <v>0</v>
      </c>
      <c r="H6" s="463" t="s">
        <v>23</v>
      </c>
      <c r="I6" s="465"/>
      <c r="J6" s="466" t="s">
        <v>24</v>
      </c>
      <c r="K6" s="439"/>
      <c r="L6" s="448" t="s">
        <v>0</v>
      </c>
      <c r="M6" s="446" t="s">
        <v>23</v>
      </c>
      <c r="N6" s="447"/>
      <c r="O6" s="454" t="s">
        <v>24</v>
      </c>
      <c r="P6" s="454"/>
    </row>
    <row r="7" spans="1:16" ht="15" customHeight="1" x14ac:dyDescent="0.25">
      <c r="A7" s="453"/>
      <c r="B7" s="449" t="s">
        <v>78</v>
      </c>
      <c r="C7" s="6" t="s">
        <v>78</v>
      </c>
      <c r="D7" s="6" t="s">
        <v>2</v>
      </c>
      <c r="E7" s="6" t="s">
        <v>78</v>
      </c>
      <c r="F7" s="6" t="s">
        <v>2</v>
      </c>
      <c r="G7" s="449" t="s">
        <v>78</v>
      </c>
      <c r="H7" s="6" t="s">
        <v>78</v>
      </c>
      <c r="I7" s="6" t="s">
        <v>2</v>
      </c>
      <c r="J7" s="6" t="s">
        <v>78</v>
      </c>
      <c r="K7" s="275" t="s">
        <v>2</v>
      </c>
      <c r="L7" s="449" t="s">
        <v>78</v>
      </c>
      <c r="M7" s="208" t="s">
        <v>78</v>
      </c>
      <c r="N7" s="208" t="s">
        <v>2</v>
      </c>
      <c r="O7" s="208" t="s">
        <v>78</v>
      </c>
      <c r="P7" s="242" t="s">
        <v>2</v>
      </c>
    </row>
    <row r="8" spans="1:16" ht="15" customHeight="1" x14ac:dyDescent="0.25">
      <c r="A8" s="5"/>
      <c r="B8" s="186"/>
      <c r="C8" s="5"/>
      <c r="D8" s="5"/>
      <c r="E8" s="5"/>
      <c r="F8" s="5"/>
      <c r="G8" s="186"/>
      <c r="H8" s="5"/>
      <c r="I8" s="5"/>
      <c r="J8" s="5"/>
      <c r="K8" s="209"/>
      <c r="L8" s="5"/>
      <c r="M8" s="5"/>
      <c r="N8" s="5"/>
      <c r="O8" s="5"/>
      <c r="P8" s="5"/>
    </row>
    <row r="9" spans="1:16" ht="15" customHeight="1" x14ac:dyDescent="0.25">
      <c r="A9" s="17" t="s">
        <v>0</v>
      </c>
      <c r="B9" s="185">
        <f>SUM(B11:B72)</f>
        <v>5282</v>
      </c>
      <c r="C9" s="184">
        <f>SUM(C11:C72)</f>
        <v>2638</v>
      </c>
      <c r="D9" s="210">
        <f>C9/B9*100</f>
        <v>49.943203332071185</v>
      </c>
      <c r="E9" s="184">
        <f>SUM(E11:E72)</f>
        <v>2644</v>
      </c>
      <c r="F9" s="216">
        <f>E9/B9*100</f>
        <v>50.056796667928815</v>
      </c>
      <c r="G9" s="185">
        <f>SUM(G11:G72)</f>
        <v>2770</v>
      </c>
      <c r="H9" s="184">
        <f>SUM(H11:H72)</f>
        <v>1416</v>
      </c>
      <c r="I9" s="211">
        <f>H9/G9*100</f>
        <v>51.119133574007222</v>
      </c>
      <c r="J9" s="184">
        <f>SUM(J11:J72)</f>
        <v>1354</v>
      </c>
      <c r="K9" s="216">
        <f>J9/G9*100</f>
        <v>48.880866425992778</v>
      </c>
      <c r="L9" s="185">
        <f>SUM(L11:L72)</f>
        <v>2512</v>
      </c>
      <c r="M9" s="184">
        <f>SUM(M11:M72)</f>
        <v>1222</v>
      </c>
      <c r="N9" s="210">
        <f>M9/L9*100</f>
        <v>48.646496815286625</v>
      </c>
      <c r="O9" s="184">
        <f>SUM(O11:O72)</f>
        <v>1290</v>
      </c>
      <c r="P9" s="210">
        <f>O9/L9*100</f>
        <v>51.353503184713375</v>
      </c>
    </row>
    <row r="10" spans="1:16" ht="15" customHeight="1" x14ac:dyDescent="0.25">
      <c r="A10" s="5"/>
      <c r="B10" s="187"/>
      <c r="C10" s="180"/>
      <c r="D10" s="213"/>
      <c r="E10" s="180"/>
      <c r="F10" s="213"/>
      <c r="G10" s="187"/>
      <c r="H10" s="180"/>
      <c r="I10" s="213"/>
      <c r="J10" s="180"/>
      <c r="K10" s="214"/>
      <c r="L10" s="180"/>
      <c r="M10" s="180"/>
      <c r="N10" s="215"/>
      <c r="O10" s="180"/>
      <c r="P10" s="215"/>
    </row>
    <row r="11" spans="1:16" ht="15" customHeight="1" x14ac:dyDescent="0.25">
      <c r="A11" s="5" t="s">
        <v>883</v>
      </c>
      <c r="B11" s="187">
        <v>14</v>
      </c>
      <c r="C11" s="180">
        <v>7</v>
      </c>
      <c r="D11" s="215">
        <f>C11/B11*100</f>
        <v>50</v>
      </c>
      <c r="E11" s="180">
        <v>7</v>
      </c>
      <c r="F11" s="215">
        <f>E11/B11*100</f>
        <v>50</v>
      </c>
      <c r="G11" s="187">
        <v>7</v>
      </c>
      <c r="H11" s="180">
        <v>4</v>
      </c>
      <c r="I11" s="215">
        <f>H11/G11*100</f>
        <v>57.142857142857139</v>
      </c>
      <c r="J11" s="180">
        <v>3</v>
      </c>
      <c r="K11" s="215">
        <f>J11/G11*100</f>
        <v>42.857142857142854</v>
      </c>
      <c r="L11" s="187">
        <v>7</v>
      </c>
      <c r="M11" s="180">
        <v>3</v>
      </c>
      <c r="N11" s="215">
        <f>M11/L11*100</f>
        <v>42.857142857142854</v>
      </c>
      <c r="O11" s="180">
        <v>4</v>
      </c>
      <c r="P11" s="215">
        <f>O11/L11*100</f>
        <v>57.142857142857139</v>
      </c>
    </row>
    <row r="12" spans="1:16" ht="15" customHeight="1" x14ac:dyDescent="0.25">
      <c r="A12" s="5" t="s">
        <v>82</v>
      </c>
      <c r="B12" s="187">
        <v>6</v>
      </c>
      <c r="C12" s="180">
        <v>3</v>
      </c>
      <c r="D12" s="215">
        <f t="shared" ref="D12:D72" si="0">C12/B12*100</f>
        <v>50</v>
      </c>
      <c r="E12" s="180">
        <v>3</v>
      </c>
      <c r="F12" s="215">
        <f t="shared" ref="F12:F72" si="1">E12/B12*100</f>
        <v>50</v>
      </c>
      <c r="G12" s="187">
        <v>3</v>
      </c>
      <c r="H12" s="180">
        <v>2</v>
      </c>
      <c r="I12" s="215">
        <f t="shared" ref="I12:I72" si="2">H12/G12*100</f>
        <v>66.666666666666657</v>
      </c>
      <c r="J12" s="180">
        <v>1</v>
      </c>
      <c r="K12" s="215">
        <f t="shared" ref="K12:K72" si="3">J12/G12*100</f>
        <v>33.333333333333329</v>
      </c>
      <c r="L12" s="187">
        <v>3</v>
      </c>
      <c r="M12" s="180">
        <v>1</v>
      </c>
      <c r="N12" s="215">
        <f t="shared" ref="N12:N72" si="4">M12/L12*100</f>
        <v>33.333333333333329</v>
      </c>
      <c r="O12" s="180">
        <v>2</v>
      </c>
      <c r="P12" s="215">
        <f t="shared" ref="P12:P72" si="5">O12/L12*100</f>
        <v>66.666666666666657</v>
      </c>
    </row>
    <row r="13" spans="1:16" ht="15" customHeight="1" x14ac:dyDescent="0.25">
      <c r="A13" s="5" t="s">
        <v>894</v>
      </c>
      <c r="B13" s="187">
        <v>76</v>
      </c>
      <c r="C13" s="180">
        <v>38</v>
      </c>
      <c r="D13" s="215">
        <f t="shared" si="0"/>
        <v>50</v>
      </c>
      <c r="E13" s="180">
        <v>38</v>
      </c>
      <c r="F13" s="215">
        <f t="shared" si="1"/>
        <v>50</v>
      </c>
      <c r="G13" s="187">
        <v>39</v>
      </c>
      <c r="H13" s="180">
        <v>21</v>
      </c>
      <c r="I13" s="215">
        <f t="shared" si="2"/>
        <v>53.846153846153847</v>
      </c>
      <c r="J13" s="180">
        <v>18</v>
      </c>
      <c r="K13" s="215">
        <f t="shared" si="3"/>
        <v>46.153846153846153</v>
      </c>
      <c r="L13" s="187">
        <v>37</v>
      </c>
      <c r="M13" s="180">
        <v>17</v>
      </c>
      <c r="N13" s="215">
        <f t="shared" si="4"/>
        <v>45.945945945945951</v>
      </c>
      <c r="O13" s="180">
        <v>20</v>
      </c>
      <c r="P13" s="215">
        <f t="shared" si="5"/>
        <v>54.054054054054056</v>
      </c>
    </row>
    <row r="14" spans="1:16" ht="15" customHeight="1" x14ac:dyDescent="0.25">
      <c r="A14" s="5" t="s">
        <v>1202</v>
      </c>
      <c r="B14" s="187">
        <v>108</v>
      </c>
      <c r="C14" s="180">
        <v>55</v>
      </c>
      <c r="D14" s="215">
        <f t="shared" si="0"/>
        <v>50.925925925925931</v>
      </c>
      <c r="E14" s="180">
        <v>53</v>
      </c>
      <c r="F14" s="215">
        <f t="shared" si="1"/>
        <v>49.074074074074076</v>
      </c>
      <c r="G14" s="187">
        <v>57</v>
      </c>
      <c r="H14" s="180">
        <v>29</v>
      </c>
      <c r="I14" s="215">
        <f t="shared" si="2"/>
        <v>50.877192982456144</v>
      </c>
      <c r="J14" s="180">
        <v>28</v>
      </c>
      <c r="K14" s="215">
        <f t="shared" si="3"/>
        <v>49.122807017543856</v>
      </c>
      <c r="L14" s="187">
        <v>51</v>
      </c>
      <c r="M14" s="180">
        <v>26</v>
      </c>
      <c r="N14" s="215">
        <f t="shared" si="4"/>
        <v>50.980392156862742</v>
      </c>
      <c r="O14" s="180">
        <v>25</v>
      </c>
      <c r="P14" s="215">
        <f t="shared" si="5"/>
        <v>49.019607843137251</v>
      </c>
    </row>
    <row r="15" spans="1:16" ht="15" customHeight="1" x14ac:dyDescent="0.25">
      <c r="A15" s="5" t="s">
        <v>884</v>
      </c>
      <c r="B15" s="187">
        <v>20</v>
      </c>
      <c r="C15" s="180">
        <v>10</v>
      </c>
      <c r="D15" s="215">
        <f t="shared" si="0"/>
        <v>50</v>
      </c>
      <c r="E15" s="180">
        <v>10</v>
      </c>
      <c r="F15" s="215">
        <f t="shared" si="1"/>
        <v>50</v>
      </c>
      <c r="G15" s="187">
        <v>10</v>
      </c>
      <c r="H15" s="180">
        <v>6</v>
      </c>
      <c r="I15" s="215">
        <f t="shared" si="2"/>
        <v>60</v>
      </c>
      <c r="J15" s="180">
        <v>4</v>
      </c>
      <c r="K15" s="215">
        <f t="shared" si="3"/>
        <v>40</v>
      </c>
      <c r="L15" s="187">
        <v>10</v>
      </c>
      <c r="M15" s="180">
        <v>4</v>
      </c>
      <c r="N15" s="215">
        <f t="shared" si="4"/>
        <v>40</v>
      </c>
      <c r="O15" s="180">
        <v>6</v>
      </c>
      <c r="P15" s="215">
        <f t="shared" si="5"/>
        <v>60</v>
      </c>
    </row>
    <row r="16" spans="1:16" ht="15" customHeight="1" x14ac:dyDescent="0.25">
      <c r="A16" s="5" t="s">
        <v>895</v>
      </c>
      <c r="B16" s="187">
        <v>8</v>
      </c>
      <c r="C16" s="180">
        <v>4</v>
      </c>
      <c r="D16" s="215">
        <f t="shared" si="0"/>
        <v>50</v>
      </c>
      <c r="E16" s="180">
        <v>4</v>
      </c>
      <c r="F16" s="215">
        <f t="shared" si="1"/>
        <v>50</v>
      </c>
      <c r="G16" s="187">
        <v>4</v>
      </c>
      <c r="H16" s="180">
        <v>2</v>
      </c>
      <c r="I16" s="215">
        <f t="shared" si="2"/>
        <v>50</v>
      </c>
      <c r="J16" s="180">
        <v>2</v>
      </c>
      <c r="K16" s="215">
        <f t="shared" si="3"/>
        <v>50</v>
      </c>
      <c r="L16" s="187">
        <v>4</v>
      </c>
      <c r="M16" s="180">
        <v>2</v>
      </c>
      <c r="N16" s="215">
        <f t="shared" si="4"/>
        <v>50</v>
      </c>
      <c r="O16" s="180">
        <v>2</v>
      </c>
      <c r="P16" s="215">
        <f t="shared" si="5"/>
        <v>50</v>
      </c>
    </row>
    <row r="17" spans="1:16" ht="15" customHeight="1" x14ac:dyDescent="0.25">
      <c r="A17" s="5" t="s">
        <v>1209</v>
      </c>
      <c r="B17" s="187">
        <v>6</v>
      </c>
      <c r="C17" s="180">
        <v>3</v>
      </c>
      <c r="D17" s="215">
        <f t="shared" si="0"/>
        <v>50</v>
      </c>
      <c r="E17" s="180">
        <v>3</v>
      </c>
      <c r="F17" s="215">
        <f t="shared" si="1"/>
        <v>50</v>
      </c>
      <c r="G17" s="187">
        <v>3</v>
      </c>
      <c r="H17" s="180">
        <v>1</v>
      </c>
      <c r="I17" s="215">
        <f t="shared" si="2"/>
        <v>33.333333333333329</v>
      </c>
      <c r="J17" s="180">
        <v>2</v>
      </c>
      <c r="K17" s="215">
        <f t="shared" si="3"/>
        <v>66.666666666666657</v>
      </c>
      <c r="L17" s="187">
        <v>3</v>
      </c>
      <c r="M17" s="180">
        <v>2</v>
      </c>
      <c r="N17" s="215">
        <f t="shared" si="4"/>
        <v>66.666666666666657</v>
      </c>
      <c r="O17" s="180">
        <v>1</v>
      </c>
      <c r="P17" s="215">
        <f t="shared" si="5"/>
        <v>33.333333333333329</v>
      </c>
    </row>
    <row r="18" spans="1:16" ht="15" customHeight="1" x14ac:dyDescent="0.25">
      <c r="A18" s="5" t="s">
        <v>432</v>
      </c>
      <c r="B18" s="187">
        <v>18</v>
      </c>
      <c r="C18" s="180">
        <v>9</v>
      </c>
      <c r="D18" s="215">
        <f t="shared" si="0"/>
        <v>50</v>
      </c>
      <c r="E18" s="180">
        <v>9</v>
      </c>
      <c r="F18" s="215">
        <f t="shared" si="1"/>
        <v>50</v>
      </c>
      <c r="G18" s="187">
        <v>9</v>
      </c>
      <c r="H18" s="180">
        <v>5</v>
      </c>
      <c r="I18" s="215">
        <f t="shared" si="2"/>
        <v>55.555555555555557</v>
      </c>
      <c r="J18" s="180">
        <v>4</v>
      </c>
      <c r="K18" s="215">
        <f t="shared" si="3"/>
        <v>44.444444444444443</v>
      </c>
      <c r="L18" s="187">
        <v>9</v>
      </c>
      <c r="M18" s="180">
        <v>4</v>
      </c>
      <c r="N18" s="215">
        <f t="shared" si="4"/>
        <v>44.444444444444443</v>
      </c>
      <c r="O18" s="180">
        <v>5</v>
      </c>
      <c r="P18" s="215">
        <f t="shared" si="5"/>
        <v>55.555555555555557</v>
      </c>
    </row>
    <row r="19" spans="1:16" ht="15" customHeight="1" x14ac:dyDescent="0.25">
      <c r="A19" s="5" t="s">
        <v>1210</v>
      </c>
      <c r="B19" s="187">
        <v>9</v>
      </c>
      <c r="C19" s="180">
        <v>5</v>
      </c>
      <c r="D19" s="215">
        <f t="shared" si="0"/>
        <v>55.555555555555557</v>
      </c>
      <c r="E19" s="180">
        <v>4</v>
      </c>
      <c r="F19" s="215">
        <f t="shared" si="1"/>
        <v>44.444444444444443</v>
      </c>
      <c r="G19" s="187">
        <v>5</v>
      </c>
      <c r="H19" s="180">
        <v>3</v>
      </c>
      <c r="I19" s="215">
        <f t="shared" si="2"/>
        <v>60</v>
      </c>
      <c r="J19" s="180">
        <v>2</v>
      </c>
      <c r="K19" s="215">
        <f t="shared" si="3"/>
        <v>40</v>
      </c>
      <c r="L19" s="187">
        <v>4</v>
      </c>
      <c r="M19" s="180">
        <v>2</v>
      </c>
      <c r="N19" s="215">
        <f t="shared" si="4"/>
        <v>50</v>
      </c>
      <c r="O19" s="180">
        <v>2</v>
      </c>
      <c r="P19" s="215">
        <f t="shared" si="5"/>
        <v>50</v>
      </c>
    </row>
    <row r="20" spans="1:16" ht="15" customHeight="1" x14ac:dyDescent="0.25">
      <c r="A20" s="5" t="s">
        <v>433</v>
      </c>
      <c r="B20" s="187">
        <v>8</v>
      </c>
      <c r="C20" s="180">
        <v>4</v>
      </c>
      <c r="D20" s="215">
        <f t="shared" si="0"/>
        <v>50</v>
      </c>
      <c r="E20" s="180">
        <v>4</v>
      </c>
      <c r="F20" s="215">
        <f t="shared" si="1"/>
        <v>50</v>
      </c>
      <c r="G20" s="187">
        <v>4</v>
      </c>
      <c r="H20" s="180">
        <v>2</v>
      </c>
      <c r="I20" s="215">
        <f t="shared" si="2"/>
        <v>50</v>
      </c>
      <c r="J20" s="180">
        <v>2</v>
      </c>
      <c r="K20" s="215">
        <f t="shared" si="3"/>
        <v>50</v>
      </c>
      <c r="L20" s="187">
        <v>4</v>
      </c>
      <c r="M20" s="180">
        <v>2</v>
      </c>
      <c r="N20" s="215">
        <f t="shared" si="4"/>
        <v>50</v>
      </c>
      <c r="O20" s="180">
        <v>2</v>
      </c>
      <c r="P20" s="215">
        <f t="shared" si="5"/>
        <v>50</v>
      </c>
    </row>
    <row r="21" spans="1:16" ht="15" customHeight="1" x14ac:dyDescent="0.25">
      <c r="A21" s="5" t="s">
        <v>1212</v>
      </c>
      <c r="B21" s="187">
        <v>9</v>
      </c>
      <c r="C21" s="180">
        <v>4</v>
      </c>
      <c r="D21" s="215">
        <f t="shared" si="0"/>
        <v>44.444444444444443</v>
      </c>
      <c r="E21" s="180">
        <v>5</v>
      </c>
      <c r="F21" s="215">
        <f t="shared" si="1"/>
        <v>55.555555555555557</v>
      </c>
      <c r="G21" s="187">
        <v>5</v>
      </c>
      <c r="H21" s="180">
        <v>3</v>
      </c>
      <c r="I21" s="215">
        <f t="shared" si="2"/>
        <v>60</v>
      </c>
      <c r="J21" s="180">
        <v>2</v>
      </c>
      <c r="K21" s="215">
        <f t="shared" si="3"/>
        <v>40</v>
      </c>
      <c r="L21" s="187">
        <v>4</v>
      </c>
      <c r="M21" s="180">
        <v>1</v>
      </c>
      <c r="N21" s="215">
        <f t="shared" si="4"/>
        <v>25</v>
      </c>
      <c r="O21" s="180">
        <v>3</v>
      </c>
      <c r="P21" s="215">
        <f t="shared" si="5"/>
        <v>75</v>
      </c>
    </row>
    <row r="22" spans="1:16" ht="15" customHeight="1" x14ac:dyDescent="0.25">
      <c r="A22" s="5" t="s">
        <v>1213</v>
      </c>
      <c r="B22" s="187">
        <v>14</v>
      </c>
      <c r="C22" s="180">
        <v>7</v>
      </c>
      <c r="D22" s="215">
        <f t="shared" si="0"/>
        <v>50</v>
      </c>
      <c r="E22" s="180">
        <v>7</v>
      </c>
      <c r="F22" s="215">
        <f t="shared" si="1"/>
        <v>50</v>
      </c>
      <c r="G22" s="187">
        <v>7</v>
      </c>
      <c r="H22" s="180">
        <v>4</v>
      </c>
      <c r="I22" s="215">
        <f t="shared" si="2"/>
        <v>57.142857142857139</v>
      </c>
      <c r="J22" s="180">
        <v>3</v>
      </c>
      <c r="K22" s="215">
        <f t="shared" si="3"/>
        <v>42.857142857142854</v>
      </c>
      <c r="L22" s="187">
        <v>7</v>
      </c>
      <c r="M22" s="180">
        <v>3</v>
      </c>
      <c r="N22" s="215">
        <f t="shared" si="4"/>
        <v>42.857142857142854</v>
      </c>
      <c r="O22" s="180">
        <v>4</v>
      </c>
      <c r="P22" s="215">
        <f t="shared" si="5"/>
        <v>57.142857142857139</v>
      </c>
    </row>
    <row r="23" spans="1:16" ht="15" customHeight="1" x14ac:dyDescent="0.25">
      <c r="A23" s="5" t="s">
        <v>893</v>
      </c>
      <c r="B23" s="187">
        <v>6</v>
      </c>
      <c r="C23" s="180">
        <v>3</v>
      </c>
      <c r="D23" s="215">
        <f t="shared" si="0"/>
        <v>50</v>
      </c>
      <c r="E23" s="180">
        <v>3</v>
      </c>
      <c r="F23" s="215">
        <f t="shared" si="1"/>
        <v>50</v>
      </c>
      <c r="G23" s="187">
        <v>3</v>
      </c>
      <c r="H23" s="180">
        <v>1</v>
      </c>
      <c r="I23" s="215">
        <f t="shared" si="2"/>
        <v>33.333333333333329</v>
      </c>
      <c r="J23" s="180">
        <v>2</v>
      </c>
      <c r="K23" s="215">
        <f t="shared" si="3"/>
        <v>66.666666666666657</v>
      </c>
      <c r="L23" s="187">
        <v>3</v>
      </c>
      <c r="M23" s="180">
        <v>2</v>
      </c>
      <c r="N23" s="215">
        <f t="shared" si="4"/>
        <v>66.666666666666657</v>
      </c>
      <c r="O23" s="180">
        <v>1</v>
      </c>
      <c r="P23" s="215">
        <f t="shared" si="5"/>
        <v>33.333333333333329</v>
      </c>
    </row>
    <row r="24" spans="1:16" ht="15" customHeight="1" x14ac:dyDescent="0.25">
      <c r="A24" s="5" t="s">
        <v>1214</v>
      </c>
      <c r="B24" s="187">
        <v>7</v>
      </c>
      <c r="C24" s="180">
        <v>3</v>
      </c>
      <c r="D24" s="215">
        <f t="shared" si="0"/>
        <v>42.857142857142854</v>
      </c>
      <c r="E24" s="180">
        <v>4</v>
      </c>
      <c r="F24" s="215">
        <f t="shared" si="1"/>
        <v>57.142857142857139</v>
      </c>
      <c r="G24" s="187">
        <v>4</v>
      </c>
      <c r="H24" s="180">
        <v>2</v>
      </c>
      <c r="I24" s="215">
        <f t="shared" si="2"/>
        <v>50</v>
      </c>
      <c r="J24" s="180">
        <v>2</v>
      </c>
      <c r="K24" s="215">
        <f t="shared" si="3"/>
        <v>50</v>
      </c>
      <c r="L24" s="187">
        <v>3</v>
      </c>
      <c r="M24" s="180">
        <v>1</v>
      </c>
      <c r="N24" s="215">
        <f t="shared" si="4"/>
        <v>33.333333333333329</v>
      </c>
      <c r="O24" s="180">
        <v>2</v>
      </c>
      <c r="P24" s="215">
        <f t="shared" si="5"/>
        <v>66.666666666666657</v>
      </c>
    </row>
    <row r="25" spans="1:16" ht="15" customHeight="1" x14ac:dyDescent="0.25">
      <c r="A25" s="5" t="s">
        <v>1251</v>
      </c>
      <c r="B25" s="187">
        <v>5</v>
      </c>
      <c r="C25" s="180">
        <v>2</v>
      </c>
      <c r="D25" s="215">
        <f t="shared" si="0"/>
        <v>40</v>
      </c>
      <c r="E25" s="180">
        <v>3</v>
      </c>
      <c r="F25" s="215">
        <f t="shared" si="1"/>
        <v>60</v>
      </c>
      <c r="G25" s="187">
        <v>3</v>
      </c>
      <c r="H25" s="180">
        <v>1</v>
      </c>
      <c r="I25" s="215">
        <f t="shared" si="2"/>
        <v>33.333333333333329</v>
      </c>
      <c r="J25" s="180">
        <v>2</v>
      </c>
      <c r="K25" s="215">
        <f t="shared" si="3"/>
        <v>66.666666666666657</v>
      </c>
      <c r="L25" s="187">
        <v>2</v>
      </c>
      <c r="M25" s="180">
        <v>1</v>
      </c>
      <c r="N25" s="215">
        <f t="shared" si="4"/>
        <v>50</v>
      </c>
      <c r="O25" s="180">
        <v>1</v>
      </c>
      <c r="P25" s="215">
        <f t="shared" si="5"/>
        <v>50</v>
      </c>
    </row>
    <row r="26" spans="1:16" ht="15" customHeight="1" x14ac:dyDescent="0.25">
      <c r="A26" s="5" t="s">
        <v>1236</v>
      </c>
      <c r="B26" s="187">
        <v>4</v>
      </c>
      <c r="C26" s="180">
        <v>2</v>
      </c>
      <c r="D26" s="215">
        <f t="shared" si="0"/>
        <v>50</v>
      </c>
      <c r="E26" s="180">
        <v>2</v>
      </c>
      <c r="F26" s="215">
        <f t="shared" si="1"/>
        <v>50</v>
      </c>
      <c r="G26" s="187">
        <v>2</v>
      </c>
      <c r="H26" s="180">
        <v>1</v>
      </c>
      <c r="I26" s="215">
        <f t="shared" si="2"/>
        <v>50</v>
      </c>
      <c r="J26" s="180">
        <v>1</v>
      </c>
      <c r="K26" s="215">
        <f t="shared" si="3"/>
        <v>50</v>
      </c>
      <c r="L26" s="187">
        <v>2</v>
      </c>
      <c r="M26" s="180">
        <v>1</v>
      </c>
      <c r="N26" s="215">
        <f t="shared" si="4"/>
        <v>50</v>
      </c>
      <c r="O26" s="180">
        <v>1</v>
      </c>
      <c r="P26" s="215">
        <f t="shared" si="5"/>
        <v>50</v>
      </c>
    </row>
    <row r="27" spans="1:16" ht="15" customHeight="1" x14ac:dyDescent="0.25">
      <c r="A27" s="5" t="s">
        <v>882</v>
      </c>
      <c r="B27" s="187">
        <v>8</v>
      </c>
      <c r="C27" s="180">
        <v>4</v>
      </c>
      <c r="D27" s="215">
        <f t="shared" si="0"/>
        <v>50</v>
      </c>
      <c r="E27" s="180">
        <v>4</v>
      </c>
      <c r="F27" s="215">
        <f t="shared" si="1"/>
        <v>50</v>
      </c>
      <c r="G27" s="187">
        <v>4</v>
      </c>
      <c r="H27" s="180">
        <v>2</v>
      </c>
      <c r="I27" s="215">
        <f t="shared" si="2"/>
        <v>50</v>
      </c>
      <c r="J27" s="180">
        <v>2</v>
      </c>
      <c r="K27" s="215">
        <f t="shared" si="3"/>
        <v>50</v>
      </c>
      <c r="L27" s="187">
        <v>4</v>
      </c>
      <c r="M27" s="180">
        <v>2</v>
      </c>
      <c r="N27" s="215">
        <f t="shared" si="4"/>
        <v>50</v>
      </c>
      <c r="O27" s="180">
        <v>2</v>
      </c>
      <c r="P27" s="215">
        <f t="shared" si="5"/>
        <v>50</v>
      </c>
    </row>
    <row r="28" spans="1:16" ht="15" customHeight="1" x14ac:dyDescent="0.25">
      <c r="A28" s="5" t="s">
        <v>881</v>
      </c>
      <c r="B28" s="187">
        <v>11</v>
      </c>
      <c r="C28" s="180">
        <v>6</v>
      </c>
      <c r="D28" s="215">
        <f t="shared" si="0"/>
        <v>54.54545454545454</v>
      </c>
      <c r="E28" s="180">
        <v>5</v>
      </c>
      <c r="F28" s="215">
        <f t="shared" si="1"/>
        <v>45.454545454545453</v>
      </c>
      <c r="G28" s="187">
        <v>6</v>
      </c>
      <c r="H28" s="180">
        <v>3</v>
      </c>
      <c r="I28" s="215">
        <f t="shared" si="2"/>
        <v>50</v>
      </c>
      <c r="J28" s="180">
        <v>3</v>
      </c>
      <c r="K28" s="215">
        <f t="shared" si="3"/>
        <v>50</v>
      </c>
      <c r="L28" s="187">
        <v>5</v>
      </c>
      <c r="M28" s="180">
        <v>3</v>
      </c>
      <c r="N28" s="215">
        <f t="shared" si="4"/>
        <v>60</v>
      </c>
      <c r="O28" s="180">
        <v>2</v>
      </c>
      <c r="P28" s="215">
        <f t="shared" si="5"/>
        <v>40</v>
      </c>
    </row>
    <row r="29" spans="1:16" ht="15" customHeight="1" x14ac:dyDescent="0.25">
      <c r="A29" s="5" t="s">
        <v>896</v>
      </c>
      <c r="B29" s="187">
        <v>27</v>
      </c>
      <c r="C29" s="180">
        <v>13</v>
      </c>
      <c r="D29" s="215">
        <f t="shared" si="0"/>
        <v>48.148148148148145</v>
      </c>
      <c r="E29" s="180">
        <v>14</v>
      </c>
      <c r="F29" s="215">
        <f t="shared" si="1"/>
        <v>51.851851851851848</v>
      </c>
      <c r="G29" s="187">
        <v>14</v>
      </c>
      <c r="H29" s="180">
        <v>7</v>
      </c>
      <c r="I29" s="215">
        <f t="shared" si="2"/>
        <v>50</v>
      </c>
      <c r="J29" s="180">
        <v>7</v>
      </c>
      <c r="K29" s="215">
        <f t="shared" si="3"/>
        <v>50</v>
      </c>
      <c r="L29" s="187">
        <v>13</v>
      </c>
      <c r="M29" s="180">
        <v>6</v>
      </c>
      <c r="N29" s="215">
        <f t="shared" si="4"/>
        <v>46.153846153846153</v>
      </c>
      <c r="O29" s="180">
        <v>7</v>
      </c>
      <c r="P29" s="215">
        <f t="shared" si="5"/>
        <v>53.846153846153847</v>
      </c>
    </row>
    <row r="30" spans="1:16" ht="15" customHeight="1" x14ac:dyDescent="0.25">
      <c r="A30" s="5" t="s">
        <v>889</v>
      </c>
      <c r="B30" s="187">
        <v>24</v>
      </c>
      <c r="C30" s="180">
        <v>12</v>
      </c>
      <c r="D30" s="215">
        <f t="shared" si="0"/>
        <v>50</v>
      </c>
      <c r="E30" s="180">
        <v>12</v>
      </c>
      <c r="F30" s="215">
        <f t="shared" si="1"/>
        <v>50</v>
      </c>
      <c r="G30" s="187">
        <v>12</v>
      </c>
      <c r="H30" s="180">
        <v>6</v>
      </c>
      <c r="I30" s="215">
        <f t="shared" si="2"/>
        <v>50</v>
      </c>
      <c r="J30" s="180">
        <v>6</v>
      </c>
      <c r="K30" s="215">
        <f t="shared" si="3"/>
        <v>50</v>
      </c>
      <c r="L30" s="187">
        <v>12</v>
      </c>
      <c r="M30" s="180">
        <v>6</v>
      </c>
      <c r="N30" s="215">
        <f t="shared" si="4"/>
        <v>50</v>
      </c>
      <c r="O30" s="180">
        <v>6</v>
      </c>
      <c r="P30" s="215">
        <f t="shared" si="5"/>
        <v>50</v>
      </c>
    </row>
    <row r="31" spans="1:16" ht="15" customHeight="1" x14ac:dyDescent="0.25">
      <c r="A31" s="5" t="s">
        <v>1215</v>
      </c>
      <c r="B31" s="187">
        <v>2</v>
      </c>
      <c r="C31" s="180">
        <v>1</v>
      </c>
      <c r="D31" s="215">
        <f t="shared" si="0"/>
        <v>50</v>
      </c>
      <c r="E31" s="180">
        <v>1</v>
      </c>
      <c r="F31" s="215">
        <f t="shared" si="1"/>
        <v>50</v>
      </c>
      <c r="G31" s="187">
        <v>1</v>
      </c>
      <c r="H31" s="180">
        <v>1</v>
      </c>
      <c r="I31" s="215">
        <f t="shared" si="2"/>
        <v>100</v>
      </c>
      <c r="J31" s="180">
        <v>0</v>
      </c>
      <c r="K31" s="215">
        <f t="shared" si="3"/>
        <v>0</v>
      </c>
      <c r="L31" s="187">
        <v>1</v>
      </c>
      <c r="M31" s="180">
        <v>0</v>
      </c>
      <c r="N31" s="215">
        <f t="shared" si="4"/>
        <v>0</v>
      </c>
      <c r="O31" s="180">
        <v>1</v>
      </c>
      <c r="P31" s="215">
        <f t="shared" si="5"/>
        <v>100</v>
      </c>
    </row>
    <row r="32" spans="1:16" ht="15" customHeight="1" x14ac:dyDescent="0.25">
      <c r="A32" s="5" t="s">
        <v>1216</v>
      </c>
      <c r="B32" s="187">
        <v>8</v>
      </c>
      <c r="C32" s="180">
        <v>4</v>
      </c>
      <c r="D32" s="215">
        <f t="shared" si="0"/>
        <v>50</v>
      </c>
      <c r="E32" s="180">
        <v>4</v>
      </c>
      <c r="F32" s="215">
        <f t="shared" si="1"/>
        <v>50</v>
      </c>
      <c r="G32" s="187">
        <v>4</v>
      </c>
      <c r="H32" s="180">
        <v>2</v>
      </c>
      <c r="I32" s="215">
        <f t="shared" si="2"/>
        <v>50</v>
      </c>
      <c r="J32" s="180">
        <v>2</v>
      </c>
      <c r="K32" s="215">
        <f t="shared" si="3"/>
        <v>50</v>
      </c>
      <c r="L32" s="187">
        <v>4</v>
      </c>
      <c r="M32" s="180">
        <v>2</v>
      </c>
      <c r="N32" s="215">
        <f t="shared" si="4"/>
        <v>50</v>
      </c>
      <c r="O32" s="180">
        <v>2</v>
      </c>
      <c r="P32" s="215">
        <f t="shared" si="5"/>
        <v>50</v>
      </c>
    </row>
    <row r="33" spans="1:16" ht="15" customHeight="1" x14ac:dyDescent="0.25">
      <c r="A33" s="5" t="s">
        <v>85</v>
      </c>
      <c r="B33" s="187">
        <v>170</v>
      </c>
      <c r="C33" s="180">
        <v>86</v>
      </c>
      <c r="D33" s="215">
        <f t="shared" si="0"/>
        <v>50.588235294117645</v>
      </c>
      <c r="E33" s="180">
        <v>84</v>
      </c>
      <c r="F33" s="215">
        <f t="shared" si="1"/>
        <v>49.411764705882355</v>
      </c>
      <c r="G33" s="187">
        <v>101</v>
      </c>
      <c r="H33" s="180">
        <v>55</v>
      </c>
      <c r="I33" s="215">
        <f t="shared" si="2"/>
        <v>54.455445544554458</v>
      </c>
      <c r="J33" s="180">
        <v>46</v>
      </c>
      <c r="K33" s="215">
        <f t="shared" si="3"/>
        <v>45.544554455445549</v>
      </c>
      <c r="L33" s="187">
        <v>69</v>
      </c>
      <c r="M33" s="180">
        <v>31</v>
      </c>
      <c r="N33" s="215">
        <f t="shared" si="4"/>
        <v>44.927536231884055</v>
      </c>
      <c r="O33" s="180">
        <v>38</v>
      </c>
      <c r="P33" s="215">
        <f t="shared" si="5"/>
        <v>55.072463768115945</v>
      </c>
    </row>
    <row r="34" spans="1:16" ht="15" customHeight="1" x14ac:dyDescent="0.25">
      <c r="A34" s="5" t="s">
        <v>1217</v>
      </c>
      <c r="B34" s="187">
        <v>8</v>
      </c>
      <c r="C34" s="180">
        <v>4</v>
      </c>
      <c r="D34" s="215">
        <f t="shared" si="0"/>
        <v>50</v>
      </c>
      <c r="E34" s="180">
        <v>4</v>
      </c>
      <c r="F34" s="215">
        <f t="shared" si="1"/>
        <v>50</v>
      </c>
      <c r="G34" s="187">
        <v>4</v>
      </c>
      <c r="H34" s="180">
        <v>2</v>
      </c>
      <c r="I34" s="215">
        <f t="shared" si="2"/>
        <v>50</v>
      </c>
      <c r="J34" s="180">
        <v>2</v>
      </c>
      <c r="K34" s="215">
        <f t="shared" si="3"/>
        <v>50</v>
      </c>
      <c r="L34" s="187">
        <v>4</v>
      </c>
      <c r="M34" s="180">
        <v>2</v>
      </c>
      <c r="N34" s="215">
        <f t="shared" si="4"/>
        <v>50</v>
      </c>
      <c r="O34" s="180">
        <v>2</v>
      </c>
      <c r="P34" s="215">
        <f t="shared" si="5"/>
        <v>50</v>
      </c>
    </row>
    <row r="35" spans="1:16" ht="15" customHeight="1" x14ac:dyDescent="0.25">
      <c r="A35" s="5" t="s">
        <v>1218</v>
      </c>
      <c r="B35" s="187">
        <v>22</v>
      </c>
      <c r="C35" s="180">
        <v>11</v>
      </c>
      <c r="D35" s="215">
        <f t="shared" si="0"/>
        <v>50</v>
      </c>
      <c r="E35" s="180">
        <v>11</v>
      </c>
      <c r="F35" s="215">
        <f t="shared" si="1"/>
        <v>50</v>
      </c>
      <c r="G35" s="187">
        <v>11</v>
      </c>
      <c r="H35" s="180">
        <v>5</v>
      </c>
      <c r="I35" s="215">
        <f t="shared" si="2"/>
        <v>45.454545454545453</v>
      </c>
      <c r="J35" s="180">
        <v>6</v>
      </c>
      <c r="K35" s="215">
        <f t="shared" si="3"/>
        <v>54.54545454545454</v>
      </c>
      <c r="L35" s="187">
        <v>11</v>
      </c>
      <c r="M35" s="180">
        <v>6</v>
      </c>
      <c r="N35" s="215">
        <f t="shared" si="4"/>
        <v>54.54545454545454</v>
      </c>
      <c r="O35" s="180">
        <v>5</v>
      </c>
      <c r="P35" s="215">
        <f t="shared" si="5"/>
        <v>45.454545454545453</v>
      </c>
    </row>
    <row r="36" spans="1:16" ht="15" customHeight="1" x14ac:dyDescent="0.25">
      <c r="A36" s="5" t="s">
        <v>897</v>
      </c>
      <c r="B36" s="187">
        <v>95</v>
      </c>
      <c r="C36" s="180">
        <v>47</v>
      </c>
      <c r="D36" s="215">
        <f t="shared" si="0"/>
        <v>49.473684210526315</v>
      </c>
      <c r="E36" s="180">
        <v>48</v>
      </c>
      <c r="F36" s="215">
        <f t="shared" si="1"/>
        <v>50.526315789473685</v>
      </c>
      <c r="G36" s="187">
        <v>52</v>
      </c>
      <c r="H36" s="180">
        <v>29</v>
      </c>
      <c r="I36" s="215">
        <f t="shared" si="2"/>
        <v>55.769230769230774</v>
      </c>
      <c r="J36" s="180">
        <v>23</v>
      </c>
      <c r="K36" s="215">
        <f t="shared" si="3"/>
        <v>44.230769230769226</v>
      </c>
      <c r="L36" s="187">
        <v>43</v>
      </c>
      <c r="M36" s="180">
        <v>18</v>
      </c>
      <c r="N36" s="215">
        <f t="shared" si="4"/>
        <v>41.860465116279073</v>
      </c>
      <c r="O36" s="180">
        <v>25</v>
      </c>
      <c r="P36" s="215">
        <f t="shared" si="5"/>
        <v>58.139534883720934</v>
      </c>
    </row>
    <row r="37" spans="1:16" ht="15" customHeight="1" x14ac:dyDescent="0.25">
      <c r="A37" s="5" t="s">
        <v>898</v>
      </c>
      <c r="B37" s="187">
        <v>14</v>
      </c>
      <c r="C37" s="180">
        <v>7</v>
      </c>
      <c r="D37" s="215">
        <f t="shared" si="0"/>
        <v>50</v>
      </c>
      <c r="E37" s="180">
        <v>7</v>
      </c>
      <c r="F37" s="215">
        <f t="shared" si="1"/>
        <v>50</v>
      </c>
      <c r="G37" s="187">
        <v>7</v>
      </c>
      <c r="H37" s="180">
        <v>3</v>
      </c>
      <c r="I37" s="215">
        <f t="shared" si="2"/>
        <v>42.857142857142854</v>
      </c>
      <c r="J37" s="180">
        <v>4</v>
      </c>
      <c r="K37" s="215">
        <f t="shared" si="3"/>
        <v>57.142857142857139</v>
      </c>
      <c r="L37" s="187">
        <v>7</v>
      </c>
      <c r="M37" s="180">
        <v>4</v>
      </c>
      <c r="N37" s="215">
        <f t="shared" si="4"/>
        <v>57.142857142857139</v>
      </c>
      <c r="O37" s="180">
        <v>3</v>
      </c>
      <c r="P37" s="215">
        <f t="shared" si="5"/>
        <v>42.857142857142854</v>
      </c>
    </row>
    <row r="38" spans="1:16" ht="15" customHeight="1" x14ac:dyDescent="0.25">
      <c r="A38" s="5" t="s">
        <v>83</v>
      </c>
      <c r="B38" s="187">
        <v>963</v>
      </c>
      <c r="C38" s="180">
        <v>479</v>
      </c>
      <c r="D38" s="215">
        <f t="shared" si="0"/>
        <v>49.740394600207679</v>
      </c>
      <c r="E38" s="180">
        <v>484</v>
      </c>
      <c r="F38" s="215">
        <f t="shared" si="1"/>
        <v>50.259605399792321</v>
      </c>
      <c r="G38" s="187">
        <v>487</v>
      </c>
      <c r="H38" s="180">
        <v>243</v>
      </c>
      <c r="I38" s="215">
        <f t="shared" si="2"/>
        <v>49.897330595482551</v>
      </c>
      <c r="J38" s="180">
        <v>244</v>
      </c>
      <c r="K38" s="215">
        <f t="shared" si="3"/>
        <v>50.102669404517449</v>
      </c>
      <c r="L38" s="187">
        <v>476</v>
      </c>
      <c r="M38" s="180">
        <v>236</v>
      </c>
      <c r="N38" s="215">
        <f t="shared" si="4"/>
        <v>49.579831932773111</v>
      </c>
      <c r="O38" s="180">
        <v>240</v>
      </c>
      <c r="P38" s="215">
        <f t="shared" si="5"/>
        <v>50.420168067226889</v>
      </c>
    </row>
    <row r="39" spans="1:16" ht="15" customHeight="1" x14ac:dyDescent="0.25">
      <c r="A39" s="5" t="s">
        <v>422</v>
      </c>
      <c r="B39" s="187">
        <v>448</v>
      </c>
      <c r="C39" s="180">
        <v>227</v>
      </c>
      <c r="D39" s="215">
        <f t="shared" si="0"/>
        <v>50.669642857142861</v>
      </c>
      <c r="E39" s="180">
        <v>221</v>
      </c>
      <c r="F39" s="215">
        <f t="shared" si="1"/>
        <v>49.330357142857146</v>
      </c>
      <c r="G39" s="187">
        <v>240</v>
      </c>
      <c r="H39" s="180">
        <v>121</v>
      </c>
      <c r="I39" s="215">
        <f t="shared" si="2"/>
        <v>50.416666666666664</v>
      </c>
      <c r="J39" s="180">
        <v>119</v>
      </c>
      <c r="K39" s="215">
        <f t="shared" si="3"/>
        <v>49.583333333333336</v>
      </c>
      <c r="L39" s="187">
        <v>208</v>
      </c>
      <c r="M39" s="180">
        <v>106</v>
      </c>
      <c r="N39" s="215">
        <f t="shared" si="4"/>
        <v>50.96153846153846</v>
      </c>
      <c r="O39" s="180">
        <v>102</v>
      </c>
      <c r="P39" s="215">
        <f t="shared" si="5"/>
        <v>49.038461538461533</v>
      </c>
    </row>
    <row r="40" spans="1:16" ht="15" customHeight="1" x14ac:dyDescent="0.25">
      <c r="A40" s="5" t="s">
        <v>1220</v>
      </c>
      <c r="B40" s="187">
        <v>10</v>
      </c>
      <c r="C40" s="180">
        <v>5</v>
      </c>
      <c r="D40" s="215">
        <f t="shared" si="0"/>
        <v>50</v>
      </c>
      <c r="E40" s="180">
        <v>5</v>
      </c>
      <c r="F40" s="215">
        <f t="shared" si="1"/>
        <v>50</v>
      </c>
      <c r="G40" s="187">
        <v>5</v>
      </c>
      <c r="H40" s="180">
        <v>2</v>
      </c>
      <c r="I40" s="215">
        <f t="shared" si="2"/>
        <v>40</v>
      </c>
      <c r="J40" s="180">
        <v>3</v>
      </c>
      <c r="K40" s="215">
        <f t="shared" si="3"/>
        <v>60</v>
      </c>
      <c r="L40" s="187">
        <v>5</v>
      </c>
      <c r="M40" s="180">
        <v>3</v>
      </c>
      <c r="N40" s="215">
        <f t="shared" si="4"/>
        <v>60</v>
      </c>
      <c r="O40" s="180">
        <v>2</v>
      </c>
      <c r="P40" s="215">
        <f t="shared" si="5"/>
        <v>40</v>
      </c>
    </row>
    <row r="41" spans="1:16" ht="15" customHeight="1" x14ac:dyDescent="0.25">
      <c r="A41" s="5" t="s">
        <v>1221</v>
      </c>
      <c r="B41" s="187">
        <v>20</v>
      </c>
      <c r="C41" s="180">
        <v>10</v>
      </c>
      <c r="D41" s="215">
        <f t="shared" si="0"/>
        <v>50</v>
      </c>
      <c r="E41" s="180">
        <v>10</v>
      </c>
      <c r="F41" s="215">
        <f t="shared" si="1"/>
        <v>50</v>
      </c>
      <c r="G41" s="187">
        <v>10</v>
      </c>
      <c r="H41" s="180">
        <v>5</v>
      </c>
      <c r="I41" s="215">
        <f t="shared" si="2"/>
        <v>50</v>
      </c>
      <c r="J41" s="180">
        <v>5</v>
      </c>
      <c r="K41" s="215">
        <f t="shared" si="3"/>
        <v>50</v>
      </c>
      <c r="L41" s="187">
        <v>10</v>
      </c>
      <c r="M41" s="180">
        <v>5</v>
      </c>
      <c r="N41" s="215">
        <f t="shared" si="4"/>
        <v>50</v>
      </c>
      <c r="O41" s="180">
        <v>5</v>
      </c>
      <c r="P41" s="215">
        <f t="shared" si="5"/>
        <v>50</v>
      </c>
    </row>
    <row r="42" spans="1:16" ht="15" customHeight="1" x14ac:dyDescent="0.25">
      <c r="A42" s="5" t="s">
        <v>174</v>
      </c>
      <c r="B42" s="187">
        <v>15</v>
      </c>
      <c r="C42" s="180">
        <v>8</v>
      </c>
      <c r="D42" s="215">
        <f t="shared" si="0"/>
        <v>53.333333333333336</v>
      </c>
      <c r="E42" s="180">
        <v>7</v>
      </c>
      <c r="F42" s="215">
        <f t="shared" si="1"/>
        <v>46.666666666666664</v>
      </c>
      <c r="G42" s="187">
        <v>8</v>
      </c>
      <c r="H42" s="180">
        <v>4</v>
      </c>
      <c r="I42" s="215">
        <f t="shared" si="2"/>
        <v>50</v>
      </c>
      <c r="J42" s="180">
        <v>4</v>
      </c>
      <c r="K42" s="215">
        <f t="shared" si="3"/>
        <v>50</v>
      </c>
      <c r="L42" s="187">
        <v>7</v>
      </c>
      <c r="M42" s="180">
        <v>4</v>
      </c>
      <c r="N42" s="215">
        <f t="shared" si="4"/>
        <v>57.142857142857139</v>
      </c>
      <c r="O42" s="180">
        <v>3</v>
      </c>
      <c r="P42" s="215">
        <f t="shared" si="5"/>
        <v>42.857142857142854</v>
      </c>
    </row>
    <row r="43" spans="1:16" ht="15" customHeight="1" x14ac:dyDescent="0.25">
      <c r="A43" s="5" t="s">
        <v>899</v>
      </c>
      <c r="B43" s="187">
        <v>7</v>
      </c>
      <c r="C43" s="180">
        <v>3</v>
      </c>
      <c r="D43" s="215">
        <f t="shared" si="0"/>
        <v>42.857142857142854</v>
      </c>
      <c r="E43" s="180">
        <v>4</v>
      </c>
      <c r="F43" s="215">
        <f t="shared" si="1"/>
        <v>57.142857142857139</v>
      </c>
      <c r="G43" s="187">
        <v>4</v>
      </c>
      <c r="H43" s="180">
        <v>2</v>
      </c>
      <c r="I43" s="215">
        <f t="shared" si="2"/>
        <v>50</v>
      </c>
      <c r="J43" s="180">
        <v>2</v>
      </c>
      <c r="K43" s="215">
        <f t="shared" si="3"/>
        <v>50</v>
      </c>
      <c r="L43" s="187">
        <v>3</v>
      </c>
      <c r="M43" s="180">
        <v>1</v>
      </c>
      <c r="N43" s="215">
        <f t="shared" si="4"/>
        <v>33.333333333333329</v>
      </c>
      <c r="O43" s="180">
        <v>2</v>
      </c>
      <c r="P43" s="215">
        <f t="shared" si="5"/>
        <v>66.666666666666657</v>
      </c>
    </row>
    <row r="44" spans="1:16" ht="15" customHeight="1" x14ac:dyDescent="0.25">
      <c r="A44" s="5" t="s">
        <v>900</v>
      </c>
      <c r="B44" s="187">
        <v>212</v>
      </c>
      <c r="C44" s="180">
        <v>104</v>
      </c>
      <c r="D44" s="215">
        <f t="shared" si="0"/>
        <v>49.056603773584904</v>
      </c>
      <c r="E44" s="180">
        <v>108</v>
      </c>
      <c r="F44" s="215">
        <f t="shared" si="1"/>
        <v>50.943396226415096</v>
      </c>
      <c r="G44" s="187">
        <v>114</v>
      </c>
      <c r="H44" s="180">
        <v>56</v>
      </c>
      <c r="I44" s="215">
        <f t="shared" si="2"/>
        <v>49.122807017543856</v>
      </c>
      <c r="J44" s="180">
        <v>58</v>
      </c>
      <c r="K44" s="215">
        <f t="shared" si="3"/>
        <v>50.877192982456144</v>
      </c>
      <c r="L44" s="187">
        <v>98</v>
      </c>
      <c r="M44" s="180">
        <v>48</v>
      </c>
      <c r="N44" s="215">
        <f t="shared" si="4"/>
        <v>48.979591836734691</v>
      </c>
      <c r="O44" s="180">
        <v>50</v>
      </c>
      <c r="P44" s="215">
        <f t="shared" si="5"/>
        <v>51.020408163265309</v>
      </c>
    </row>
    <row r="45" spans="1:16" ht="15" customHeight="1" x14ac:dyDescent="0.25">
      <c r="A45" s="5" t="s">
        <v>342</v>
      </c>
      <c r="B45" s="187">
        <v>238</v>
      </c>
      <c r="C45" s="180">
        <v>117</v>
      </c>
      <c r="D45" s="215">
        <f t="shared" si="0"/>
        <v>49.159663865546214</v>
      </c>
      <c r="E45" s="180">
        <v>121</v>
      </c>
      <c r="F45" s="215">
        <f t="shared" si="1"/>
        <v>50.840336134453779</v>
      </c>
      <c r="G45" s="187">
        <v>124</v>
      </c>
      <c r="H45" s="180">
        <v>64</v>
      </c>
      <c r="I45" s="215">
        <f t="shared" si="2"/>
        <v>51.612903225806448</v>
      </c>
      <c r="J45" s="180">
        <v>60</v>
      </c>
      <c r="K45" s="215">
        <f t="shared" si="3"/>
        <v>48.387096774193552</v>
      </c>
      <c r="L45" s="187">
        <v>114</v>
      </c>
      <c r="M45" s="180">
        <v>53</v>
      </c>
      <c r="N45" s="215">
        <f t="shared" si="4"/>
        <v>46.491228070175438</v>
      </c>
      <c r="O45" s="180">
        <v>61</v>
      </c>
      <c r="P45" s="215">
        <f t="shared" si="5"/>
        <v>53.508771929824562</v>
      </c>
    </row>
    <row r="46" spans="1:16" ht="15" customHeight="1" x14ac:dyDescent="0.25">
      <c r="A46" s="5" t="s">
        <v>1222</v>
      </c>
      <c r="B46" s="187">
        <v>8</v>
      </c>
      <c r="C46" s="180">
        <v>4</v>
      </c>
      <c r="D46" s="215">
        <f t="shared" si="0"/>
        <v>50</v>
      </c>
      <c r="E46" s="180">
        <v>4</v>
      </c>
      <c r="F46" s="215">
        <f t="shared" si="1"/>
        <v>50</v>
      </c>
      <c r="G46" s="187">
        <v>4</v>
      </c>
      <c r="H46" s="180">
        <v>2</v>
      </c>
      <c r="I46" s="215">
        <f t="shared" si="2"/>
        <v>50</v>
      </c>
      <c r="J46" s="180">
        <v>2</v>
      </c>
      <c r="K46" s="215">
        <f t="shared" si="3"/>
        <v>50</v>
      </c>
      <c r="L46" s="187">
        <v>4</v>
      </c>
      <c r="M46" s="180">
        <v>2</v>
      </c>
      <c r="N46" s="215">
        <f t="shared" si="4"/>
        <v>50</v>
      </c>
      <c r="O46" s="180">
        <v>2</v>
      </c>
      <c r="P46" s="215">
        <f t="shared" si="5"/>
        <v>50</v>
      </c>
    </row>
    <row r="47" spans="1:16" ht="15" customHeight="1" x14ac:dyDescent="0.25">
      <c r="A47" s="5" t="s">
        <v>887</v>
      </c>
      <c r="B47" s="187">
        <v>10</v>
      </c>
      <c r="C47" s="180">
        <v>5</v>
      </c>
      <c r="D47" s="215">
        <f t="shared" si="0"/>
        <v>50</v>
      </c>
      <c r="E47" s="180">
        <v>5</v>
      </c>
      <c r="F47" s="215">
        <f t="shared" si="1"/>
        <v>50</v>
      </c>
      <c r="G47" s="187">
        <v>5</v>
      </c>
      <c r="H47" s="180">
        <v>2</v>
      </c>
      <c r="I47" s="215">
        <f t="shared" si="2"/>
        <v>40</v>
      </c>
      <c r="J47" s="180">
        <v>3</v>
      </c>
      <c r="K47" s="215">
        <f t="shared" si="3"/>
        <v>60</v>
      </c>
      <c r="L47" s="187">
        <v>5</v>
      </c>
      <c r="M47" s="180">
        <v>3</v>
      </c>
      <c r="N47" s="215">
        <f t="shared" si="4"/>
        <v>60</v>
      </c>
      <c r="O47" s="180">
        <v>2</v>
      </c>
      <c r="P47" s="215">
        <f t="shared" si="5"/>
        <v>40</v>
      </c>
    </row>
    <row r="48" spans="1:16" ht="15" customHeight="1" x14ac:dyDescent="0.25">
      <c r="A48" s="5" t="s">
        <v>423</v>
      </c>
      <c r="B48" s="187">
        <v>543</v>
      </c>
      <c r="C48" s="180">
        <v>275</v>
      </c>
      <c r="D48" s="215">
        <f t="shared" si="0"/>
        <v>50.644567219152862</v>
      </c>
      <c r="E48" s="180">
        <v>268</v>
      </c>
      <c r="F48" s="215">
        <f t="shared" si="1"/>
        <v>49.355432780847146</v>
      </c>
      <c r="G48" s="187">
        <v>298</v>
      </c>
      <c r="H48" s="180">
        <v>159</v>
      </c>
      <c r="I48" s="215">
        <f t="shared" si="2"/>
        <v>53.355704697986575</v>
      </c>
      <c r="J48" s="180">
        <v>139</v>
      </c>
      <c r="K48" s="215">
        <f t="shared" si="3"/>
        <v>46.644295302013425</v>
      </c>
      <c r="L48" s="187">
        <v>245</v>
      </c>
      <c r="M48" s="180">
        <v>116</v>
      </c>
      <c r="N48" s="215">
        <f t="shared" si="4"/>
        <v>47.346938775510203</v>
      </c>
      <c r="O48" s="180">
        <v>129</v>
      </c>
      <c r="P48" s="215">
        <f t="shared" si="5"/>
        <v>52.653061224489797</v>
      </c>
    </row>
    <row r="49" spans="1:16" ht="15" customHeight="1" x14ac:dyDescent="0.25">
      <c r="A49" s="5" t="s">
        <v>1223</v>
      </c>
      <c r="B49" s="187">
        <v>12</v>
      </c>
      <c r="C49" s="180">
        <v>6</v>
      </c>
      <c r="D49" s="215">
        <f t="shared" si="0"/>
        <v>50</v>
      </c>
      <c r="E49" s="180">
        <v>6</v>
      </c>
      <c r="F49" s="215">
        <f t="shared" si="1"/>
        <v>50</v>
      </c>
      <c r="G49" s="187">
        <v>6</v>
      </c>
      <c r="H49" s="180">
        <v>3</v>
      </c>
      <c r="I49" s="215">
        <f t="shared" si="2"/>
        <v>50</v>
      </c>
      <c r="J49" s="180">
        <v>3</v>
      </c>
      <c r="K49" s="215">
        <f t="shared" si="3"/>
        <v>50</v>
      </c>
      <c r="L49" s="187">
        <v>6</v>
      </c>
      <c r="M49" s="180">
        <v>3</v>
      </c>
      <c r="N49" s="215">
        <f t="shared" si="4"/>
        <v>50</v>
      </c>
      <c r="O49" s="180">
        <v>3</v>
      </c>
      <c r="P49" s="215">
        <f t="shared" si="5"/>
        <v>50</v>
      </c>
    </row>
    <row r="50" spans="1:16" ht="15" customHeight="1" x14ac:dyDescent="0.25">
      <c r="A50" s="5" t="s">
        <v>901</v>
      </c>
      <c r="B50" s="187">
        <v>14</v>
      </c>
      <c r="C50" s="180">
        <v>7</v>
      </c>
      <c r="D50" s="215">
        <f t="shared" si="0"/>
        <v>50</v>
      </c>
      <c r="E50" s="180">
        <v>7</v>
      </c>
      <c r="F50" s="215">
        <f t="shared" si="1"/>
        <v>50</v>
      </c>
      <c r="G50" s="187">
        <v>7</v>
      </c>
      <c r="H50" s="180">
        <v>3</v>
      </c>
      <c r="I50" s="215">
        <f t="shared" si="2"/>
        <v>42.857142857142854</v>
      </c>
      <c r="J50" s="180">
        <v>4</v>
      </c>
      <c r="K50" s="215">
        <f t="shared" si="3"/>
        <v>57.142857142857139</v>
      </c>
      <c r="L50" s="187">
        <v>7</v>
      </c>
      <c r="M50" s="180">
        <v>4</v>
      </c>
      <c r="N50" s="215">
        <f t="shared" si="4"/>
        <v>57.142857142857139</v>
      </c>
      <c r="O50" s="180">
        <v>3</v>
      </c>
      <c r="P50" s="215">
        <f t="shared" si="5"/>
        <v>42.857142857142854</v>
      </c>
    </row>
    <row r="51" spans="1:16" ht="15" customHeight="1" x14ac:dyDescent="0.25">
      <c r="A51" s="5" t="s">
        <v>902</v>
      </c>
      <c r="B51" s="187">
        <v>26</v>
      </c>
      <c r="C51" s="180">
        <v>13</v>
      </c>
      <c r="D51" s="215">
        <f t="shared" si="0"/>
        <v>50</v>
      </c>
      <c r="E51" s="180">
        <v>13</v>
      </c>
      <c r="F51" s="215">
        <f t="shared" si="1"/>
        <v>50</v>
      </c>
      <c r="G51" s="187">
        <v>13</v>
      </c>
      <c r="H51" s="180">
        <v>6</v>
      </c>
      <c r="I51" s="215">
        <f t="shared" si="2"/>
        <v>46.153846153846153</v>
      </c>
      <c r="J51" s="180">
        <v>7</v>
      </c>
      <c r="K51" s="215">
        <f t="shared" si="3"/>
        <v>53.846153846153847</v>
      </c>
      <c r="L51" s="187">
        <v>13</v>
      </c>
      <c r="M51" s="180">
        <v>7</v>
      </c>
      <c r="N51" s="215">
        <f t="shared" si="4"/>
        <v>53.846153846153847</v>
      </c>
      <c r="O51" s="180">
        <v>6</v>
      </c>
      <c r="P51" s="215">
        <f t="shared" si="5"/>
        <v>46.153846153846153</v>
      </c>
    </row>
    <row r="52" spans="1:16" ht="15" customHeight="1" x14ac:dyDescent="0.25">
      <c r="A52" s="5" t="s">
        <v>1203</v>
      </c>
      <c r="B52" s="187">
        <v>289</v>
      </c>
      <c r="C52" s="180">
        <v>144</v>
      </c>
      <c r="D52" s="215">
        <f t="shared" si="0"/>
        <v>49.826989619377159</v>
      </c>
      <c r="E52" s="180">
        <v>145</v>
      </c>
      <c r="F52" s="215">
        <f t="shared" si="1"/>
        <v>50.173010380622841</v>
      </c>
      <c r="G52" s="187">
        <v>158</v>
      </c>
      <c r="H52" s="180">
        <v>86</v>
      </c>
      <c r="I52" s="215">
        <f t="shared" si="2"/>
        <v>54.430379746835442</v>
      </c>
      <c r="J52" s="180">
        <v>72</v>
      </c>
      <c r="K52" s="215">
        <f t="shared" si="3"/>
        <v>45.569620253164558</v>
      </c>
      <c r="L52" s="187">
        <v>131</v>
      </c>
      <c r="M52" s="180">
        <v>58</v>
      </c>
      <c r="N52" s="215">
        <f t="shared" si="4"/>
        <v>44.274809160305345</v>
      </c>
      <c r="O52" s="180">
        <v>73</v>
      </c>
      <c r="P52" s="215">
        <f t="shared" si="5"/>
        <v>55.725190839694662</v>
      </c>
    </row>
    <row r="53" spans="1:16" ht="15" customHeight="1" x14ac:dyDescent="0.25">
      <c r="A53" s="5" t="s">
        <v>892</v>
      </c>
      <c r="B53" s="187">
        <v>4</v>
      </c>
      <c r="C53" s="180">
        <v>2</v>
      </c>
      <c r="D53" s="215">
        <f t="shared" si="0"/>
        <v>50</v>
      </c>
      <c r="E53" s="180">
        <v>2</v>
      </c>
      <c r="F53" s="215">
        <f t="shared" si="1"/>
        <v>50</v>
      </c>
      <c r="G53" s="187">
        <v>2</v>
      </c>
      <c r="H53" s="180">
        <v>0</v>
      </c>
      <c r="I53" s="215">
        <f t="shared" si="2"/>
        <v>0</v>
      </c>
      <c r="J53" s="180">
        <v>2</v>
      </c>
      <c r="K53" s="215">
        <f t="shared" si="3"/>
        <v>100</v>
      </c>
      <c r="L53" s="187">
        <v>2</v>
      </c>
      <c r="M53" s="180">
        <v>2</v>
      </c>
      <c r="N53" s="215">
        <f t="shared" si="4"/>
        <v>100</v>
      </c>
      <c r="O53" s="180">
        <v>0</v>
      </c>
      <c r="P53" s="215">
        <f t="shared" si="5"/>
        <v>0</v>
      </c>
    </row>
    <row r="54" spans="1:16" ht="15" customHeight="1" x14ac:dyDescent="0.25">
      <c r="A54" s="5" t="s">
        <v>1225</v>
      </c>
      <c r="B54" s="187">
        <v>15</v>
      </c>
      <c r="C54" s="180">
        <v>8</v>
      </c>
      <c r="D54" s="215">
        <f t="shared" si="0"/>
        <v>53.333333333333336</v>
      </c>
      <c r="E54" s="180">
        <v>7</v>
      </c>
      <c r="F54" s="215">
        <f t="shared" si="1"/>
        <v>46.666666666666664</v>
      </c>
      <c r="G54" s="187">
        <v>8</v>
      </c>
      <c r="H54" s="180">
        <v>5</v>
      </c>
      <c r="I54" s="215">
        <f t="shared" si="2"/>
        <v>62.5</v>
      </c>
      <c r="J54" s="180">
        <v>3</v>
      </c>
      <c r="K54" s="215">
        <f t="shared" si="3"/>
        <v>37.5</v>
      </c>
      <c r="L54" s="187">
        <v>7</v>
      </c>
      <c r="M54" s="180">
        <v>3</v>
      </c>
      <c r="N54" s="215">
        <f t="shared" si="4"/>
        <v>42.857142857142854</v>
      </c>
      <c r="O54" s="180">
        <v>4</v>
      </c>
      <c r="P54" s="215">
        <f t="shared" si="5"/>
        <v>57.142857142857139</v>
      </c>
    </row>
    <row r="55" spans="1:16" ht="15" customHeight="1" x14ac:dyDescent="0.25">
      <c r="A55" s="5" t="s">
        <v>1226</v>
      </c>
      <c r="B55" s="187">
        <v>15</v>
      </c>
      <c r="C55" s="180">
        <v>8</v>
      </c>
      <c r="D55" s="215">
        <f t="shared" si="0"/>
        <v>53.333333333333336</v>
      </c>
      <c r="E55" s="180">
        <v>7</v>
      </c>
      <c r="F55" s="215">
        <f t="shared" si="1"/>
        <v>46.666666666666664</v>
      </c>
      <c r="G55" s="187">
        <v>8</v>
      </c>
      <c r="H55" s="180">
        <v>4</v>
      </c>
      <c r="I55" s="215">
        <f t="shared" si="2"/>
        <v>50</v>
      </c>
      <c r="J55" s="180">
        <v>4</v>
      </c>
      <c r="K55" s="215">
        <f t="shared" si="3"/>
        <v>50</v>
      </c>
      <c r="L55" s="187">
        <v>7</v>
      </c>
      <c r="M55" s="180">
        <v>4</v>
      </c>
      <c r="N55" s="215">
        <f t="shared" si="4"/>
        <v>57.142857142857139</v>
      </c>
      <c r="O55" s="180">
        <v>3</v>
      </c>
      <c r="P55" s="215">
        <f t="shared" si="5"/>
        <v>42.857142857142854</v>
      </c>
    </row>
    <row r="56" spans="1:16" ht="15" customHeight="1" x14ac:dyDescent="0.25">
      <c r="A56" s="5" t="s">
        <v>891</v>
      </c>
      <c r="B56" s="187">
        <v>43</v>
      </c>
      <c r="C56" s="180">
        <v>21</v>
      </c>
      <c r="D56" s="215">
        <f t="shared" si="0"/>
        <v>48.837209302325576</v>
      </c>
      <c r="E56" s="180">
        <v>22</v>
      </c>
      <c r="F56" s="215">
        <f t="shared" si="1"/>
        <v>51.162790697674424</v>
      </c>
      <c r="G56" s="187">
        <v>22</v>
      </c>
      <c r="H56" s="180">
        <v>12</v>
      </c>
      <c r="I56" s="215">
        <f t="shared" si="2"/>
        <v>54.54545454545454</v>
      </c>
      <c r="J56" s="180">
        <v>10</v>
      </c>
      <c r="K56" s="215">
        <f t="shared" si="3"/>
        <v>45.454545454545453</v>
      </c>
      <c r="L56" s="187">
        <v>21</v>
      </c>
      <c r="M56" s="180">
        <v>9</v>
      </c>
      <c r="N56" s="215">
        <f t="shared" si="4"/>
        <v>42.857142857142854</v>
      </c>
      <c r="O56" s="180">
        <v>12</v>
      </c>
      <c r="P56" s="215">
        <f t="shared" si="5"/>
        <v>57.142857142857139</v>
      </c>
    </row>
    <row r="57" spans="1:16" ht="15" customHeight="1" x14ac:dyDescent="0.25">
      <c r="A57" s="5" t="s">
        <v>1227</v>
      </c>
      <c r="B57" s="187">
        <v>27</v>
      </c>
      <c r="C57" s="180">
        <v>13</v>
      </c>
      <c r="D57" s="215">
        <f t="shared" si="0"/>
        <v>48.148148148148145</v>
      </c>
      <c r="E57" s="180">
        <v>14</v>
      </c>
      <c r="F57" s="215">
        <f t="shared" si="1"/>
        <v>51.851851851851848</v>
      </c>
      <c r="G57" s="187">
        <v>14</v>
      </c>
      <c r="H57" s="180">
        <v>7</v>
      </c>
      <c r="I57" s="215">
        <f t="shared" si="2"/>
        <v>50</v>
      </c>
      <c r="J57" s="180">
        <v>7</v>
      </c>
      <c r="K57" s="215">
        <f t="shared" si="3"/>
        <v>50</v>
      </c>
      <c r="L57" s="187">
        <v>13</v>
      </c>
      <c r="M57" s="180">
        <v>6</v>
      </c>
      <c r="N57" s="215">
        <f t="shared" si="4"/>
        <v>46.153846153846153</v>
      </c>
      <c r="O57" s="180">
        <v>7</v>
      </c>
      <c r="P57" s="215">
        <f t="shared" si="5"/>
        <v>53.846153846153847</v>
      </c>
    </row>
    <row r="58" spans="1:16" ht="15" customHeight="1" x14ac:dyDescent="0.25">
      <c r="A58" s="5" t="s">
        <v>343</v>
      </c>
      <c r="B58" s="187">
        <v>193</v>
      </c>
      <c r="C58" s="180">
        <v>95</v>
      </c>
      <c r="D58" s="215">
        <f t="shared" si="0"/>
        <v>49.222797927461137</v>
      </c>
      <c r="E58" s="180">
        <v>98</v>
      </c>
      <c r="F58" s="215">
        <f t="shared" si="1"/>
        <v>50.777202072538863</v>
      </c>
      <c r="G58" s="187">
        <v>103</v>
      </c>
      <c r="H58" s="180">
        <v>53</v>
      </c>
      <c r="I58" s="215">
        <f t="shared" si="2"/>
        <v>51.456310679611647</v>
      </c>
      <c r="J58" s="180">
        <v>50</v>
      </c>
      <c r="K58" s="215">
        <f t="shared" si="3"/>
        <v>48.543689320388353</v>
      </c>
      <c r="L58" s="187">
        <v>90</v>
      </c>
      <c r="M58" s="180">
        <v>42</v>
      </c>
      <c r="N58" s="215">
        <f t="shared" si="4"/>
        <v>46.666666666666664</v>
      </c>
      <c r="O58" s="180">
        <v>48</v>
      </c>
      <c r="P58" s="215">
        <f t="shared" si="5"/>
        <v>53.333333333333336</v>
      </c>
    </row>
    <row r="59" spans="1:16" ht="15" customHeight="1" x14ac:dyDescent="0.25">
      <c r="A59" s="5" t="s">
        <v>903</v>
      </c>
      <c r="B59" s="187">
        <v>8</v>
      </c>
      <c r="C59" s="180">
        <v>4</v>
      </c>
      <c r="D59" s="215">
        <f t="shared" si="0"/>
        <v>50</v>
      </c>
      <c r="E59" s="180">
        <v>4</v>
      </c>
      <c r="F59" s="215">
        <f t="shared" si="1"/>
        <v>50</v>
      </c>
      <c r="G59" s="187">
        <v>4</v>
      </c>
      <c r="H59" s="180">
        <v>1</v>
      </c>
      <c r="I59" s="215">
        <f t="shared" si="2"/>
        <v>25</v>
      </c>
      <c r="J59" s="180">
        <v>3</v>
      </c>
      <c r="K59" s="215">
        <f t="shared" si="3"/>
        <v>75</v>
      </c>
      <c r="L59" s="187">
        <v>4</v>
      </c>
      <c r="M59" s="180">
        <v>3</v>
      </c>
      <c r="N59" s="215">
        <f t="shared" si="4"/>
        <v>75</v>
      </c>
      <c r="O59" s="180">
        <v>1</v>
      </c>
      <c r="P59" s="215">
        <f t="shared" si="5"/>
        <v>25</v>
      </c>
    </row>
    <row r="60" spans="1:16" ht="15" customHeight="1" x14ac:dyDescent="0.25">
      <c r="A60" s="5" t="s">
        <v>904</v>
      </c>
      <c r="B60" s="187">
        <v>6</v>
      </c>
      <c r="C60" s="180">
        <v>3</v>
      </c>
      <c r="D60" s="215">
        <f t="shared" si="0"/>
        <v>50</v>
      </c>
      <c r="E60" s="180">
        <v>3</v>
      </c>
      <c r="F60" s="215">
        <f t="shared" si="1"/>
        <v>50</v>
      </c>
      <c r="G60" s="187">
        <v>3</v>
      </c>
      <c r="H60" s="180">
        <v>1</v>
      </c>
      <c r="I60" s="215">
        <f t="shared" si="2"/>
        <v>33.333333333333329</v>
      </c>
      <c r="J60" s="180">
        <v>2</v>
      </c>
      <c r="K60" s="215">
        <f t="shared" si="3"/>
        <v>66.666666666666657</v>
      </c>
      <c r="L60" s="187">
        <v>3</v>
      </c>
      <c r="M60" s="180">
        <v>2</v>
      </c>
      <c r="N60" s="215">
        <f t="shared" si="4"/>
        <v>66.666666666666657</v>
      </c>
      <c r="O60" s="180">
        <v>1</v>
      </c>
      <c r="P60" s="215">
        <f t="shared" si="5"/>
        <v>33.333333333333329</v>
      </c>
    </row>
    <row r="61" spans="1:16" ht="15" customHeight="1" x14ac:dyDescent="0.25">
      <c r="A61" s="5" t="s">
        <v>905</v>
      </c>
      <c r="B61" s="187">
        <v>6</v>
      </c>
      <c r="C61" s="180">
        <v>3</v>
      </c>
      <c r="D61" s="215">
        <f t="shared" si="0"/>
        <v>50</v>
      </c>
      <c r="E61" s="180">
        <v>3</v>
      </c>
      <c r="F61" s="215">
        <f t="shared" si="1"/>
        <v>50</v>
      </c>
      <c r="G61" s="187">
        <v>3</v>
      </c>
      <c r="H61" s="180">
        <v>2</v>
      </c>
      <c r="I61" s="215">
        <f t="shared" si="2"/>
        <v>66.666666666666657</v>
      </c>
      <c r="J61" s="180">
        <v>1</v>
      </c>
      <c r="K61" s="215">
        <f t="shared" si="3"/>
        <v>33.333333333333329</v>
      </c>
      <c r="L61" s="187">
        <v>3</v>
      </c>
      <c r="M61" s="180">
        <v>1</v>
      </c>
      <c r="N61" s="215">
        <f t="shared" si="4"/>
        <v>33.333333333333329</v>
      </c>
      <c r="O61" s="180">
        <v>2</v>
      </c>
      <c r="P61" s="215">
        <f t="shared" si="5"/>
        <v>66.666666666666657</v>
      </c>
    </row>
    <row r="62" spans="1:16" ht="15" customHeight="1" x14ac:dyDescent="0.25">
      <c r="A62" s="5" t="s">
        <v>906</v>
      </c>
      <c r="B62" s="187">
        <v>24</v>
      </c>
      <c r="C62" s="180">
        <v>12</v>
      </c>
      <c r="D62" s="215">
        <f t="shared" si="0"/>
        <v>50</v>
      </c>
      <c r="E62" s="180">
        <v>12</v>
      </c>
      <c r="F62" s="215">
        <f t="shared" si="1"/>
        <v>50</v>
      </c>
      <c r="G62" s="187">
        <v>12</v>
      </c>
      <c r="H62" s="180">
        <v>6</v>
      </c>
      <c r="I62" s="215">
        <f t="shared" si="2"/>
        <v>50</v>
      </c>
      <c r="J62" s="180">
        <v>6</v>
      </c>
      <c r="K62" s="215">
        <f t="shared" si="3"/>
        <v>50</v>
      </c>
      <c r="L62" s="187">
        <v>12</v>
      </c>
      <c r="M62" s="180">
        <v>6</v>
      </c>
      <c r="N62" s="215">
        <f t="shared" si="4"/>
        <v>50</v>
      </c>
      <c r="O62" s="180">
        <v>6</v>
      </c>
      <c r="P62" s="215">
        <f t="shared" si="5"/>
        <v>50</v>
      </c>
    </row>
    <row r="63" spans="1:16" ht="15" customHeight="1" x14ac:dyDescent="0.25">
      <c r="A63" s="5" t="s">
        <v>444</v>
      </c>
      <c r="B63" s="187">
        <v>8</v>
      </c>
      <c r="C63" s="180">
        <v>4</v>
      </c>
      <c r="D63" s="215">
        <f t="shared" si="0"/>
        <v>50</v>
      </c>
      <c r="E63" s="180">
        <v>4</v>
      </c>
      <c r="F63" s="215">
        <f t="shared" si="1"/>
        <v>50</v>
      </c>
      <c r="G63" s="187">
        <v>4</v>
      </c>
      <c r="H63" s="180">
        <v>2</v>
      </c>
      <c r="I63" s="215">
        <f t="shared" si="2"/>
        <v>50</v>
      </c>
      <c r="J63" s="180">
        <v>2</v>
      </c>
      <c r="K63" s="215">
        <f t="shared" si="3"/>
        <v>50</v>
      </c>
      <c r="L63" s="187">
        <v>4</v>
      </c>
      <c r="M63" s="180">
        <v>2</v>
      </c>
      <c r="N63" s="215">
        <f t="shared" si="4"/>
        <v>50</v>
      </c>
      <c r="O63" s="180">
        <v>2</v>
      </c>
      <c r="P63" s="215">
        <f t="shared" si="5"/>
        <v>50</v>
      </c>
    </row>
    <row r="64" spans="1:16" ht="15" customHeight="1" x14ac:dyDescent="0.25">
      <c r="A64" s="5" t="s">
        <v>84</v>
      </c>
      <c r="B64" s="187">
        <v>838</v>
      </c>
      <c r="C64" s="180">
        <v>419</v>
      </c>
      <c r="D64" s="215">
        <f t="shared" si="0"/>
        <v>50</v>
      </c>
      <c r="E64" s="180">
        <v>419</v>
      </c>
      <c r="F64" s="215">
        <f t="shared" si="1"/>
        <v>50</v>
      </c>
      <c r="G64" s="187">
        <v>430</v>
      </c>
      <c r="H64" s="180">
        <v>216</v>
      </c>
      <c r="I64" s="215">
        <f t="shared" si="2"/>
        <v>50.232558139534888</v>
      </c>
      <c r="J64" s="180">
        <v>214</v>
      </c>
      <c r="K64" s="215">
        <f t="shared" si="3"/>
        <v>49.767441860465119</v>
      </c>
      <c r="L64" s="187">
        <v>408</v>
      </c>
      <c r="M64" s="180">
        <v>203</v>
      </c>
      <c r="N64" s="215">
        <f t="shared" si="4"/>
        <v>49.754901960784316</v>
      </c>
      <c r="O64" s="180">
        <v>205</v>
      </c>
      <c r="P64" s="215">
        <f t="shared" si="5"/>
        <v>50.245098039215684</v>
      </c>
    </row>
    <row r="65" spans="1:16" ht="15" customHeight="1" x14ac:dyDescent="0.25">
      <c r="A65" s="5" t="s">
        <v>424</v>
      </c>
      <c r="B65" s="187">
        <v>428</v>
      </c>
      <c r="C65" s="180">
        <v>214</v>
      </c>
      <c r="D65" s="215">
        <f t="shared" si="0"/>
        <v>50</v>
      </c>
      <c r="E65" s="180">
        <v>214</v>
      </c>
      <c r="F65" s="215">
        <f t="shared" si="1"/>
        <v>50</v>
      </c>
      <c r="G65" s="187">
        <v>219</v>
      </c>
      <c r="H65" s="180">
        <v>109</v>
      </c>
      <c r="I65" s="215">
        <f t="shared" si="2"/>
        <v>49.771689497716892</v>
      </c>
      <c r="J65" s="180">
        <v>110</v>
      </c>
      <c r="K65" s="215">
        <f t="shared" si="3"/>
        <v>50.228310502283101</v>
      </c>
      <c r="L65" s="187">
        <v>209</v>
      </c>
      <c r="M65" s="180">
        <v>105</v>
      </c>
      <c r="N65" s="215">
        <f t="shared" si="4"/>
        <v>50.239234449760758</v>
      </c>
      <c r="O65" s="180">
        <v>104</v>
      </c>
      <c r="P65" s="215">
        <f t="shared" si="5"/>
        <v>49.760765550239235</v>
      </c>
    </row>
    <row r="66" spans="1:16" ht="15" customHeight="1" x14ac:dyDescent="0.25">
      <c r="A66" s="5" t="s">
        <v>1252</v>
      </c>
      <c r="B66" s="187">
        <v>6</v>
      </c>
      <c r="C66" s="180">
        <v>3</v>
      </c>
      <c r="D66" s="215">
        <f t="shared" si="0"/>
        <v>50</v>
      </c>
      <c r="E66" s="180">
        <v>3</v>
      </c>
      <c r="F66" s="215">
        <f t="shared" si="1"/>
        <v>50</v>
      </c>
      <c r="G66" s="187">
        <v>3</v>
      </c>
      <c r="H66" s="180">
        <v>2</v>
      </c>
      <c r="I66" s="215">
        <f t="shared" si="2"/>
        <v>66.666666666666657</v>
      </c>
      <c r="J66" s="180">
        <v>1</v>
      </c>
      <c r="K66" s="215">
        <f t="shared" si="3"/>
        <v>33.333333333333329</v>
      </c>
      <c r="L66" s="187">
        <v>3</v>
      </c>
      <c r="M66" s="180">
        <v>1</v>
      </c>
      <c r="N66" s="215">
        <f t="shared" si="4"/>
        <v>33.333333333333329</v>
      </c>
      <c r="O66" s="180">
        <v>2</v>
      </c>
      <c r="P66" s="215">
        <f t="shared" si="5"/>
        <v>66.666666666666657</v>
      </c>
    </row>
    <row r="67" spans="1:16" ht="15" customHeight="1" x14ac:dyDescent="0.25">
      <c r="A67" s="5" t="s">
        <v>909</v>
      </c>
      <c r="B67" s="187">
        <v>12</v>
      </c>
      <c r="C67" s="180">
        <v>6</v>
      </c>
      <c r="D67" s="215">
        <f t="shared" si="0"/>
        <v>50</v>
      </c>
      <c r="E67" s="180">
        <v>6</v>
      </c>
      <c r="F67" s="215">
        <f t="shared" si="1"/>
        <v>50</v>
      </c>
      <c r="G67" s="187">
        <v>6</v>
      </c>
      <c r="H67" s="180">
        <v>4</v>
      </c>
      <c r="I67" s="215">
        <f t="shared" si="2"/>
        <v>66.666666666666657</v>
      </c>
      <c r="J67" s="180">
        <v>2</v>
      </c>
      <c r="K67" s="215">
        <f t="shared" si="3"/>
        <v>33.333333333333329</v>
      </c>
      <c r="L67" s="187">
        <v>6</v>
      </c>
      <c r="M67" s="180">
        <v>2</v>
      </c>
      <c r="N67" s="215">
        <f t="shared" si="4"/>
        <v>33.333333333333329</v>
      </c>
      <c r="O67" s="180">
        <v>4</v>
      </c>
      <c r="P67" s="215">
        <f t="shared" si="5"/>
        <v>66.666666666666657</v>
      </c>
    </row>
    <row r="68" spans="1:16" ht="15" customHeight="1" x14ac:dyDescent="0.25">
      <c r="A68" s="5" t="s">
        <v>910</v>
      </c>
      <c r="B68" s="187">
        <v>10</v>
      </c>
      <c r="C68" s="180">
        <v>5</v>
      </c>
      <c r="D68" s="215">
        <f t="shared" si="0"/>
        <v>50</v>
      </c>
      <c r="E68" s="180">
        <v>5</v>
      </c>
      <c r="F68" s="215">
        <f t="shared" si="1"/>
        <v>50</v>
      </c>
      <c r="G68" s="187">
        <v>5</v>
      </c>
      <c r="H68" s="180">
        <v>3</v>
      </c>
      <c r="I68" s="215">
        <f t="shared" si="2"/>
        <v>60</v>
      </c>
      <c r="J68" s="180">
        <v>2</v>
      </c>
      <c r="K68" s="215">
        <f t="shared" si="3"/>
        <v>40</v>
      </c>
      <c r="L68" s="187">
        <v>5</v>
      </c>
      <c r="M68" s="180">
        <v>2</v>
      </c>
      <c r="N68" s="215">
        <f t="shared" si="4"/>
        <v>40</v>
      </c>
      <c r="O68" s="180">
        <v>3</v>
      </c>
      <c r="P68" s="215">
        <f t="shared" si="5"/>
        <v>60</v>
      </c>
    </row>
    <row r="69" spans="1:16" ht="15" customHeight="1" x14ac:dyDescent="0.25">
      <c r="A69" s="5" t="s">
        <v>911</v>
      </c>
      <c r="B69" s="187">
        <v>91</v>
      </c>
      <c r="C69" s="180">
        <v>44</v>
      </c>
      <c r="D69" s="215">
        <f t="shared" si="0"/>
        <v>48.35164835164835</v>
      </c>
      <c r="E69" s="180">
        <v>47</v>
      </c>
      <c r="F69" s="215">
        <f t="shared" si="1"/>
        <v>51.648351648351657</v>
      </c>
      <c r="G69" s="187">
        <v>47</v>
      </c>
      <c r="H69" s="180">
        <v>21</v>
      </c>
      <c r="I69" s="215">
        <f t="shared" si="2"/>
        <v>44.680851063829785</v>
      </c>
      <c r="J69" s="180">
        <v>26</v>
      </c>
      <c r="K69" s="215">
        <f t="shared" si="3"/>
        <v>55.319148936170215</v>
      </c>
      <c r="L69" s="187">
        <v>44</v>
      </c>
      <c r="M69" s="180">
        <v>23</v>
      </c>
      <c r="N69" s="215">
        <f t="shared" si="4"/>
        <v>52.272727272727273</v>
      </c>
      <c r="O69" s="180">
        <v>21</v>
      </c>
      <c r="P69" s="215">
        <f t="shared" si="5"/>
        <v>47.727272727272727</v>
      </c>
    </row>
    <row r="70" spans="1:16" ht="15" customHeight="1" x14ac:dyDescent="0.25">
      <c r="A70" s="5" t="s">
        <v>1228</v>
      </c>
      <c r="B70" s="187">
        <v>6</v>
      </c>
      <c r="C70" s="180">
        <v>3</v>
      </c>
      <c r="D70" s="215">
        <f t="shared" si="0"/>
        <v>50</v>
      </c>
      <c r="E70" s="180">
        <v>3</v>
      </c>
      <c r="F70" s="215">
        <f t="shared" si="1"/>
        <v>50</v>
      </c>
      <c r="G70" s="187">
        <v>3</v>
      </c>
      <c r="H70" s="180">
        <v>1</v>
      </c>
      <c r="I70" s="215">
        <f t="shared" si="2"/>
        <v>33.333333333333329</v>
      </c>
      <c r="J70" s="180">
        <v>2</v>
      </c>
      <c r="K70" s="215">
        <f t="shared" si="3"/>
        <v>66.666666666666657</v>
      </c>
      <c r="L70" s="187">
        <v>3</v>
      </c>
      <c r="M70" s="180">
        <v>2</v>
      </c>
      <c r="N70" s="215">
        <f t="shared" si="4"/>
        <v>66.666666666666657</v>
      </c>
      <c r="O70" s="180">
        <v>1</v>
      </c>
      <c r="P70" s="215">
        <f t="shared" si="5"/>
        <v>33.333333333333329</v>
      </c>
    </row>
    <row r="71" spans="1:16" ht="15" customHeight="1" x14ac:dyDescent="0.25">
      <c r="A71" s="5" t="s">
        <v>450</v>
      </c>
      <c r="B71" s="187">
        <v>14</v>
      </c>
      <c r="C71" s="180">
        <v>7</v>
      </c>
      <c r="D71" s="215">
        <f t="shared" si="0"/>
        <v>50</v>
      </c>
      <c r="E71" s="180">
        <v>7</v>
      </c>
      <c r="F71" s="215">
        <f t="shared" si="1"/>
        <v>50</v>
      </c>
      <c r="G71" s="187">
        <v>7</v>
      </c>
      <c r="H71" s="180">
        <v>5</v>
      </c>
      <c r="I71" s="215">
        <f t="shared" si="2"/>
        <v>71.428571428571431</v>
      </c>
      <c r="J71" s="180">
        <v>2</v>
      </c>
      <c r="K71" s="215">
        <f t="shared" si="3"/>
        <v>28.571428571428569</v>
      </c>
      <c r="L71" s="187">
        <v>7</v>
      </c>
      <c r="M71" s="180">
        <v>2</v>
      </c>
      <c r="N71" s="215">
        <f t="shared" si="4"/>
        <v>28.571428571428569</v>
      </c>
      <c r="O71" s="180">
        <v>5</v>
      </c>
      <c r="P71" s="215">
        <f t="shared" si="5"/>
        <v>71.428571428571431</v>
      </c>
    </row>
    <row r="72" spans="1:16" ht="15" customHeight="1" x14ac:dyDescent="0.25">
      <c r="A72" s="5" t="s">
        <v>880</v>
      </c>
      <c r="B72" s="187">
        <v>6</v>
      </c>
      <c r="C72" s="180">
        <v>3</v>
      </c>
      <c r="D72" s="215">
        <f t="shared" si="0"/>
        <v>50</v>
      </c>
      <c r="E72" s="180">
        <v>3</v>
      </c>
      <c r="F72" s="215">
        <f t="shared" si="1"/>
        <v>50</v>
      </c>
      <c r="G72" s="187">
        <v>3</v>
      </c>
      <c r="H72" s="180">
        <v>2</v>
      </c>
      <c r="I72" s="215">
        <f t="shared" si="2"/>
        <v>66.666666666666657</v>
      </c>
      <c r="J72" s="180">
        <v>1</v>
      </c>
      <c r="K72" s="215">
        <f t="shared" si="3"/>
        <v>33.333333333333329</v>
      </c>
      <c r="L72" s="187">
        <v>3</v>
      </c>
      <c r="M72" s="180">
        <v>1</v>
      </c>
      <c r="N72" s="215">
        <f t="shared" si="4"/>
        <v>33.333333333333329</v>
      </c>
      <c r="O72" s="180">
        <v>2</v>
      </c>
      <c r="P72" s="215">
        <f t="shared" si="5"/>
        <v>66.666666666666657</v>
      </c>
    </row>
    <row r="73" spans="1:16" ht="13.2" x14ac:dyDescent="0.25">
      <c r="A73" s="196"/>
      <c r="B73" s="7"/>
      <c r="C73" s="7"/>
      <c r="D73" s="7"/>
      <c r="E73" s="7"/>
      <c r="F73" s="196"/>
      <c r="G73" s="7"/>
      <c r="H73" s="7"/>
      <c r="I73" s="7"/>
      <c r="J73" s="7"/>
      <c r="K73" s="7"/>
      <c r="L73" s="261"/>
      <c r="M73" s="260"/>
      <c r="N73" s="7"/>
      <c r="O73" s="260"/>
      <c r="P73" s="7"/>
    </row>
    <row r="74" spans="1:16" ht="13.2" x14ac:dyDescent="0.25">
      <c r="A74" s="5"/>
      <c r="B74" s="5"/>
      <c r="C74" s="5"/>
      <c r="D74" s="5"/>
      <c r="E74" s="5"/>
      <c r="F74" s="5"/>
      <c r="G74" s="5"/>
      <c r="H74" s="5"/>
      <c r="I74" s="5"/>
      <c r="J74" s="5"/>
      <c r="K74" s="5"/>
      <c r="L74" s="180"/>
      <c r="M74" s="180"/>
      <c r="N74" s="5"/>
      <c r="O74" s="180"/>
      <c r="P74" s="5"/>
    </row>
    <row r="75" spans="1:16" ht="13.2" x14ac:dyDescent="0.25">
      <c r="A75" s="4" t="str">
        <f>+'G3'!A34</f>
        <v>Fuente: Departamento de Registro de Partidos Políticos, base de datos de Candidaturas 2024, Tribunal Supremo de Elecciones.</v>
      </c>
      <c r="B75" s="5"/>
      <c r="C75" s="5"/>
      <c r="D75" s="5"/>
      <c r="E75" s="5"/>
      <c r="F75" s="5"/>
      <c r="G75" s="5"/>
      <c r="H75" s="5"/>
      <c r="I75" s="5"/>
      <c r="J75" s="5"/>
      <c r="K75" s="5"/>
      <c r="L75" s="5"/>
      <c r="M75" s="5"/>
      <c r="N75" s="5"/>
      <c r="O75" s="5"/>
      <c r="P75" s="5"/>
    </row>
  </sheetData>
  <sortState xmlns:xlrd2="http://schemas.microsoft.com/office/spreadsheetml/2017/richdata2" ref="A11:P69">
    <sortCondition ref="A11:A69"/>
  </sortState>
  <mergeCells count="16">
    <mergeCell ref="A1:P1"/>
    <mergeCell ref="A2:P2"/>
    <mergeCell ref="A3:P3"/>
    <mergeCell ref="L6:L7"/>
    <mergeCell ref="M6:N6"/>
    <mergeCell ref="O6:P6"/>
    <mergeCell ref="A5:A7"/>
    <mergeCell ref="B5:F5"/>
    <mergeCell ref="G5:K5"/>
    <mergeCell ref="L5:P5"/>
    <mergeCell ref="B6:B7"/>
    <mergeCell ref="C6:D6"/>
    <mergeCell ref="E6:F6"/>
    <mergeCell ref="G6:G7"/>
    <mergeCell ref="H6:I6"/>
    <mergeCell ref="J6:K6"/>
  </mergeCells>
  <pageMargins left="0.39370078740157483" right="0.39370078740157483" top="0.39370078740157483" bottom="0.78740157480314965" header="0" footer="0"/>
  <pageSetup paperSize="9" scale="93" fitToHeight="5" orientation="landscape" horizontalDpi="120" verticalDpi="144" r:id="rId1"/>
  <headerFooter alignWithMargins="0"/>
  <ignoredErrors>
    <ignoredError sqref="D9:O10 D11 F11" formula="1"/>
  </ignoredError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25">
    <tabColor rgb="FFFFFF00"/>
    <pageSetUpPr autoPageBreaks="0" fitToPage="1"/>
  </sheetPr>
  <dimension ref="A1:U103"/>
  <sheetViews>
    <sheetView zoomScaleNormal="100" zoomScaleSheetLayoutView="115" workbookViewId="0">
      <selection sqref="A1:P1"/>
    </sheetView>
  </sheetViews>
  <sheetFormatPr baseColWidth="10" defaultColWidth="11.44140625" defaultRowHeight="12.75" customHeight="1" x14ac:dyDescent="0.25"/>
  <cols>
    <col min="1" max="1" width="28.5546875" style="202" customWidth="1"/>
    <col min="2" max="2" width="8.6640625" style="202" bestFit="1" customWidth="1"/>
    <col min="3" max="3" width="7.88671875" style="202" customWidth="1"/>
    <col min="4" max="4" width="6.88671875" style="202" customWidth="1"/>
    <col min="5" max="5" width="7.5546875" style="202" customWidth="1"/>
    <col min="6" max="6" width="6.88671875" style="202" customWidth="1"/>
    <col min="7" max="7" width="7.88671875" style="202" bestFit="1" customWidth="1"/>
    <col min="8" max="8" width="7.88671875" style="202" customWidth="1"/>
    <col min="9" max="9" width="6.88671875" style="202" customWidth="1"/>
    <col min="10" max="10" width="7.88671875" style="202" customWidth="1"/>
    <col min="11" max="11" width="6.88671875" style="202" customWidth="1"/>
    <col min="12" max="12" width="7.88671875" style="202" bestFit="1" customWidth="1"/>
    <col min="13" max="13" width="7.88671875" style="202" customWidth="1"/>
    <col min="14" max="14" width="6.88671875" style="202" customWidth="1"/>
    <col min="15" max="15" width="7.88671875" style="202" customWidth="1"/>
    <col min="16" max="16" width="6.88671875" style="202" customWidth="1"/>
    <col min="17" max="21" width="0" style="202" hidden="1" customWidth="1"/>
    <col min="22" max="16384" width="11.44140625" style="202"/>
  </cols>
  <sheetData>
    <row r="1" spans="1:21" ht="12" customHeight="1" x14ac:dyDescent="0.25">
      <c r="A1" s="455" t="s">
        <v>1253</v>
      </c>
      <c r="B1" s="455"/>
      <c r="C1" s="455"/>
      <c r="D1" s="455"/>
      <c r="E1" s="455"/>
      <c r="F1" s="455"/>
      <c r="G1" s="455"/>
      <c r="H1" s="455"/>
      <c r="I1" s="455"/>
      <c r="J1" s="455"/>
      <c r="K1" s="455"/>
      <c r="L1" s="455"/>
      <c r="M1" s="455"/>
      <c r="N1" s="455"/>
      <c r="O1" s="455"/>
      <c r="P1" s="455"/>
      <c r="Q1" s="5"/>
      <c r="R1" s="5"/>
      <c r="S1" s="5"/>
      <c r="T1" s="5"/>
      <c r="U1" s="5"/>
    </row>
    <row r="2" spans="1:21" ht="12" customHeight="1" x14ac:dyDescent="0.25">
      <c r="A2" s="455" t="s">
        <v>1229</v>
      </c>
      <c r="B2" s="455"/>
      <c r="C2" s="455"/>
      <c r="D2" s="455"/>
      <c r="E2" s="455"/>
      <c r="F2" s="455"/>
      <c r="G2" s="455"/>
      <c r="H2" s="455"/>
      <c r="I2" s="455"/>
      <c r="J2" s="455"/>
      <c r="K2" s="455"/>
      <c r="L2" s="455"/>
      <c r="M2" s="455"/>
      <c r="N2" s="455"/>
      <c r="O2" s="455"/>
      <c r="P2" s="455"/>
      <c r="Q2" s="5"/>
      <c r="R2" s="5"/>
      <c r="S2" s="5"/>
      <c r="T2" s="5"/>
      <c r="U2" s="5"/>
    </row>
    <row r="3" spans="1:21" ht="12" customHeight="1" x14ac:dyDescent="0.25">
      <c r="A3" s="455" t="s">
        <v>77</v>
      </c>
      <c r="B3" s="455"/>
      <c r="C3" s="455"/>
      <c r="D3" s="455"/>
      <c r="E3" s="455"/>
      <c r="F3" s="455"/>
      <c r="G3" s="455"/>
      <c r="H3" s="455"/>
      <c r="I3" s="455"/>
      <c r="J3" s="455"/>
      <c r="K3" s="455"/>
      <c r="L3" s="455"/>
      <c r="M3" s="455"/>
      <c r="N3" s="455"/>
      <c r="O3" s="455"/>
      <c r="P3" s="455"/>
      <c r="Q3" s="5"/>
      <c r="R3" s="5"/>
      <c r="S3" s="5"/>
      <c r="T3" s="5"/>
      <c r="U3" s="5"/>
    </row>
    <row r="4" spans="1:21" ht="12" customHeight="1" x14ac:dyDescent="0.25">
      <c r="A4" s="215"/>
      <c r="B4" s="180"/>
      <c r="C4" s="192"/>
      <c r="D4" s="192"/>
      <c r="E4" s="192"/>
      <c r="F4" s="192"/>
      <c r="G4" s="192"/>
      <c r="H4" s="192"/>
      <c r="I4" s="192"/>
      <c r="J4" s="192"/>
      <c r="K4" s="192"/>
      <c r="L4" s="192"/>
      <c r="M4" s="192"/>
      <c r="N4" s="192"/>
      <c r="O4" s="192"/>
      <c r="P4" s="5"/>
      <c r="Q4" s="5"/>
      <c r="R4" s="5"/>
      <c r="S4" s="5"/>
      <c r="T4" s="5"/>
      <c r="U4" s="5"/>
    </row>
    <row r="5" spans="1:21" ht="12" customHeight="1" x14ac:dyDescent="0.25">
      <c r="A5" s="459" t="s">
        <v>316</v>
      </c>
      <c r="B5" s="463" t="s">
        <v>339</v>
      </c>
      <c r="C5" s="464"/>
      <c r="D5" s="464"/>
      <c r="E5" s="464"/>
      <c r="F5" s="465"/>
      <c r="G5" s="247" t="s">
        <v>79</v>
      </c>
      <c r="H5" s="247"/>
      <c r="I5" s="247"/>
      <c r="J5" s="247"/>
      <c r="K5" s="248"/>
      <c r="L5" s="247" t="s">
        <v>80</v>
      </c>
      <c r="M5" s="247"/>
      <c r="N5" s="247"/>
      <c r="O5" s="247"/>
      <c r="P5" s="247"/>
      <c r="Q5" s="5"/>
      <c r="R5" s="5"/>
      <c r="S5" s="5"/>
      <c r="T5" s="5"/>
      <c r="U5" s="5"/>
    </row>
    <row r="6" spans="1:21" ht="12" customHeight="1" x14ac:dyDescent="0.25">
      <c r="A6" s="460"/>
      <c r="B6" s="467" t="s">
        <v>0</v>
      </c>
      <c r="C6" s="248" t="s">
        <v>23</v>
      </c>
      <c r="D6" s="251"/>
      <c r="E6" s="251" t="s">
        <v>24</v>
      </c>
      <c r="F6" s="251"/>
      <c r="G6" s="462" t="s">
        <v>0</v>
      </c>
      <c r="H6" s="251" t="s">
        <v>23</v>
      </c>
      <c r="I6" s="251"/>
      <c r="J6" s="251" t="s">
        <v>24</v>
      </c>
      <c r="K6" s="251"/>
      <c r="L6" s="462" t="s">
        <v>0</v>
      </c>
      <c r="M6" s="251" t="s">
        <v>23</v>
      </c>
      <c r="N6" s="251"/>
      <c r="O6" s="251" t="s">
        <v>24</v>
      </c>
      <c r="P6" s="247"/>
      <c r="Q6" s="5"/>
      <c r="R6" s="5"/>
      <c r="S6" s="5"/>
      <c r="T6" s="5"/>
      <c r="U6" s="5"/>
    </row>
    <row r="7" spans="1:21" ht="12" customHeight="1" x14ac:dyDescent="0.25">
      <c r="A7" s="460"/>
      <c r="B7" s="458"/>
      <c r="C7" s="243" t="s">
        <v>78</v>
      </c>
      <c r="D7" s="208" t="s">
        <v>2</v>
      </c>
      <c r="E7" s="208" t="s">
        <v>78</v>
      </c>
      <c r="F7" s="208" t="s">
        <v>2</v>
      </c>
      <c r="G7" s="462"/>
      <c r="H7" s="208" t="s">
        <v>78</v>
      </c>
      <c r="I7" s="208" t="s">
        <v>2</v>
      </c>
      <c r="J7" s="208" t="s">
        <v>78</v>
      </c>
      <c r="K7" s="208" t="s">
        <v>2</v>
      </c>
      <c r="L7" s="462"/>
      <c r="M7" s="208" t="s">
        <v>78</v>
      </c>
      <c r="N7" s="208" t="s">
        <v>2</v>
      </c>
      <c r="O7" s="208" t="s">
        <v>78</v>
      </c>
      <c r="P7" s="244" t="s">
        <v>2</v>
      </c>
      <c r="Q7" s="5"/>
      <c r="R7" s="5"/>
      <c r="S7" s="5"/>
      <c r="T7" s="5"/>
      <c r="U7" s="5"/>
    </row>
    <row r="8" spans="1:21" ht="13.2" x14ac:dyDescent="0.25">
      <c r="A8" s="215"/>
      <c r="B8" s="262"/>
      <c r="C8" s="263"/>
      <c r="D8" s="263"/>
      <c r="E8" s="263"/>
      <c r="F8" s="263"/>
      <c r="G8" s="262"/>
      <c r="H8" s="264"/>
      <c r="I8" s="264"/>
      <c r="J8" s="264"/>
      <c r="K8" s="264"/>
      <c r="L8" s="265"/>
      <c r="M8" s="264"/>
      <c r="N8" s="264"/>
      <c r="O8" s="264"/>
      <c r="P8" s="264"/>
    </row>
    <row r="9" spans="1:21" ht="13.2" x14ac:dyDescent="0.25">
      <c r="A9" s="210" t="s">
        <v>1</v>
      </c>
      <c r="B9" s="185">
        <f>G9+L9</f>
        <v>5282</v>
      </c>
      <c r="C9" s="184">
        <f>H9+M9</f>
        <v>2638</v>
      </c>
      <c r="D9" s="210">
        <f>C9/$B9*100</f>
        <v>49.943203332071185</v>
      </c>
      <c r="E9" s="184">
        <f>J9+O9</f>
        <v>2644</v>
      </c>
      <c r="F9" s="210">
        <f>E9/$B9*100</f>
        <v>50.056796667928815</v>
      </c>
      <c r="G9" s="185">
        <f>+G10+G31+G48+G57+G68+G80+G94</f>
        <v>2770</v>
      </c>
      <c r="H9" s="184">
        <f>+H10+H31+H48+H57+H68+H80+H94</f>
        <v>1416</v>
      </c>
      <c r="I9" s="210">
        <f>H9/$G9*100</f>
        <v>51.119133574007222</v>
      </c>
      <c r="J9" s="184">
        <f>+J10+J31+J48+J57+J68+J80+J94</f>
        <v>1354</v>
      </c>
      <c r="K9" s="212">
        <f>J9/$G9*100</f>
        <v>48.880866425992778</v>
      </c>
      <c r="L9" s="184">
        <f>+L10+L31+L48+L57+L68+L80+L94</f>
        <v>2512</v>
      </c>
      <c r="M9" s="184">
        <f>+M10+M31+M48+M57+M68+M80+M94</f>
        <v>1222</v>
      </c>
      <c r="N9" s="210">
        <f>M9/$L9*100</f>
        <v>48.646496815286625</v>
      </c>
      <c r="O9" s="184">
        <f>+O10+O31+O48+O57+O68+O80+O94</f>
        <v>1290</v>
      </c>
      <c r="P9" s="210">
        <f>O9/$L9*100</f>
        <v>51.353503184713375</v>
      </c>
      <c r="Q9" s="266" t="s">
        <v>159</v>
      </c>
      <c r="R9" s="266" t="s">
        <v>159</v>
      </c>
      <c r="S9" s="266" t="s">
        <v>321</v>
      </c>
      <c r="T9" s="266"/>
      <c r="U9" s="266"/>
    </row>
    <row r="10" spans="1:21" ht="24.9" customHeight="1" x14ac:dyDescent="0.25">
      <c r="A10" s="256" t="s">
        <v>279</v>
      </c>
      <c r="B10" s="254">
        <f>+G10+L10</f>
        <v>1354</v>
      </c>
      <c r="C10" s="255">
        <f>+H10+M10</f>
        <v>683</v>
      </c>
      <c r="D10" s="256">
        <f>C10/$B10*100</f>
        <v>50.443131462333824</v>
      </c>
      <c r="E10" s="255">
        <f>+J10+O10</f>
        <v>671</v>
      </c>
      <c r="F10" s="257">
        <f>E10/$B10*100</f>
        <v>49.556868537666176</v>
      </c>
      <c r="G10" s="255">
        <f>SUM(G11:G30)</f>
        <v>715</v>
      </c>
      <c r="H10" s="255">
        <f>SUM(H11:H30)</f>
        <v>366</v>
      </c>
      <c r="I10" s="256">
        <f>H10/$G10*100</f>
        <v>51.188811188811187</v>
      </c>
      <c r="J10" s="255">
        <f>SUM(J11:J30)</f>
        <v>349</v>
      </c>
      <c r="K10" s="257">
        <f>J10/$G10*100</f>
        <v>48.811188811188813</v>
      </c>
      <c r="L10" s="255">
        <f>SUM(L11:L30)</f>
        <v>639</v>
      </c>
      <c r="M10" s="255">
        <f>SUM(M11:M30)</f>
        <v>317</v>
      </c>
      <c r="N10" s="256">
        <f>M10/$L10*100</f>
        <v>49.608763693270738</v>
      </c>
      <c r="O10" s="255">
        <f>SUM(O11:O30)</f>
        <v>322</v>
      </c>
      <c r="P10" s="256">
        <f>O10/$L10*100</f>
        <v>50.391236306729262</v>
      </c>
      <c r="Q10" s="267"/>
      <c r="R10" s="267"/>
      <c r="S10" s="267" t="s">
        <v>312</v>
      </c>
      <c r="T10" s="267"/>
      <c r="U10" s="267" t="s">
        <v>4</v>
      </c>
    </row>
    <row r="11" spans="1:21" ht="13.2" x14ac:dyDescent="0.25">
      <c r="A11" s="268" t="s">
        <v>5</v>
      </c>
      <c r="B11" s="187">
        <v>221</v>
      </c>
      <c r="C11" s="180">
        <v>110</v>
      </c>
      <c r="D11" s="215">
        <f>C11/$B11*100</f>
        <v>49.773755656108598</v>
      </c>
      <c r="E11" s="180">
        <v>111</v>
      </c>
      <c r="F11" s="259">
        <f>E11/$B11*100</f>
        <v>50.226244343891402</v>
      </c>
      <c r="G11" s="187">
        <v>118</v>
      </c>
      <c r="H11" s="180">
        <v>60</v>
      </c>
      <c r="I11" s="215">
        <f>H11/$B11*100</f>
        <v>27.149321266968325</v>
      </c>
      <c r="J11" s="180">
        <v>58</v>
      </c>
      <c r="K11" s="259">
        <f>J11/$B11*100</f>
        <v>26.244343891402718</v>
      </c>
      <c r="L11" s="187">
        <v>103</v>
      </c>
      <c r="M11" s="180">
        <v>50</v>
      </c>
      <c r="N11" s="215">
        <f>M11/$B11*100</f>
        <v>22.624434389140273</v>
      </c>
      <c r="O11" s="180">
        <v>53</v>
      </c>
      <c r="P11" s="215">
        <f>O11/$B11*100</f>
        <v>23.981900452488688</v>
      </c>
      <c r="S11" s="202" t="s">
        <v>315</v>
      </c>
      <c r="T11" s="202" t="s">
        <v>314</v>
      </c>
    </row>
    <row r="12" spans="1:21" ht="13.2" x14ac:dyDescent="0.25">
      <c r="A12" s="268" t="s">
        <v>86</v>
      </c>
      <c r="B12" s="187">
        <v>50</v>
      </c>
      <c r="C12" s="180">
        <v>25</v>
      </c>
      <c r="D12" s="215">
        <f t="shared" ref="D12:D75" si="0">C12/$B12*100</f>
        <v>50</v>
      </c>
      <c r="E12" s="180">
        <v>25</v>
      </c>
      <c r="F12" s="259">
        <f t="shared" ref="F12:F75" si="1">E12/$B12*100</f>
        <v>50</v>
      </c>
      <c r="G12" s="187">
        <v>25</v>
      </c>
      <c r="H12" s="180">
        <v>15</v>
      </c>
      <c r="I12" s="215">
        <f t="shared" ref="I12:I75" si="2">H12/$B12*100</f>
        <v>30</v>
      </c>
      <c r="J12" s="180">
        <v>10</v>
      </c>
      <c r="K12" s="259">
        <f t="shared" ref="K12:K75" si="3">J12/$B12*100</f>
        <v>20</v>
      </c>
      <c r="L12" s="187">
        <v>25</v>
      </c>
      <c r="M12" s="180">
        <v>10</v>
      </c>
      <c r="N12" s="215">
        <f t="shared" ref="N12:N75" si="4">M12/$B12*100</f>
        <v>20</v>
      </c>
      <c r="O12" s="180">
        <v>15</v>
      </c>
      <c r="P12" s="215">
        <f t="shared" ref="P12:P75" si="5">O12/$B12*100</f>
        <v>30</v>
      </c>
    </row>
    <row r="13" spans="1:21" ht="13.2" x14ac:dyDescent="0.25">
      <c r="A13" s="268" t="s">
        <v>87</v>
      </c>
      <c r="B13" s="187">
        <v>184</v>
      </c>
      <c r="C13" s="180">
        <v>94</v>
      </c>
      <c r="D13" s="215">
        <f t="shared" si="0"/>
        <v>51.086956521739133</v>
      </c>
      <c r="E13" s="180">
        <v>90</v>
      </c>
      <c r="F13" s="259">
        <f t="shared" si="1"/>
        <v>48.913043478260867</v>
      </c>
      <c r="G13" s="187">
        <v>97</v>
      </c>
      <c r="H13" s="180">
        <v>54</v>
      </c>
      <c r="I13" s="215">
        <f t="shared" si="2"/>
        <v>29.347826086956523</v>
      </c>
      <c r="J13" s="180">
        <v>43</v>
      </c>
      <c r="K13" s="259">
        <f t="shared" si="3"/>
        <v>23.369565217391305</v>
      </c>
      <c r="L13" s="187">
        <v>87</v>
      </c>
      <c r="M13" s="180">
        <v>40</v>
      </c>
      <c r="N13" s="215">
        <f t="shared" si="4"/>
        <v>21.739130434782609</v>
      </c>
      <c r="O13" s="180">
        <v>47</v>
      </c>
      <c r="P13" s="215">
        <f t="shared" si="5"/>
        <v>25.543478260869566</v>
      </c>
    </row>
    <row r="14" spans="1:21" ht="13.2" x14ac:dyDescent="0.25">
      <c r="A14" s="268" t="s">
        <v>88</v>
      </c>
      <c r="B14" s="187">
        <v>49</v>
      </c>
      <c r="C14" s="180">
        <v>24</v>
      </c>
      <c r="D14" s="215">
        <f t="shared" si="0"/>
        <v>48.979591836734691</v>
      </c>
      <c r="E14" s="180">
        <v>25</v>
      </c>
      <c r="F14" s="259">
        <f t="shared" si="1"/>
        <v>51.020408163265309</v>
      </c>
      <c r="G14" s="187">
        <v>26</v>
      </c>
      <c r="H14" s="180">
        <v>14</v>
      </c>
      <c r="I14" s="215">
        <f t="shared" si="2"/>
        <v>28.571428571428569</v>
      </c>
      <c r="J14" s="180">
        <v>12</v>
      </c>
      <c r="K14" s="259">
        <f t="shared" si="3"/>
        <v>24.489795918367346</v>
      </c>
      <c r="L14" s="187">
        <v>23</v>
      </c>
      <c r="M14" s="180">
        <v>10</v>
      </c>
      <c r="N14" s="215">
        <f t="shared" si="4"/>
        <v>20.408163265306122</v>
      </c>
      <c r="O14" s="180">
        <v>13</v>
      </c>
      <c r="P14" s="215">
        <f t="shared" si="5"/>
        <v>26.530612244897959</v>
      </c>
    </row>
    <row r="15" spans="1:21" ht="13.2" x14ac:dyDescent="0.25">
      <c r="A15" s="268" t="s">
        <v>89</v>
      </c>
      <c r="B15" s="187">
        <v>12</v>
      </c>
      <c r="C15" s="180">
        <v>6</v>
      </c>
      <c r="D15" s="215">
        <f t="shared" si="0"/>
        <v>50</v>
      </c>
      <c r="E15" s="180">
        <v>6</v>
      </c>
      <c r="F15" s="259">
        <f t="shared" si="1"/>
        <v>50</v>
      </c>
      <c r="G15" s="187">
        <v>6</v>
      </c>
      <c r="H15" s="180">
        <v>4</v>
      </c>
      <c r="I15" s="215">
        <f t="shared" si="2"/>
        <v>33.333333333333329</v>
      </c>
      <c r="J15" s="180">
        <v>2</v>
      </c>
      <c r="K15" s="259">
        <f t="shared" si="3"/>
        <v>16.666666666666664</v>
      </c>
      <c r="L15" s="187">
        <v>6</v>
      </c>
      <c r="M15" s="180">
        <v>2</v>
      </c>
      <c r="N15" s="215">
        <f t="shared" si="4"/>
        <v>16.666666666666664</v>
      </c>
      <c r="O15" s="180">
        <v>4</v>
      </c>
      <c r="P15" s="215">
        <f t="shared" si="5"/>
        <v>33.333333333333329</v>
      </c>
    </row>
    <row r="16" spans="1:21" ht="13.2" x14ac:dyDescent="0.25">
      <c r="A16" s="268" t="s">
        <v>90</v>
      </c>
      <c r="B16" s="187">
        <v>68</v>
      </c>
      <c r="C16" s="180">
        <v>34</v>
      </c>
      <c r="D16" s="215">
        <f t="shared" si="0"/>
        <v>50</v>
      </c>
      <c r="E16" s="180">
        <v>34</v>
      </c>
      <c r="F16" s="259">
        <f t="shared" si="1"/>
        <v>50</v>
      </c>
      <c r="G16" s="187">
        <v>37</v>
      </c>
      <c r="H16" s="180">
        <v>18</v>
      </c>
      <c r="I16" s="215">
        <f t="shared" si="2"/>
        <v>26.47058823529412</v>
      </c>
      <c r="J16" s="180">
        <v>19</v>
      </c>
      <c r="K16" s="259">
        <f t="shared" si="3"/>
        <v>27.941176470588236</v>
      </c>
      <c r="L16" s="187">
        <v>31</v>
      </c>
      <c r="M16" s="180">
        <v>16</v>
      </c>
      <c r="N16" s="215">
        <f t="shared" si="4"/>
        <v>23.52941176470588</v>
      </c>
      <c r="O16" s="180">
        <v>15</v>
      </c>
      <c r="P16" s="215">
        <f t="shared" si="5"/>
        <v>22.058823529411764</v>
      </c>
    </row>
    <row r="17" spans="1:21" ht="13.2" x14ac:dyDescent="0.25">
      <c r="A17" s="268" t="s">
        <v>91</v>
      </c>
      <c r="B17" s="187">
        <v>47</v>
      </c>
      <c r="C17" s="180">
        <v>26</v>
      </c>
      <c r="D17" s="215">
        <f t="shared" si="0"/>
        <v>55.319148936170215</v>
      </c>
      <c r="E17" s="180">
        <v>21</v>
      </c>
      <c r="F17" s="259">
        <f t="shared" si="1"/>
        <v>44.680851063829785</v>
      </c>
      <c r="G17" s="187">
        <v>26</v>
      </c>
      <c r="H17" s="180">
        <v>14</v>
      </c>
      <c r="I17" s="215">
        <f t="shared" si="2"/>
        <v>29.787234042553191</v>
      </c>
      <c r="J17" s="180">
        <v>12</v>
      </c>
      <c r="K17" s="259">
        <f t="shared" si="3"/>
        <v>25.531914893617021</v>
      </c>
      <c r="L17" s="187">
        <v>21</v>
      </c>
      <c r="M17" s="180">
        <v>12</v>
      </c>
      <c r="N17" s="215">
        <f t="shared" si="4"/>
        <v>25.531914893617021</v>
      </c>
      <c r="O17" s="180">
        <v>9</v>
      </c>
      <c r="P17" s="215">
        <f t="shared" si="5"/>
        <v>19.148936170212767</v>
      </c>
    </row>
    <row r="18" spans="1:21" ht="13.2" x14ac:dyDescent="0.25">
      <c r="A18" s="268" t="s">
        <v>92</v>
      </c>
      <c r="B18" s="187">
        <v>115</v>
      </c>
      <c r="C18" s="180">
        <v>57</v>
      </c>
      <c r="D18" s="215">
        <f t="shared" si="0"/>
        <v>49.565217391304351</v>
      </c>
      <c r="E18" s="180">
        <v>58</v>
      </c>
      <c r="F18" s="259">
        <f t="shared" si="1"/>
        <v>50.434782608695649</v>
      </c>
      <c r="G18" s="187">
        <v>58</v>
      </c>
      <c r="H18" s="180">
        <v>31</v>
      </c>
      <c r="I18" s="215">
        <f t="shared" si="2"/>
        <v>26.956521739130434</v>
      </c>
      <c r="J18" s="180">
        <v>27</v>
      </c>
      <c r="K18" s="259">
        <f t="shared" si="3"/>
        <v>23.478260869565219</v>
      </c>
      <c r="L18" s="187">
        <v>57</v>
      </c>
      <c r="M18" s="180">
        <v>26</v>
      </c>
      <c r="N18" s="215">
        <f t="shared" si="4"/>
        <v>22.608695652173914</v>
      </c>
      <c r="O18" s="180">
        <v>31</v>
      </c>
      <c r="P18" s="215">
        <f t="shared" si="5"/>
        <v>26.956521739130434</v>
      </c>
    </row>
    <row r="19" spans="1:21" ht="13.2" x14ac:dyDescent="0.25">
      <c r="A19" s="268" t="s">
        <v>93</v>
      </c>
      <c r="B19" s="187">
        <v>68</v>
      </c>
      <c r="C19" s="180">
        <v>35</v>
      </c>
      <c r="D19" s="215">
        <f t="shared" si="0"/>
        <v>51.470588235294116</v>
      </c>
      <c r="E19" s="180">
        <v>33</v>
      </c>
      <c r="F19" s="259">
        <f t="shared" si="1"/>
        <v>48.529411764705884</v>
      </c>
      <c r="G19" s="187">
        <v>35</v>
      </c>
      <c r="H19" s="180">
        <v>16</v>
      </c>
      <c r="I19" s="215">
        <f t="shared" si="2"/>
        <v>23.52941176470588</v>
      </c>
      <c r="J19" s="180">
        <v>19</v>
      </c>
      <c r="K19" s="259">
        <f t="shared" si="3"/>
        <v>27.941176470588236</v>
      </c>
      <c r="L19" s="187">
        <v>33</v>
      </c>
      <c r="M19" s="180">
        <v>19</v>
      </c>
      <c r="N19" s="215">
        <f t="shared" si="4"/>
        <v>27.941176470588236</v>
      </c>
      <c r="O19" s="180">
        <v>14</v>
      </c>
      <c r="P19" s="215">
        <f t="shared" si="5"/>
        <v>20.588235294117645</v>
      </c>
    </row>
    <row r="20" spans="1:21" ht="13.2" x14ac:dyDescent="0.25">
      <c r="A20" s="268" t="s">
        <v>94</v>
      </c>
      <c r="B20" s="187">
        <v>52</v>
      </c>
      <c r="C20" s="180">
        <v>26</v>
      </c>
      <c r="D20" s="215">
        <f t="shared" si="0"/>
        <v>50</v>
      </c>
      <c r="E20" s="180">
        <v>26</v>
      </c>
      <c r="F20" s="259">
        <f t="shared" si="1"/>
        <v>50</v>
      </c>
      <c r="G20" s="187">
        <v>27</v>
      </c>
      <c r="H20" s="180">
        <v>11</v>
      </c>
      <c r="I20" s="215">
        <f t="shared" si="2"/>
        <v>21.153846153846153</v>
      </c>
      <c r="J20" s="180">
        <v>16</v>
      </c>
      <c r="K20" s="259">
        <f t="shared" si="3"/>
        <v>30.76923076923077</v>
      </c>
      <c r="L20" s="187">
        <v>25</v>
      </c>
      <c r="M20" s="180">
        <v>15</v>
      </c>
      <c r="N20" s="215">
        <f t="shared" si="4"/>
        <v>28.846153846153843</v>
      </c>
      <c r="O20" s="180">
        <v>10</v>
      </c>
      <c r="P20" s="215">
        <f t="shared" si="5"/>
        <v>19.230769230769234</v>
      </c>
    </row>
    <row r="21" spans="1:21" ht="13.2" x14ac:dyDescent="0.25">
      <c r="A21" s="268" t="s">
        <v>95</v>
      </c>
      <c r="B21" s="187">
        <v>35</v>
      </c>
      <c r="C21" s="180">
        <v>18</v>
      </c>
      <c r="D21" s="215">
        <f t="shared" si="0"/>
        <v>51.428571428571423</v>
      </c>
      <c r="E21" s="180">
        <v>17</v>
      </c>
      <c r="F21" s="259">
        <f t="shared" si="1"/>
        <v>48.571428571428569</v>
      </c>
      <c r="G21" s="187">
        <v>18</v>
      </c>
      <c r="H21" s="180">
        <v>9</v>
      </c>
      <c r="I21" s="215">
        <f t="shared" si="2"/>
        <v>25.714285714285712</v>
      </c>
      <c r="J21" s="180">
        <v>9</v>
      </c>
      <c r="K21" s="259">
        <f t="shared" si="3"/>
        <v>25.714285714285712</v>
      </c>
      <c r="L21" s="187">
        <v>17</v>
      </c>
      <c r="M21" s="180">
        <v>9</v>
      </c>
      <c r="N21" s="215">
        <f t="shared" si="4"/>
        <v>25.714285714285712</v>
      </c>
      <c r="O21" s="180">
        <v>8</v>
      </c>
      <c r="P21" s="215">
        <f t="shared" si="5"/>
        <v>22.857142857142858</v>
      </c>
    </row>
    <row r="22" spans="1:21" ht="13.2" x14ac:dyDescent="0.25">
      <c r="A22" s="268" t="s">
        <v>96</v>
      </c>
      <c r="B22" s="187">
        <v>35</v>
      </c>
      <c r="C22" s="180">
        <v>18</v>
      </c>
      <c r="D22" s="215">
        <f t="shared" si="0"/>
        <v>51.428571428571423</v>
      </c>
      <c r="E22" s="180">
        <v>17</v>
      </c>
      <c r="F22" s="259">
        <f t="shared" si="1"/>
        <v>48.571428571428569</v>
      </c>
      <c r="G22" s="187">
        <v>18</v>
      </c>
      <c r="H22" s="180">
        <v>12</v>
      </c>
      <c r="I22" s="215">
        <f t="shared" si="2"/>
        <v>34.285714285714285</v>
      </c>
      <c r="J22" s="180">
        <v>6</v>
      </c>
      <c r="K22" s="259">
        <f t="shared" si="3"/>
        <v>17.142857142857142</v>
      </c>
      <c r="L22" s="187">
        <v>17</v>
      </c>
      <c r="M22" s="180">
        <v>6</v>
      </c>
      <c r="N22" s="215">
        <f t="shared" si="4"/>
        <v>17.142857142857142</v>
      </c>
      <c r="O22" s="180">
        <v>11</v>
      </c>
      <c r="P22" s="215">
        <f t="shared" si="5"/>
        <v>31.428571428571427</v>
      </c>
    </row>
    <row r="23" spans="1:21" ht="13.2" x14ac:dyDescent="0.25">
      <c r="A23" s="268" t="s">
        <v>97</v>
      </c>
      <c r="B23" s="187">
        <v>58</v>
      </c>
      <c r="C23" s="180">
        <v>29</v>
      </c>
      <c r="D23" s="215">
        <f t="shared" si="0"/>
        <v>50</v>
      </c>
      <c r="E23" s="180">
        <v>29</v>
      </c>
      <c r="F23" s="259">
        <f t="shared" si="1"/>
        <v>50</v>
      </c>
      <c r="G23" s="187">
        <v>30</v>
      </c>
      <c r="H23" s="180">
        <v>12</v>
      </c>
      <c r="I23" s="215">
        <f t="shared" si="2"/>
        <v>20.689655172413794</v>
      </c>
      <c r="J23" s="180">
        <v>18</v>
      </c>
      <c r="K23" s="259">
        <f t="shared" si="3"/>
        <v>31.03448275862069</v>
      </c>
      <c r="L23" s="187">
        <v>28</v>
      </c>
      <c r="M23" s="180">
        <v>17</v>
      </c>
      <c r="N23" s="215">
        <f t="shared" si="4"/>
        <v>29.310344827586203</v>
      </c>
      <c r="O23" s="180">
        <v>11</v>
      </c>
      <c r="P23" s="215">
        <f t="shared" si="5"/>
        <v>18.96551724137931</v>
      </c>
    </row>
    <row r="24" spans="1:21" ht="13.2" x14ac:dyDescent="0.25">
      <c r="A24" s="268" t="s">
        <v>98</v>
      </c>
      <c r="B24" s="187">
        <v>30</v>
      </c>
      <c r="C24" s="180">
        <v>15</v>
      </c>
      <c r="D24" s="215">
        <f t="shared" si="0"/>
        <v>50</v>
      </c>
      <c r="E24" s="180">
        <v>15</v>
      </c>
      <c r="F24" s="259">
        <f t="shared" si="1"/>
        <v>50</v>
      </c>
      <c r="G24" s="187">
        <v>17</v>
      </c>
      <c r="H24" s="180">
        <v>7</v>
      </c>
      <c r="I24" s="215">
        <f t="shared" si="2"/>
        <v>23.333333333333332</v>
      </c>
      <c r="J24" s="180">
        <v>10</v>
      </c>
      <c r="K24" s="259">
        <f t="shared" si="3"/>
        <v>33.333333333333329</v>
      </c>
      <c r="L24" s="187">
        <v>13</v>
      </c>
      <c r="M24" s="180">
        <v>8</v>
      </c>
      <c r="N24" s="215">
        <f t="shared" si="4"/>
        <v>26.666666666666668</v>
      </c>
      <c r="O24" s="180">
        <v>5</v>
      </c>
      <c r="P24" s="215">
        <f t="shared" si="5"/>
        <v>16.666666666666664</v>
      </c>
    </row>
    <row r="25" spans="1:21" ht="13.2" x14ac:dyDescent="0.25">
      <c r="A25" s="268" t="s">
        <v>99</v>
      </c>
      <c r="B25" s="187">
        <v>53</v>
      </c>
      <c r="C25" s="180">
        <v>26</v>
      </c>
      <c r="D25" s="215">
        <f t="shared" si="0"/>
        <v>49.056603773584904</v>
      </c>
      <c r="E25" s="180">
        <v>27</v>
      </c>
      <c r="F25" s="259">
        <f t="shared" si="1"/>
        <v>50.943396226415096</v>
      </c>
      <c r="G25" s="187">
        <v>30</v>
      </c>
      <c r="H25" s="180">
        <v>13</v>
      </c>
      <c r="I25" s="215">
        <f t="shared" si="2"/>
        <v>24.528301886792452</v>
      </c>
      <c r="J25" s="180">
        <v>17</v>
      </c>
      <c r="K25" s="259">
        <f t="shared" si="3"/>
        <v>32.075471698113205</v>
      </c>
      <c r="L25" s="187">
        <v>23</v>
      </c>
      <c r="M25" s="180">
        <v>13</v>
      </c>
      <c r="N25" s="215">
        <f t="shared" si="4"/>
        <v>24.528301886792452</v>
      </c>
      <c r="O25" s="180">
        <v>10</v>
      </c>
      <c r="P25" s="215">
        <f t="shared" si="5"/>
        <v>18.867924528301888</v>
      </c>
    </row>
    <row r="26" spans="1:21" ht="13.2" x14ac:dyDescent="0.25">
      <c r="A26" s="268" t="s">
        <v>100</v>
      </c>
      <c r="B26" s="187">
        <v>25</v>
      </c>
      <c r="C26" s="180">
        <v>13</v>
      </c>
      <c r="D26" s="215">
        <f t="shared" si="0"/>
        <v>52</v>
      </c>
      <c r="E26" s="180">
        <v>12</v>
      </c>
      <c r="F26" s="259">
        <f t="shared" si="1"/>
        <v>48</v>
      </c>
      <c r="G26" s="187">
        <v>15</v>
      </c>
      <c r="H26" s="180">
        <v>8</v>
      </c>
      <c r="I26" s="215">
        <f t="shared" si="2"/>
        <v>32</v>
      </c>
      <c r="J26" s="180">
        <v>7</v>
      </c>
      <c r="K26" s="259">
        <f t="shared" si="3"/>
        <v>28.000000000000004</v>
      </c>
      <c r="L26" s="187">
        <v>10</v>
      </c>
      <c r="M26" s="180">
        <v>5</v>
      </c>
      <c r="N26" s="215">
        <f t="shared" si="4"/>
        <v>20</v>
      </c>
      <c r="O26" s="180">
        <v>5</v>
      </c>
      <c r="P26" s="215">
        <f t="shared" si="5"/>
        <v>20</v>
      </c>
    </row>
    <row r="27" spans="1:21" ht="13.2" x14ac:dyDescent="0.25">
      <c r="A27" s="268" t="s">
        <v>101</v>
      </c>
      <c r="B27" s="187">
        <v>12</v>
      </c>
      <c r="C27" s="180">
        <v>6</v>
      </c>
      <c r="D27" s="215">
        <f t="shared" si="0"/>
        <v>50</v>
      </c>
      <c r="E27" s="180">
        <v>6</v>
      </c>
      <c r="F27" s="259">
        <f t="shared" si="1"/>
        <v>50</v>
      </c>
      <c r="G27" s="187">
        <v>6</v>
      </c>
      <c r="H27" s="180">
        <v>4</v>
      </c>
      <c r="I27" s="215">
        <f t="shared" si="2"/>
        <v>33.333333333333329</v>
      </c>
      <c r="J27" s="180">
        <v>2</v>
      </c>
      <c r="K27" s="259">
        <f t="shared" si="3"/>
        <v>16.666666666666664</v>
      </c>
      <c r="L27" s="187">
        <v>6</v>
      </c>
      <c r="M27" s="180">
        <v>2</v>
      </c>
      <c r="N27" s="215">
        <f t="shared" si="4"/>
        <v>16.666666666666664</v>
      </c>
      <c r="O27" s="180">
        <v>4</v>
      </c>
      <c r="P27" s="215">
        <f t="shared" si="5"/>
        <v>33.333333333333329</v>
      </c>
    </row>
    <row r="28" spans="1:21" ht="13.2" x14ac:dyDescent="0.25">
      <c r="A28" s="268" t="s">
        <v>102</v>
      </c>
      <c r="B28" s="187">
        <v>66</v>
      </c>
      <c r="C28" s="180">
        <v>33</v>
      </c>
      <c r="D28" s="215">
        <f t="shared" si="0"/>
        <v>50</v>
      </c>
      <c r="E28" s="180">
        <v>33</v>
      </c>
      <c r="F28" s="259">
        <f t="shared" si="1"/>
        <v>50</v>
      </c>
      <c r="G28" s="187">
        <v>35</v>
      </c>
      <c r="H28" s="180">
        <v>18</v>
      </c>
      <c r="I28" s="215">
        <f t="shared" si="2"/>
        <v>27.27272727272727</v>
      </c>
      <c r="J28" s="180">
        <v>17</v>
      </c>
      <c r="K28" s="259">
        <f t="shared" si="3"/>
        <v>25.757575757575758</v>
      </c>
      <c r="L28" s="187">
        <v>31</v>
      </c>
      <c r="M28" s="180">
        <v>15</v>
      </c>
      <c r="N28" s="215">
        <f t="shared" si="4"/>
        <v>22.727272727272727</v>
      </c>
      <c r="O28" s="180">
        <v>16</v>
      </c>
      <c r="P28" s="215">
        <f t="shared" si="5"/>
        <v>24.242424242424242</v>
      </c>
    </row>
    <row r="29" spans="1:21" ht="13.2" x14ac:dyDescent="0.25">
      <c r="A29" s="268" t="s">
        <v>103</v>
      </c>
      <c r="B29" s="187">
        <v>141</v>
      </c>
      <c r="C29" s="180">
        <v>70</v>
      </c>
      <c r="D29" s="215">
        <f t="shared" si="0"/>
        <v>49.645390070921984</v>
      </c>
      <c r="E29" s="180">
        <v>71</v>
      </c>
      <c r="F29" s="259">
        <f t="shared" si="1"/>
        <v>50.354609929078009</v>
      </c>
      <c r="G29" s="187">
        <v>72</v>
      </c>
      <c r="H29" s="180">
        <v>36</v>
      </c>
      <c r="I29" s="215">
        <f t="shared" si="2"/>
        <v>25.531914893617021</v>
      </c>
      <c r="J29" s="180">
        <v>36</v>
      </c>
      <c r="K29" s="259">
        <f t="shared" si="3"/>
        <v>25.531914893617021</v>
      </c>
      <c r="L29" s="187">
        <v>69</v>
      </c>
      <c r="M29" s="180">
        <v>34</v>
      </c>
      <c r="N29" s="215">
        <f t="shared" si="4"/>
        <v>24.113475177304963</v>
      </c>
      <c r="O29" s="180">
        <v>35</v>
      </c>
      <c r="P29" s="215">
        <f t="shared" si="5"/>
        <v>24.822695035460992</v>
      </c>
    </row>
    <row r="30" spans="1:21" ht="13.2" x14ac:dyDescent="0.25">
      <c r="A30" s="268" t="s">
        <v>807</v>
      </c>
      <c r="B30" s="187">
        <v>33</v>
      </c>
      <c r="C30" s="180">
        <v>18</v>
      </c>
      <c r="D30" s="215">
        <f t="shared" si="0"/>
        <v>54.54545454545454</v>
      </c>
      <c r="E30" s="180">
        <v>15</v>
      </c>
      <c r="F30" s="259">
        <f t="shared" si="1"/>
        <v>45.454545454545453</v>
      </c>
      <c r="G30" s="187">
        <v>19</v>
      </c>
      <c r="H30" s="180">
        <v>10</v>
      </c>
      <c r="I30" s="215">
        <f t="shared" si="2"/>
        <v>30.303030303030305</v>
      </c>
      <c r="J30" s="180">
        <v>9</v>
      </c>
      <c r="K30" s="259">
        <f t="shared" si="3"/>
        <v>27.27272727272727</v>
      </c>
      <c r="L30" s="187">
        <v>14</v>
      </c>
      <c r="M30" s="180">
        <v>8</v>
      </c>
      <c r="N30" s="215">
        <f t="shared" si="4"/>
        <v>24.242424242424242</v>
      </c>
      <c r="O30" s="180">
        <v>6</v>
      </c>
      <c r="P30" s="215">
        <f t="shared" si="5"/>
        <v>18.181818181818183</v>
      </c>
    </row>
    <row r="31" spans="1:21" ht="24.9" customHeight="1" x14ac:dyDescent="0.25">
      <c r="A31" s="256" t="s">
        <v>280</v>
      </c>
      <c r="B31" s="254">
        <v>1215</v>
      </c>
      <c r="C31" s="255">
        <v>607</v>
      </c>
      <c r="D31" s="256">
        <f t="shared" si="0"/>
        <v>49.958847736625515</v>
      </c>
      <c r="E31" s="255">
        <v>608</v>
      </c>
      <c r="F31" s="257">
        <f t="shared" si="1"/>
        <v>50.041152263374485</v>
      </c>
      <c r="G31" s="255">
        <v>631</v>
      </c>
      <c r="H31" s="255">
        <v>319</v>
      </c>
      <c r="I31" s="256">
        <f t="shared" si="2"/>
        <v>26.255144032921812</v>
      </c>
      <c r="J31" s="255">
        <v>312</v>
      </c>
      <c r="K31" s="257">
        <f t="shared" si="3"/>
        <v>25.679012345679013</v>
      </c>
      <c r="L31" s="255">
        <v>584</v>
      </c>
      <c r="M31" s="255">
        <v>288</v>
      </c>
      <c r="N31" s="256">
        <f t="shared" si="4"/>
        <v>23.703703703703706</v>
      </c>
      <c r="O31" s="255">
        <v>296</v>
      </c>
      <c r="P31" s="256">
        <f t="shared" si="5"/>
        <v>24.362139917695476</v>
      </c>
      <c r="Q31" s="267"/>
      <c r="R31" s="267"/>
      <c r="S31" s="267"/>
      <c r="T31" s="267"/>
      <c r="U31" s="267"/>
    </row>
    <row r="32" spans="1:21" ht="13.2" x14ac:dyDescent="0.25">
      <c r="A32" s="268" t="s">
        <v>6</v>
      </c>
      <c r="B32" s="187">
        <v>251</v>
      </c>
      <c r="C32" s="180">
        <v>123</v>
      </c>
      <c r="D32" s="215">
        <f t="shared" si="0"/>
        <v>49.003984063745023</v>
      </c>
      <c r="E32" s="180">
        <v>128</v>
      </c>
      <c r="F32" s="259">
        <f t="shared" si="1"/>
        <v>50.996015936254977</v>
      </c>
      <c r="G32" s="187">
        <v>132</v>
      </c>
      <c r="H32" s="180">
        <v>65</v>
      </c>
      <c r="I32" s="215">
        <f t="shared" si="2"/>
        <v>25.89641434262948</v>
      </c>
      <c r="J32" s="180">
        <v>67</v>
      </c>
      <c r="K32" s="259">
        <f t="shared" si="3"/>
        <v>26.693227091633464</v>
      </c>
      <c r="L32" s="187">
        <v>119</v>
      </c>
      <c r="M32" s="180">
        <v>58</v>
      </c>
      <c r="N32" s="215">
        <f t="shared" si="4"/>
        <v>23.107569721115535</v>
      </c>
      <c r="O32" s="180">
        <v>61</v>
      </c>
      <c r="P32" s="215">
        <f t="shared" si="5"/>
        <v>24.302788844621514</v>
      </c>
    </row>
    <row r="33" spans="1:21" ht="13.2" x14ac:dyDescent="0.25">
      <c r="A33" s="268" t="s">
        <v>104</v>
      </c>
      <c r="B33" s="187">
        <v>101</v>
      </c>
      <c r="C33" s="180">
        <v>51</v>
      </c>
      <c r="D33" s="215">
        <f t="shared" si="0"/>
        <v>50.495049504950494</v>
      </c>
      <c r="E33" s="180">
        <v>50</v>
      </c>
      <c r="F33" s="259">
        <f t="shared" si="1"/>
        <v>49.504950495049506</v>
      </c>
      <c r="G33" s="187">
        <v>51</v>
      </c>
      <c r="H33" s="180">
        <v>26</v>
      </c>
      <c r="I33" s="215">
        <f t="shared" si="2"/>
        <v>25.742574257425744</v>
      </c>
      <c r="J33" s="180">
        <v>25</v>
      </c>
      <c r="K33" s="259">
        <f t="shared" si="3"/>
        <v>24.752475247524753</v>
      </c>
      <c r="L33" s="187">
        <v>50</v>
      </c>
      <c r="M33" s="180">
        <v>25</v>
      </c>
      <c r="N33" s="215">
        <f t="shared" si="4"/>
        <v>24.752475247524753</v>
      </c>
      <c r="O33" s="180">
        <v>25</v>
      </c>
      <c r="P33" s="215">
        <f t="shared" si="5"/>
        <v>24.752475247524753</v>
      </c>
    </row>
    <row r="34" spans="1:21" ht="13.2" x14ac:dyDescent="0.25">
      <c r="A34" s="268" t="s">
        <v>105</v>
      </c>
      <c r="B34" s="187">
        <v>104</v>
      </c>
      <c r="C34" s="180">
        <v>53</v>
      </c>
      <c r="D34" s="215">
        <f t="shared" si="0"/>
        <v>50.96153846153846</v>
      </c>
      <c r="E34" s="180">
        <v>51</v>
      </c>
      <c r="F34" s="259">
        <f t="shared" si="1"/>
        <v>49.038461538461533</v>
      </c>
      <c r="G34" s="187">
        <v>54</v>
      </c>
      <c r="H34" s="180">
        <v>30</v>
      </c>
      <c r="I34" s="215">
        <f t="shared" si="2"/>
        <v>28.846153846153843</v>
      </c>
      <c r="J34" s="180">
        <v>24</v>
      </c>
      <c r="K34" s="259">
        <f t="shared" si="3"/>
        <v>23.076923076923077</v>
      </c>
      <c r="L34" s="187">
        <v>50</v>
      </c>
      <c r="M34" s="180">
        <v>23</v>
      </c>
      <c r="N34" s="215">
        <f t="shared" si="4"/>
        <v>22.115384615384613</v>
      </c>
      <c r="O34" s="180">
        <v>27</v>
      </c>
      <c r="P34" s="215">
        <f t="shared" si="5"/>
        <v>25.961538461538463</v>
      </c>
    </row>
    <row r="35" spans="1:21" ht="13.2" x14ac:dyDescent="0.25">
      <c r="A35" s="268" t="s">
        <v>106</v>
      </c>
      <c r="B35" s="187">
        <v>45</v>
      </c>
      <c r="C35" s="180">
        <v>23</v>
      </c>
      <c r="D35" s="215">
        <f t="shared" si="0"/>
        <v>51.111111111111107</v>
      </c>
      <c r="E35" s="180">
        <v>22</v>
      </c>
      <c r="F35" s="259">
        <f t="shared" si="1"/>
        <v>48.888888888888886</v>
      </c>
      <c r="G35" s="187">
        <v>23</v>
      </c>
      <c r="H35" s="180">
        <v>12</v>
      </c>
      <c r="I35" s="215">
        <f t="shared" si="2"/>
        <v>26.666666666666668</v>
      </c>
      <c r="J35" s="180">
        <v>11</v>
      </c>
      <c r="K35" s="259">
        <f t="shared" si="3"/>
        <v>24.444444444444443</v>
      </c>
      <c r="L35" s="187">
        <v>22</v>
      </c>
      <c r="M35" s="180">
        <v>11</v>
      </c>
      <c r="N35" s="215">
        <f t="shared" si="4"/>
        <v>24.444444444444443</v>
      </c>
      <c r="O35" s="180">
        <v>11</v>
      </c>
      <c r="P35" s="215">
        <f t="shared" si="5"/>
        <v>24.444444444444443</v>
      </c>
    </row>
    <row r="36" spans="1:21" ht="13.2" x14ac:dyDescent="0.25">
      <c r="A36" s="268" t="s">
        <v>107</v>
      </c>
      <c r="B36" s="187">
        <v>104</v>
      </c>
      <c r="C36" s="180">
        <v>52</v>
      </c>
      <c r="D36" s="215">
        <f t="shared" si="0"/>
        <v>50</v>
      </c>
      <c r="E36" s="180">
        <v>52</v>
      </c>
      <c r="F36" s="259">
        <f t="shared" si="1"/>
        <v>50</v>
      </c>
      <c r="G36" s="187">
        <v>54</v>
      </c>
      <c r="H36" s="180">
        <v>25</v>
      </c>
      <c r="I36" s="215">
        <f t="shared" si="2"/>
        <v>24.03846153846154</v>
      </c>
      <c r="J36" s="180">
        <v>29</v>
      </c>
      <c r="K36" s="259">
        <f t="shared" si="3"/>
        <v>27.884615384615387</v>
      </c>
      <c r="L36" s="187">
        <v>50</v>
      </c>
      <c r="M36" s="180">
        <v>27</v>
      </c>
      <c r="N36" s="215">
        <f t="shared" si="4"/>
        <v>25.961538461538463</v>
      </c>
      <c r="O36" s="180">
        <v>23</v>
      </c>
      <c r="P36" s="215">
        <f t="shared" si="5"/>
        <v>22.115384615384613</v>
      </c>
    </row>
    <row r="37" spans="1:21" ht="13.2" x14ac:dyDescent="0.25">
      <c r="A37" s="268" t="s">
        <v>108</v>
      </c>
      <c r="B37" s="187">
        <v>53</v>
      </c>
      <c r="C37" s="180">
        <v>27</v>
      </c>
      <c r="D37" s="215">
        <f t="shared" si="0"/>
        <v>50.943396226415096</v>
      </c>
      <c r="E37" s="180">
        <v>26</v>
      </c>
      <c r="F37" s="259">
        <f t="shared" si="1"/>
        <v>49.056603773584904</v>
      </c>
      <c r="G37" s="187">
        <v>27</v>
      </c>
      <c r="H37" s="180">
        <v>14</v>
      </c>
      <c r="I37" s="215">
        <f t="shared" si="2"/>
        <v>26.415094339622641</v>
      </c>
      <c r="J37" s="180">
        <v>13</v>
      </c>
      <c r="K37" s="259">
        <f t="shared" si="3"/>
        <v>24.528301886792452</v>
      </c>
      <c r="L37" s="187">
        <v>26</v>
      </c>
      <c r="M37" s="180">
        <v>13</v>
      </c>
      <c r="N37" s="215">
        <f t="shared" si="4"/>
        <v>24.528301886792452</v>
      </c>
      <c r="O37" s="180">
        <v>13</v>
      </c>
      <c r="P37" s="215">
        <f t="shared" si="5"/>
        <v>24.528301886792452</v>
      </c>
    </row>
    <row r="38" spans="1:21" ht="13.2" x14ac:dyDescent="0.25">
      <c r="A38" s="268" t="s">
        <v>109</v>
      </c>
      <c r="B38" s="187">
        <v>101</v>
      </c>
      <c r="C38" s="180">
        <v>50</v>
      </c>
      <c r="D38" s="215">
        <f t="shared" si="0"/>
        <v>49.504950495049506</v>
      </c>
      <c r="E38" s="180">
        <v>51</v>
      </c>
      <c r="F38" s="259">
        <f t="shared" si="1"/>
        <v>50.495049504950494</v>
      </c>
      <c r="G38" s="187">
        <v>51</v>
      </c>
      <c r="H38" s="180">
        <v>26</v>
      </c>
      <c r="I38" s="215">
        <f t="shared" si="2"/>
        <v>25.742574257425744</v>
      </c>
      <c r="J38" s="180">
        <v>25</v>
      </c>
      <c r="K38" s="259">
        <f t="shared" si="3"/>
        <v>24.752475247524753</v>
      </c>
      <c r="L38" s="187">
        <v>50</v>
      </c>
      <c r="M38" s="180">
        <v>24</v>
      </c>
      <c r="N38" s="215">
        <f t="shared" si="4"/>
        <v>23.762376237623762</v>
      </c>
      <c r="O38" s="180">
        <v>26</v>
      </c>
      <c r="P38" s="215">
        <f t="shared" si="5"/>
        <v>25.742574257425744</v>
      </c>
    </row>
    <row r="39" spans="1:21" ht="13.2" x14ac:dyDescent="0.25">
      <c r="A39" s="268" t="s">
        <v>110</v>
      </c>
      <c r="B39" s="187">
        <v>51</v>
      </c>
      <c r="C39" s="180">
        <v>25</v>
      </c>
      <c r="D39" s="215">
        <f t="shared" si="0"/>
        <v>49.019607843137251</v>
      </c>
      <c r="E39" s="180">
        <v>26</v>
      </c>
      <c r="F39" s="259">
        <f t="shared" si="1"/>
        <v>50.980392156862742</v>
      </c>
      <c r="G39" s="187">
        <v>29</v>
      </c>
      <c r="H39" s="180">
        <v>13</v>
      </c>
      <c r="I39" s="215">
        <f t="shared" si="2"/>
        <v>25.490196078431371</v>
      </c>
      <c r="J39" s="180">
        <v>16</v>
      </c>
      <c r="K39" s="259">
        <f t="shared" si="3"/>
        <v>31.372549019607842</v>
      </c>
      <c r="L39" s="187">
        <v>22</v>
      </c>
      <c r="M39" s="180">
        <v>12</v>
      </c>
      <c r="N39" s="215">
        <f t="shared" si="4"/>
        <v>23.52941176470588</v>
      </c>
      <c r="O39" s="180">
        <v>10</v>
      </c>
      <c r="P39" s="215">
        <f t="shared" si="5"/>
        <v>19.607843137254903</v>
      </c>
    </row>
    <row r="40" spans="1:21" ht="13.2" x14ac:dyDescent="0.25">
      <c r="A40" s="268" t="s">
        <v>111</v>
      </c>
      <c r="B40" s="187">
        <v>36</v>
      </c>
      <c r="C40" s="180">
        <v>18</v>
      </c>
      <c r="D40" s="215">
        <f t="shared" si="0"/>
        <v>50</v>
      </c>
      <c r="E40" s="180">
        <v>18</v>
      </c>
      <c r="F40" s="259">
        <f t="shared" si="1"/>
        <v>50</v>
      </c>
      <c r="G40" s="187">
        <v>18</v>
      </c>
      <c r="H40" s="180">
        <v>9</v>
      </c>
      <c r="I40" s="215">
        <f t="shared" si="2"/>
        <v>25</v>
      </c>
      <c r="J40" s="180">
        <v>9</v>
      </c>
      <c r="K40" s="259">
        <f t="shared" si="3"/>
        <v>25</v>
      </c>
      <c r="L40" s="187">
        <v>18</v>
      </c>
      <c r="M40" s="180">
        <v>9</v>
      </c>
      <c r="N40" s="215">
        <f t="shared" si="4"/>
        <v>25</v>
      </c>
      <c r="O40" s="180">
        <v>9</v>
      </c>
      <c r="P40" s="215">
        <f t="shared" si="5"/>
        <v>25</v>
      </c>
    </row>
    <row r="41" spans="1:21" ht="13.2" x14ac:dyDescent="0.25">
      <c r="A41" s="268" t="s">
        <v>112</v>
      </c>
      <c r="B41" s="187">
        <v>163</v>
      </c>
      <c r="C41" s="180">
        <v>81</v>
      </c>
      <c r="D41" s="215">
        <f t="shared" si="0"/>
        <v>49.693251533742334</v>
      </c>
      <c r="E41" s="180">
        <v>82</v>
      </c>
      <c r="F41" s="259">
        <f t="shared" si="1"/>
        <v>50.306748466257666</v>
      </c>
      <c r="G41" s="187">
        <v>85</v>
      </c>
      <c r="H41" s="180">
        <v>44</v>
      </c>
      <c r="I41" s="215">
        <f t="shared" si="2"/>
        <v>26.993865030674847</v>
      </c>
      <c r="J41" s="180">
        <v>41</v>
      </c>
      <c r="K41" s="259">
        <f t="shared" si="3"/>
        <v>25.153374233128833</v>
      </c>
      <c r="L41" s="187">
        <v>78</v>
      </c>
      <c r="M41" s="180">
        <v>37</v>
      </c>
      <c r="N41" s="215">
        <f t="shared" si="4"/>
        <v>22.699386503067483</v>
      </c>
      <c r="O41" s="180">
        <v>41</v>
      </c>
      <c r="P41" s="215">
        <f t="shared" si="5"/>
        <v>25.153374233128833</v>
      </c>
    </row>
    <row r="42" spans="1:21" ht="13.2" x14ac:dyDescent="0.25">
      <c r="A42" s="268" t="s">
        <v>614</v>
      </c>
      <c r="B42" s="187">
        <v>16</v>
      </c>
      <c r="C42" s="180">
        <v>8</v>
      </c>
      <c r="D42" s="215">
        <f t="shared" si="0"/>
        <v>50</v>
      </c>
      <c r="E42" s="180">
        <v>8</v>
      </c>
      <c r="F42" s="259">
        <f t="shared" si="1"/>
        <v>50</v>
      </c>
      <c r="G42" s="187">
        <v>9</v>
      </c>
      <c r="H42" s="180">
        <v>4</v>
      </c>
      <c r="I42" s="215">
        <f t="shared" si="2"/>
        <v>25</v>
      </c>
      <c r="J42" s="180">
        <v>5</v>
      </c>
      <c r="K42" s="259">
        <f t="shared" si="3"/>
        <v>31.25</v>
      </c>
      <c r="L42" s="187">
        <v>7</v>
      </c>
      <c r="M42" s="180">
        <v>4</v>
      </c>
      <c r="N42" s="215">
        <f t="shared" si="4"/>
        <v>25</v>
      </c>
      <c r="O42" s="180">
        <v>3</v>
      </c>
      <c r="P42" s="215">
        <f t="shared" si="5"/>
        <v>18.75</v>
      </c>
    </row>
    <row r="43" spans="1:21" ht="13.2" x14ac:dyDescent="0.25">
      <c r="A43" s="268" t="s">
        <v>808</v>
      </c>
      <c r="B43" s="187">
        <v>28</v>
      </c>
      <c r="C43" s="180">
        <v>14</v>
      </c>
      <c r="D43" s="215">
        <f t="shared" si="0"/>
        <v>50</v>
      </c>
      <c r="E43" s="180">
        <v>14</v>
      </c>
      <c r="F43" s="259">
        <f t="shared" si="1"/>
        <v>50</v>
      </c>
      <c r="G43" s="187">
        <v>15</v>
      </c>
      <c r="H43" s="180">
        <v>7</v>
      </c>
      <c r="I43" s="215">
        <f t="shared" si="2"/>
        <v>25</v>
      </c>
      <c r="J43" s="180">
        <v>8</v>
      </c>
      <c r="K43" s="259">
        <f t="shared" si="3"/>
        <v>28.571428571428569</v>
      </c>
      <c r="L43" s="187">
        <v>13</v>
      </c>
      <c r="M43" s="180">
        <v>7</v>
      </c>
      <c r="N43" s="215">
        <f t="shared" si="4"/>
        <v>25</v>
      </c>
      <c r="O43" s="180">
        <v>6</v>
      </c>
      <c r="P43" s="215">
        <f t="shared" si="5"/>
        <v>21.428571428571427</v>
      </c>
    </row>
    <row r="44" spans="1:21" ht="13.2" x14ac:dyDescent="0.25">
      <c r="A44" s="268" t="s">
        <v>113</v>
      </c>
      <c r="B44" s="187">
        <v>59</v>
      </c>
      <c r="C44" s="180">
        <v>31</v>
      </c>
      <c r="D44" s="215">
        <f t="shared" si="0"/>
        <v>52.542372881355938</v>
      </c>
      <c r="E44" s="180">
        <v>28</v>
      </c>
      <c r="F44" s="259">
        <f t="shared" si="1"/>
        <v>47.457627118644069</v>
      </c>
      <c r="G44" s="187">
        <v>31</v>
      </c>
      <c r="H44" s="180">
        <v>17</v>
      </c>
      <c r="I44" s="215">
        <f t="shared" si="2"/>
        <v>28.8135593220339</v>
      </c>
      <c r="J44" s="180">
        <v>14</v>
      </c>
      <c r="K44" s="259">
        <f t="shared" si="3"/>
        <v>23.728813559322035</v>
      </c>
      <c r="L44" s="187">
        <v>28</v>
      </c>
      <c r="M44" s="180">
        <v>14</v>
      </c>
      <c r="N44" s="215">
        <f t="shared" si="4"/>
        <v>23.728813559322035</v>
      </c>
      <c r="O44" s="180">
        <v>14</v>
      </c>
      <c r="P44" s="215">
        <f t="shared" si="5"/>
        <v>23.728813559322035</v>
      </c>
    </row>
    <row r="45" spans="1:21" ht="13.2" x14ac:dyDescent="0.25">
      <c r="A45" s="268" t="s">
        <v>114</v>
      </c>
      <c r="B45" s="187">
        <v>37</v>
      </c>
      <c r="C45" s="180">
        <v>18</v>
      </c>
      <c r="D45" s="215">
        <f t="shared" si="0"/>
        <v>48.648648648648653</v>
      </c>
      <c r="E45" s="180">
        <v>19</v>
      </c>
      <c r="F45" s="259">
        <f t="shared" si="1"/>
        <v>51.351351351351347</v>
      </c>
      <c r="G45" s="187">
        <v>19</v>
      </c>
      <c r="H45" s="180">
        <v>10</v>
      </c>
      <c r="I45" s="215">
        <f t="shared" si="2"/>
        <v>27.027027027027028</v>
      </c>
      <c r="J45" s="180">
        <v>9</v>
      </c>
      <c r="K45" s="259">
        <f t="shared" si="3"/>
        <v>24.324324324324326</v>
      </c>
      <c r="L45" s="187">
        <v>18</v>
      </c>
      <c r="M45" s="180">
        <v>8</v>
      </c>
      <c r="N45" s="215">
        <f t="shared" si="4"/>
        <v>21.621621621621621</v>
      </c>
      <c r="O45" s="180">
        <v>10</v>
      </c>
      <c r="P45" s="215">
        <f t="shared" si="5"/>
        <v>27.027027027027028</v>
      </c>
    </row>
    <row r="46" spans="1:21" ht="13.2" x14ac:dyDescent="0.25">
      <c r="A46" s="268" t="s">
        <v>115</v>
      </c>
      <c r="B46" s="187">
        <v>43</v>
      </c>
      <c r="C46" s="180">
        <v>21</v>
      </c>
      <c r="D46" s="215">
        <f t="shared" si="0"/>
        <v>48.837209302325576</v>
      </c>
      <c r="E46" s="180">
        <v>22</v>
      </c>
      <c r="F46" s="259">
        <f t="shared" si="1"/>
        <v>51.162790697674424</v>
      </c>
      <c r="G46" s="187">
        <v>21</v>
      </c>
      <c r="H46" s="180">
        <v>10</v>
      </c>
      <c r="I46" s="215">
        <f t="shared" si="2"/>
        <v>23.255813953488371</v>
      </c>
      <c r="J46" s="180">
        <v>11</v>
      </c>
      <c r="K46" s="259">
        <f t="shared" si="3"/>
        <v>25.581395348837212</v>
      </c>
      <c r="L46" s="187">
        <v>22</v>
      </c>
      <c r="M46" s="180">
        <v>11</v>
      </c>
      <c r="N46" s="215">
        <f t="shared" si="4"/>
        <v>25.581395348837212</v>
      </c>
      <c r="O46" s="180">
        <v>11</v>
      </c>
      <c r="P46" s="215">
        <f t="shared" si="5"/>
        <v>25.581395348837212</v>
      </c>
    </row>
    <row r="47" spans="1:21" ht="13.2" x14ac:dyDescent="0.25">
      <c r="A47" s="268" t="s">
        <v>452</v>
      </c>
      <c r="B47" s="187">
        <v>23</v>
      </c>
      <c r="C47" s="180">
        <v>12</v>
      </c>
      <c r="D47" s="215">
        <f t="shared" si="0"/>
        <v>52.173913043478258</v>
      </c>
      <c r="E47" s="180">
        <v>11</v>
      </c>
      <c r="F47" s="259">
        <f t="shared" si="1"/>
        <v>47.826086956521742</v>
      </c>
      <c r="G47" s="187">
        <v>12</v>
      </c>
      <c r="H47" s="180">
        <v>7</v>
      </c>
      <c r="I47" s="215">
        <f t="shared" si="2"/>
        <v>30.434782608695656</v>
      </c>
      <c r="J47" s="180">
        <v>5</v>
      </c>
      <c r="K47" s="259">
        <f t="shared" si="3"/>
        <v>21.739130434782609</v>
      </c>
      <c r="L47" s="187">
        <v>11</v>
      </c>
      <c r="M47" s="180">
        <v>5</v>
      </c>
      <c r="N47" s="215">
        <f t="shared" si="4"/>
        <v>21.739130434782609</v>
      </c>
      <c r="O47" s="180">
        <v>6</v>
      </c>
      <c r="P47" s="215">
        <f t="shared" si="5"/>
        <v>26.086956521739129</v>
      </c>
    </row>
    <row r="48" spans="1:21" ht="24.9" customHeight="1" x14ac:dyDescent="0.25">
      <c r="A48" s="256" t="s">
        <v>317</v>
      </c>
      <c r="B48" s="254">
        <v>665</v>
      </c>
      <c r="C48" s="255">
        <v>329</v>
      </c>
      <c r="D48" s="256">
        <f t="shared" si="0"/>
        <v>49.473684210526315</v>
      </c>
      <c r="E48" s="255">
        <v>336</v>
      </c>
      <c r="F48" s="257">
        <f t="shared" si="1"/>
        <v>50.526315789473685</v>
      </c>
      <c r="G48" s="255">
        <v>347</v>
      </c>
      <c r="H48" s="255">
        <v>184</v>
      </c>
      <c r="I48" s="256">
        <f t="shared" si="2"/>
        <v>27.669172932330827</v>
      </c>
      <c r="J48" s="255">
        <v>163</v>
      </c>
      <c r="K48" s="257">
        <f t="shared" si="3"/>
        <v>24.511278195488721</v>
      </c>
      <c r="L48" s="255">
        <v>318</v>
      </c>
      <c r="M48" s="255">
        <v>145</v>
      </c>
      <c r="N48" s="256">
        <f t="shared" si="4"/>
        <v>21.804511278195488</v>
      </c>
      <c r="O48" s="255">
        <v>173</v>
      </c>
      <c r="P48" s="256">
        <f t="shared" si="5"/>
        <v>26.015037593984964</v>
      </c>
      <c r="Q48" s="267"/>
      <c r="R48" s="267"/>
      <c r="S48" s="267"/>
      <c r="T48" s="267"/>
      <c r="U48" s="267"/>
    </row>
    <row r="49" spans="1:21" ht="13.2" x14ac:dyDescent="0.25">
      <c r="A49" s="268" t="s">
        <v>7</v>
      </c>
      <c r="B49" s="187">
        <v>154</v>
      </c>
      <c r="C49" s="180">
        <v>76</v>
      </c>
      <c r="D49" s="215">
        <f t="shared" si="0"/>
        <v>49.350649350649348</v>
      </c>
      <c r="E49" s="180">
        <v>78</v>
      </c>
      <c r="F49" s="259">
        <f t="shared" si="1"/>
        <v>50.649350649350644</v>
      </c>
      <c r="G49" s="187">
        <v>83</v>
      </c>
      <c r="H49" s="180">
        <v>47</v>
      </c>
      <c r="I49" s="215">
        <f t="shared" si="2"/>
        <v>30.519480519480517</v>
      </c>
      <c r="J49" s="180">
        <v>36</v>
      </c>
      <c r="K49" s="259">
        <f t="shared" si="3"/>
        <v>23.376623376623375</v>
      </c>
      <c r="L49" s="187">
        <v>71</v>
      </c>
      <c r="M49" s="180">
        <v>29</v>
      </c>
      <c r="N49" s="215">
        <f t="shared" si="4"/>
        <v>18.831168831168831</v>
      </c>
      <c r="O49" s="180">
        <v>42</v>
      </c>
      <c r="P49" s="215">
        <f t="shared" si="5"/>
        <v>27.27272727272727</v>
      </c>
    </row>
    <row r="50" spans="1:21" ht="13.2" x14ac:dyDescent="0.25">
      <c r="A50" s="268" t="s">
        <v>59</v>
      </c>
      <c r="B50" s="187">
        <v>93</v>
      </c>
      <c r="C50" s="180">
        <v>45</v>
      </c>
      <c r="D50" s="215">
        <f t="shared" si="0"/>
        <v>48.387096774193552</v>
      </c>
      <c r="E50" s="180">
        <v>48</v>
      </c>
      <c r="F50" s="259">
        <f t="shared" si="1"/>
        <v>51.612903225806448</v>
      </c>
      <c r="G50" s="187">
        <v>47</v>
      </c>
      <c r="H50" s="180">
        <v>23</v>
      </c>
      <c r="I50" s="215">
        <f t="shared" si="2"/>
        <v>24.731182795698924</v>
      </c>
      <c r="J50" s="180">
        <v>24</v>
      </c>
      <c r="K50" s="259">
        <f t="shared" si="3"/>
        <v>25.806451612903224</v>
      </c>
      <c r="L50" s="187">
        <v>46</v>
      </c>
      <c r="M50" s="180">
        <v>22</v>
      </c>
      <c r="N50" s="215">
        <f t="shared" si="4"/>
        <v>23.655913978494624</v>
      </c>
      <c r="O50" s="180">
        <v>24</v>
      </c>
      <c r="P50" s="215">
        <f t="shared" si="5"/>
        <v>25.806451612903224</v>
      </c>
    </row>
    <row r="51" spans="1:21" ht="13.2" x14ac:dyDescent="0.25">
      <c r="A51" s="268" t="s">
        <v>116</v>
      </c>
      <c r="B51" s="187">
        <v>133</v>
      </c>
      <c r="C51" s="180">
        <v>66</v>
      </c>
      <c r="D51" s="215">
        <f t="shared" si="0"/>
        <v>49.624060150375939</v>
      </c>
      <c r="E51" s="180">
        <v>67</v>
      </c>
      <c r="F51" s="259">
        <f t="shared" si="1"/>
        <v>50.375939849624061</v>
      </c>
      <c r="G51" s="187">
        <v>67</v>
      </c>
      <c r="H51" s="180">
        <v>37</v>
      </c>
      <c r="I51" s="215">
        <f t="shared" si="2"/>
        <v>27.819548872180448</v>
      </c>
      <c r="J51" s="180">
        <v>30</v>
      </c>
      <c r="K51" s="259">
        <f t="shared" si="3"/>
        <v>22.556390977443609</v>
      </c>
      <c r="L51" s="187">
        <v>66</v>
      </c>
      <c r="M51" s="180">
        <v>29</v>
      </c>
      <c r="N51" s="215">
        <f t="shared" si="4"/>
        <v>21.804511278195488</v>
      </c>
      <c r="O51" s="180">
        <v>37</v>
      </c>
      <c r="P51" s="215">
        <f t="shared" si="5"/>
        <v>27.819548872180448</v>
      </c>
    </row>
    <row r="52" spans="1:21" ht="13.2" x14ac:dyDescent="0.25">
      <c r="A52" s="268" t="s">
        <v>117</v>
      </c>
      <c r="B52" s="187">
        <v>42</v>
      </c>
      <c r="C52" s="180">
        <v>21</v>
      </c>
      <c r="D52" s="215">
        <f t="shared" si="0"/>
        <v>50</v>
      </c>
      <c r="E52" s="180">
        <v>21</v>
      </c>
      <c r="F52" s="259">
        <f t="shared" si="1"/>
        <v>50</v>
      </c>
      <c r="G52" s="187">
        <v>21</v>
      </c>
      <c r="H52" s="180">
        <v>10</v>
      </c>
      <c r="I52" s="215">
        <f t="shared" si="2"/>
        <v>23.809523809523807</v>
      </c>
      <c r="J52" s="180">
        <v>11</v>
      </c>
      <c r="K52" s="259">
        <f t="shared" si="3"/>
        <v>26.190476190476193</v>
      </c>
      <c r="L52" s="187">
        <v>21</v>
      </c>
      <c r="M52" s="180">
        <v>11</v>
      </c>
      <c r="N52" s="215">
        <f t="shared" si="4"/>
        <v>26.190476190476193</v>
      </c>
      <c r="O52" s="180">
        <v>10</v>
      </c>
      <c r="P52" s="215">
        <f t="shared" si="5"/>
        <v>23.809523809523807</v>
      </c>
    </row>
    <row r="53" spans="1:21" ht="13.2" x14ac:dyDescent="0.25">
      <c r="A53" s="268" t="s">
        <v>118</v>
      </c>
      <c r="B53" s="187">
        <v>135</v>
      </c>
      <c r="C53" s="180">
        <v>67</v>
      </c>
      <c r="D53" s="215">
        <f t="shared" si="0"/>
        <v>49.629629629629626</v>
      </c>
      <c r="E53" s="180">
        <v>68</v>
      </c>
      <c r="F53" s="259">
        <f t="shared" si="1"/>
        <v>50.370370370370367</v>
      </c>
      <c r="G53" s="187">
        <v>72</v>
      </c>
      <c r="H53" s="180">
        <v>39</v>
      </c>
      <c r="I53" s="215">
        <f t="shared" si="2"/>
        <v>28.888888888888886</v>
      </c>
      <c r="J53" s="180">
        <v>33</v>
      </c>
      <c r="K53" s="259">
        <f t="shared" si="3"/>
        <v>24.444444444444443</v>
      </c>
      <c r="L53" s="187">
        <v>63</v>
      </c>
      <c r="M53" s="180">
        <v>28</v>
      </c>
      <c r="N53" s="215">
        <f t="shared" si="4"/>
        <v>20.74074074074074</v>
      </c>
      <c r="O53" s="180">
        <v>35</v>
      </c>
      <c r="P53" s="215">
        <f t="shared" si="5"/>
        <v>25.925925925925924</v>
      </c>
    </row>
    <row r="54" spans="1:21" ht="13.2" x14ac:dyDescent="0.25">
      <c r="A54" s="268" t="s">
        <v>119</v>
      </c>
      <c r="B54" s="187">
        <v>31</v>
      </c>
      <c r="C54" s="180">
        <v>16</v>
      </c>
      <c r="D54" s="215">
        <f t="shared" si="0"/>
        <v>51.612903225806448</v>
      </c>
      <c r="E54" s="180">
        <v>15</v>
      </c>
      <c r="F54" s="259">
        <f t="shared" si="1"/>
        <v>48.387096774193552</v>
      </c>
      <c r="G54" s="187">
        <v>16</v>
      </c>
      <c r="H54" s="180">
        <v>10</v>
      </c>
      <c r="I54" s="215">
        <f t="shared" si="2"/>
        <v>32.258064516129032</v>
      </c>
      <c r="J54" s="180">
        <v>6</v>
      </c>
      <c r="K54" s="259">
        <f t="shared" si="3"/>
        <v>19.35483870967742</v>
      </c>
      <c r="L54" s="187">
        <v>15</v>
      </c>
      <c r="M54" s="180">
        <v>6</v>
      </c>
      <c r="N54" s="215">
        <f t="shared" si="4"/>
        <v>19.35483870967742</v>
      </c>
      <c r="O54" s="180">
        <v>9</v>
      </c>
      <c r="P54" s="215">
        <f t="shared" si="5"/>
        <v>29.032258064516132</v>
      </c>
    </row>
    <row r="55" spans="1:21" ht="13.2" x14ac:dyDescent="0.25">
      <c r="A55" s="268" t="s">
        <v>120</v>
      </c>
      <c r="B55" s="187">
        <v>55</v>
      </c>
      <c r="C55" s="180">
        <v>27</v>
      </c>
      <c r="D55" s="215">
        <f t="shared" si="0"/>
        <v>49.090909090909093</v>
      </c>
      <c r="E55" s="180">
        <v>28</v>
      </c>
      <c r="F55" s="259">
        <f t="shared" si="1"/>
        <v>50.909090909090907</v>
      </c>
      <c r="G55" s="187">
        <v>30</v>
      </c>
      <c r="H55" s="180">
        <v>13</v>
      </c>
      <c r="I55" s="215">
        <f t="shared" si="2"/>
        <v>23.636363636363637</v>
      </c>
      <c r="J55" s="180">
        <v>17</v>
      </c>
      <c r="K55" s="259">
        <f t="shared" si="3"/>
        <v>30.909090909090907</v>
      </c>
      <c r="L55" s="187">
        <v>25</v>
      </c>
      <c r="M55" s="180">
        <v>14</v>
      </c>
      <c r="N55" s="215">
        <f t="shared" si="4"/>
        <v>25.454545454545453</v>
      </c>
      <c r="O55" s="180">
        <v>11</v>
      </c>
      <c r="P55" s="215">
        <f t="shared" si="5"/>
        <v>20</v>
      </c>
    </row>
    <row r="56" spans="1:21" ht="13.2" x14ac:dyDescent="0.25">
      <c r="A56" s="268" t="s">
        <v>121</v>
      </c>
      <c r="B56" s="187">
        <v>22</v>
      </c>
      <c r="C56" s="180">
        <v>11</v>
      </c>
      <c r="D56" s="215">
        <f t="shared" si="0"/>
        <v>50</v>
      </c>
      <c r="E56" s="180">
        <v>11</v>
      </c>
      <c r="F56" s="259">
        <f t="shared" si="1"/>
        <v>50</v>
      </c>
      <c r="G56" s="187">
        <v>11</v>
      </c>
      <c r="H56" s="180">
        <v>5</v>
      </c>
      <c r="I56" s="215">
        <f t="shared" si="2"/>
        <v>22.727272727272727</v>
      </c>
      <c r="J56" s="180">
        <v>6</v>
      </c>
      <c r="K56" s="259">
        <f t="shared" si="3"/>
        <v>27.27272727272727</v>
      </c>
      <c r="L56" s="187">
        <v>11</v>
      </c>
      <c r="M56" s="180">
        <v>6</v>
      </c>
      <c r="N56" s="215">
        <f t="shared" si="4"/>
        <v>27.27272727272727</v>
      </c>
      <c r="O56" s="180">
        <v>5</v>
      </c>
      <c r="P56" s="215">
        <f t="shared" si="5"/>
        <v>22.727272727272727</v>
      </c>
    </row>
    <row r="57" spans="1:21" ht="24.9" customHeight="1" x14ac:dyDescent="0.25">
      <c r="A57" s="256" t="s">
        <v>318</v>
      </c>
      <c r="B57" s="254">
        <v>468</v>
      </c>
      <c r="C57" s="255">
        <v>231</v>
      </c>
      <c r="D57" s="256">
        <f t="shared" si="0"/>
        <v>49.358974358974365</v>
      </c>
      <c r="E57" s="255">
        <v>237</v>
      </c>
      <c r="F57" s="257">
        <f t="shared" si="1"/>
        <v>50.641025641025635</v>
      </c>
      <c r="G57" s="255">
        <v>258</v>
      </c>
      <c r="H57" s="255">
        <v>134</v>
      </c>
      <c r="I57" s="256">
        <f t="shared" si="2"/>
        <v>28.63247863247863</v>
      </c>
      <c r="J57" s="255">
        <v>124</v>
      </c>
      <c r="K57" s="257">
        <f t="shared" si="3"/>
        <v>26.495726495726498</v>
      </c>
      <c r="L57" s="255">
        <v>210</v>
      </c>
      <c r="M57" s="255">
        <v>97</v>
      </c>
      <c r="N57" s="256">
        <f t="shared" si="4"/>
        <v>20.726495726495727</v>
      </c>
      <c r="O57" s="255">
        <v>113</v>
      </c>
      <c r="P57" s="256">
        <f t="shared" si="5"/>
        <v>24.145299145299145</v>
      </c>
      <c r="Q57" s="267"/>
      <c r="R57" s="267"/>
      <c r="S57" s="267"/>
      <c r="T57" s="267"/>
      <c r="U57" s="267"/>
    </row>
    <row r="58" spans="1:21" ht="13.2" x14ac:dyDescent="0.25">
      <c r="A58" s="268" t="s">
        <v>8</v>
      </c>
      <c r="B58" s="187">
        <v>69</v>
      </c>
      <c r="C58" s="180">
        <v>35</v>
      </c>
      <c r="D58" s="215">
        <f t="shared" si="0"/>
        <v>50.724637681159422</v>
      </c>
      <c r="E58" s="180">
        <v>34</v>
      </c>
      <c r="F58" s="259">
        <f t="shared" si="1"/>
        <v>49.275362318840585</v>
      </c>
      <c r="G58" s="187">
        <v>39</v>
      </c>
      <c r="H58" s="180">
        <v>21</v>
      </c>
      <c r="I58" s="215">
        <f t="shared" si="2"/>
        <v>30.434782608695656</v>
      </c>
      <c r="J58" s="180">
        <v>18</v>
      </c>
      <c r="K58" s="259">
        <f t="shared" si="3"/>
        <v>26.086956521739129</v>
      </c>
      <c r="L58" s="187">
        <v>30</v>
      </c>
      <c r="M58" s="180">
        <v>14</v>
      </c>
      <c r="N58" s="215">
        <f t="shared" si="4"/>
        <v>20.289855072463769</v>
      </c>
      <c r="O58" s="180">
        <v>16</v>
      </c>
      <c r="P58" s="215">
        <f t="shared" si="5"/>
        <v>23.188405797101449</v>
      </c>
    </row>
    <row r="59" spans="1:21" ht="13.2" x14ac:dyDescent="0.25">
      <c r="A59" s="268" t="s">
        <v>122</v>
      </c>
      <c r="B59" s="187">
        <v>84</v>
      </c>
      <c r="C59" s="180">
        <v>41</v>
      </c>
      <c r="D59" s="215">
        <f t="shared" si="0"/>
        <v>48.80952380952381</v>
      </c>
      <c r="E59" s="180">
        <v>43</v>
      </c>
      <c r="F59" s="259">
        <f t="shared" si="1"/>
        <v>51.19047619047619</v>
      </c>
      <c r="G59" s="187">
        <v>45</v>
      </c>
      <c r="H59" s="180">
        <v>23</v>
      </c>
      <c r="I59" s="215">
        <f t="shared" si="2"/>
        <v>27.380952380952383</v>
      </c>
      <c r="J59" s="180">
        <v>22</v>
      </c>
      <c r="K59" s="259">
        <f t="shared" si="3"/>
        <v>26.190476190476193</v>
      </c>
      <c r="L59" s="187">
        <v>39</v>
      </c>
      <c r="M59" s="180">
        <v>18</v>
      </c>
      <c r="N59" s="215">
        <f t="shared" si="4"/>
        <v>21.428571428571427</v>
      </c>
      <c r="O59" s="180">
        <v>21</v>
      </c>
      <c r="P59" s="215">
        <f t="shared" si="5"/>
        <v>25</v>
      </c>
    </row>
    <row r="60" spans="1:21" ht="13.2" x14ac:dyDescent="0.25">
      <c r="A60" s="268" t="s">
        <v>123</v>
      </c>
      <c r="B60" s="187">
        <v>98</v>
      </c>
      <c r="C60" s="180">
        <v>49</v>
      </c>
      <c r="D60" s="215">
        <f t="shared" si="0"/>
        <v>50</v>
      </c>
      <c r="E60" s="180">
        <v>49</v>
      </c>
      <c r="F60" s="259">
        <f t="shared" si="1"/>
        <v>50</v>
      </c>
      <c r="G60" s="187">
        <v>55</v>
      </c>
      <c r="H60" s="180">
        <v>31</v>
      </c>
      <c r="I60" s="215">
        <f t="shared" si="2"/>
        <v>31.632653061224492</v>
      </c>
      <c r="J60" s="180">
        <v>24</v>
      </c>
      <c r="K60" s="259">
        <f t="shared" si="3"/>
        <v>24.489795918367346</v>
      </c>
      <c r="L60" s="187">
        <v>43</v>
      </c>
      <c r="M60" s="180">
        <v>18</v>
      </c>
      <c r="N60" s="215">
        <f t="shared" si="4"/>
        <v>18.367346938775512</v>
      </c>
      <c r="O60" s="180">
        <v>25</v>
      </c>
      <c r="P60" s="215">
        <f t="shared" si="5"/>
        <v>25.510204081632654</v>
      </c>
    </row>
    <row r="61" spans="1:21" ht="13.2" x14ac:dyDescent="0.25">
      <c r="A61" s="268" t="s">
        <v>124</v>
      </c>
      <c r="B61" s="187">
        <v>28</v>
      </c>
      <c r="C61" s="180">
        <v>13</v>
      </c>
      <c r="D61" s="215">
        <f t="shared" si="0"/>
        <v>46.428571428571431</v>
      </c>
      <c r="E61" s="180">
        <v>15</v>
      </c>
      <c r="F61" s="259">
        <f t="shared" si="1"/>
        <v>53.571428571428569</v>
      </c>
      <c r="G61" s="187">
        <v>15</v>
      </c>
      <c r="H61" s="180">
        <v>7</v>
      </c>
      <c r="I61" s="215">
        <f t="shared" si="2"/>
        <v>25</v>
      </c>
      <c r="J61" s="180">
        <v>8</v>
      </c>
      <c r="K61" s="259">
        <f t="shared" si="3"/>
        <v>28.571428571428569</v>
      </c>
      <c r="L61" s="187">
        <v>13</v>
      </c>
      <c r="M61" s="180">
        <v>6</v>
      </c>
      <c r="N61" s="215">
        <f t="shared" si="4"/>
        <v>21.428571428571427</v>
      </c>
      <c r="O61" s="180">
        <v>7</v>
      </c>
      <c r="P61" s="215">
        <f t="shared" si="5"/>
        <v>25</v>
      </c>
    </row>
    <row r="62" spans="1:21" ht="13.2" x14ac:dyDescent="0.25">
      <c r="A62" s="268" t="s">
        <v>125</v>
      </c>
      <c r="B62" s="187">
        <v>44</v>
      </c>
      <c r="C62" s="180">
        <v>21</v>
      </c>
      <c r="D62" s="215">
        <f t="shared" si="0"/>
        <v>47.727272727272727</v>
      </c>
      <c r="E62" s="180">
        <v>23</v>
      </c>
      <c r="F62" s="259">
        <f t="shared" si="1"/>
        <v>52.272727272727273</v>
      </c>
      <c r="G62" s="187">
        <v>27</v>
      </c>
      <c r="H62" s="180">
        <v>16</v>
      </c>
      <c r="I62" s="215">
        <f t="shared" si="2"/>
        <v>36.363636363636367</v>
      </c>
      <c r="J62" s="180">
        <v>11</v>
      </c>
      <c r="K62" s="259">
        <f t="shared" si="3"/>
        <v>25</v>
      </c>
      <c r="L62" s="187">
        <v>17</v>
      </c>
      <c r="M62" s="180">
        <v>5</v>
      </c>
      <c r="N62" s="215">
        <f t="shared" si="4"/>
        <v>11.363636363636363</v>
      </c>
      <c r="O62" s="180">
        <v>12</v>
      </c>
      <c r="P62" s="215">
        <f t="shared" si="5"/>
        <v>27.27272727272727</v>
      </c>
    </row>
    <row r="63" spans="1:21" ht="13.2" x14ac:dyDescent="0.25">
      <c r="A63" s="268" t="s">
        <v>126</v>
      </c>
      <c r="B63" s="187">
        <v>27</v>
      </c>
      <c r="C63" s="180">
        <v>13</v>
      </c>
      <c r="D63" s="215">
        <f t="shared" si="0"/>
        <v>48.148148148148145</v>
      </c>
      <c r="E63" s="180">
        <v>14</v>
      </c>
      <c r="F63" s="259">
        <f t="shared" si="1"/>
        <v>51.851851851851848</v>
      </c>
      <c r="G63" s="187">
        <v>15</v>
      </c>
      <c r="H63" s="180">
        <v>7</v>
      </c>
      <c r="I63" s="215">
        <f t="shared" si="2"/>
        <v>25.925925925925924</v>
      </c>
      <c r="J63" s="180">
        <v>8</v>
      </c>
      <c r="K63" s="259">
        <f t="shared" si="3"/>
        <v>29.629629629629626</v>
      </c>
      <c r="L63" s="187">
        <v>12</v>
      </c>
      <c r="M63" s="180">
        <v>6</v>
      </c>
      <c r="N63" s="215">
        <f t="shared" si="4"/>
        <v>22.222222222222221</v>
      </c>
      <c r="O63" s="180">
        <v>6</v>
      </c>
      <c r="P63" s="215">
        <f t="shared" si="5"/>
        <v>22.222222222222221</v>
      </c>
    </row>
    <row r="64" spans="1:21" ht="13.2" x14ac:dyDescent="0.25">
      <c r="A64" s="268" t="s">
        <v>127</v>
      </c>
      <c r="B64" s="187">
        <v>23</v>
      </c>
      <c r="C64" s="180">
        <v>11</v>
      </c>
      <c r="D64" s="215">
        <f t="shared" si="0"/>
        <v>47.826086956521742</v>
      </c>
      <c r="E64" s="180">
        <v>12</v>
      </c>
      <c r="F64" s="259">
        <f t="shared" si="1"/>
        <v>52.173913043478258</v>
      </c>
      <c r="G64" s="187">
        <v>12</v>
      </c>
      <c r="H64" s="180">
        <v>6</v>
      </c>
      <c r="I64" s="215">
        <f t="shared" si="2"/>
        <v>26.086956521739129</v>
      </c>
      <c r="J64" s="180">
        <v>6</v>
      </c>
      <c r="K64" s="259">
        <f t="shared" si="3"/>
        <v>26.086956521739129</v>
      </c>
      <c r="L64" s="187">
        <v>11</v>
      </c>
      <c r="M64" s="180">
        <v>5</v>
      </c>
      <c r="N64" s="215">
        <f t="shared" si="4"/>
        <v>21.739130434782609</v>
      </c>
      <c r="O64" s="180">
        <v>6</v>
      </c>
      <c r="P64" s="215">
        <f t="shared" si="5"/>
        <v>26.086956521739129</v>
      </c>
    </row>
    <row r="65" spans="1:21" ht="13.2" x14ac:dyDescent="0.25">
      <c r="A65" s="268" t="s">
        <v>128</v>
      </c>
      <c r="B65" s="187">
        <v>24</v>
      </c>
      <c r="C65" s="180">
        <v>12</v>
      </c>
      <c r="D65" s="215">
        <f t="shared" si="0"/>
        <v>50</v>
      </c>
      <c r="E65" s="180">
        <v>12</v>
      </c>
      <c r="F65" s="259">
        <f t="shared" si="1"/>
        <v>50</v>
      </c>
      <c r="G65" s="187">
        <v>12</v>
      </c>
      <c r="H65" s="180">
        <v>5</v>
      </c>
      <c r="I65" s="215">
        <f t="shared" si="2"/>
        <v>20.833333333333336</v>
      </c>
      <c r="J65" s="180">
        <v>7</v>
      </c>
      <c r="K65" s="259">
        <f t="shared" si="3"/>
        <v>29.166666666666668</v>
      </c>
      <c r="L65" s="187">
        <v>12</v>
      </c>
      <c r="M65" s="180">
        <v>7</v>
      </c>
      <c r="N65" s="215">
        <f t="shared" si="4"/>
        <v>29.166666666666668</v>
      </c>
      <c r="O65" s="180">
        <v>5</v>
      </c>
      <c r="P65" s="215">
        <f t="shared" si="5"/>
        <v>20.833333333333336</v>
      </c>
    </row>
    <row r="66" spans="1:21" ht="13.2" x14ac:dyDescent="0.25">
      <c r="A66" s="268" t="s">
        <v>129</v>
      </c>
      <c r="B66" s="187">
        <v>12</v>
      </c>
      <c r="C66" s="180">
        <v>6</v>
      </c>
      <c r="D66" s="215">
        <f t="shared" si="0"/>
        <v>50</v>
      </c>
      <c r="E66" s="180">
        <v>6</v>
      </c>
      <c r="F66" s="259">
        <f t="shared" si="1"/>
        <v>50</v>
      </c>
      <c r="G66" s="187">
        <v>6</v>
      </c>
      <c r="H66" s="180">
        <v>3</v>
      </c>
      <c r="I66" s="215">
        <f t="shared" si="2"/>
        <v>25</v>
      </c>
      <c r="J66" s="180">
        <v>3</v>
      </c>
      <c r="K66" s="259">
        <f t="shared" si="3"/>
        <v>25</v>
      </c>
      <c r="L66" s="187">
        <v>6</v>
      </c>
      <c r="M66" s="180">
        <v>3</v>
      </c>
      <c r="N66" s="215">
        <f t="shared" si="4"/>
        <v>25</v>
      </c>
      <c r="O66" s="180">
        <v>3</v>
      </c>
      <c r="P66" s="215">
        <f t="shared" si="5"/>
        <v>25</v>
      </c>
    </row>
    <row r="67" spans="1:21" ht="13.2" x14ac:dyDescent="0.25">
      <c r="A67" s="268" t="s">
        <v>130</v>
      </c>
      <c r="B67" s="187">
        <v>59</v>
      </c>
      <c r="C67" s="180">
        <v>30</v>
      </c>
      <c r="D67" s="215">
        <f t="shared" si="0"/>
        <v>50.847457627118644</v>
      </c>
      <c r="E67" s="180">
        <v>29</v>
      </c>
      <c r="F67" s="259">
        <f t="shared" si="1"/>
        <v>49.152542372881356</v>
      </c>
      <c r="G67" s="187">
        <v>32</v>
      </c>
      <c r="H67" s="180">
        <v>15</v>
      </c>
      <c r="I67" s="215">
        <f t="shared" si="2"/>
        <v>25.423728813559322</v>
      </c>
      <c r="J67" s="180">
        <v>17</v>
      </c>
      <c r="K67" s="259">
        <f t="shared" si="3"/>
        <v>28.8135593220339</v>
      </c>
      <c r="L67" s="187">
        <v>27</v>
      </c>
      <c r="M67" s="180">
        <v>15</v>
      </c>
      <c r="N67" s="215">
        <f t="shared" si="4"/>
        <v>25.423728813559322</v>
      </c>
      <c r="O67" s="180">
        <v>12</v>
      </c>
      <c r="P67" s="215">
        <f t="shared" si="5"/>
        <v>20.33898305084746</v>
      </c>
    </row>
    <row r="68" spans="1:21" ht="24.9" customHeight="1" x14ac:dyDescent="0.25">
      <c r="A68" s="256" t="s">
        <v>319</v>
      </c>
      <c r="B68" s="254">
        <v>599</v>
      </c>
      <c r="C68" s="255">
        <v>297</v>
      </c>
      <c r="D68" s="256">
        <f t="shared" si="0"/>
        <v>49.582637729549248</v>
      </c>
      <c r="E68" s="255">
        <v>302</v>
      </c>
      <c r="F68" s="257">
        <f t="shared" si="1"/>
        <v>50.417362270450752</v>
      </c>
      <c r="G68" s="255">
        <v>310</v>
      </c>
      <c r="H68" s="255">
        <v>154</v>
      </c>
      <c r="I68" s="256">
        <f t="shared" si="2"/>
        <v>25.709515859766281</v>
      </c>
      <c r="J68" s="255">
        <v>156</v>
      </c>
      <c r="K68" s="257">
        <f t="shared" si="3"/>
        <v>26.043405676126881</v>
      </c>
      <c r="L68" s="255">
        <v>289</v>
      </c>
      <c r="M68" s="255">
        <v>143</v>
      </c>
      <c r="N68" s="256">
        <f t="shared" si="4"/>
        <v>23.87312186978297</v>
      </c>
      <c r="O68" s="255">
        <v>146</v>
      </c>
      <c r="P68" s="256">
        <f t="shared" si="5"/>
        <v>24.373956594323872</v>
      </c>
      <c r="Q68" s="267"/>
      <c r="R68" s="267"/>
      <c r="S68" s="267"/>
      <c r="T68" s="267"/>
      <c r="U68" s="267"/>
    </row>
    <row r="69" spans="1:21" ht="13.2" x14ac:dyDescent="0.25">
      <c r="A69" s="268" t="s">
        <v>131</v>
      </c>
      <c r="B69" s="187">
        <v>78</v>
      </c>
      <c r="C69" s="180">
        <v>38</v>
      </c>
      <c r="D69" s="215">
        <f t="shared" si="0"/>
        <v>48.717948717948715</v>
      </c>
      <c r="E69" s="180">
        <v>40</v>
      </c>
      <c r="F69" s="259">
        <f t="shared" si="1"/>
        <v>51.282051282051277</v>
      </c>
      <c r="G69" s="187">
        <v>40</v>
      </c>
      <c r="H69" s="180">
        <v>20</v>
      </c>
      <c r="I69" s="215">
        <f t="shared" si="2"/>
        <v>25.641025641025639</v>
      </c>
      <c r="J69" s="180">
        <v>20</v>
      </c>
      <c r="K69" s="259">
        <f t="shared" si="3"/>
        <v>25.641025641025639</v>
      </c>
      <c r="L69" s="187">
        <v>38</v>
      </c>
      <c r="M69" s="180">
        <v>18</v>
      </c>
      <c r="N69" s="215">
        <f t="shared" si="4"/>
        <v>23.076923076923077</v>
      </c>
      <c r="O69" s="180">
        <v>20</v>
      </c>
      <c r="P69" s="215">
        <f t="shared" si="5"/>
        <v>25.641025641025639</v>
      </c>
    </row>
    <row r="70" spans="1:21" ht="13.2" x14ac:dyDescent="0.25">
      <c r="A70" s="268" t="s">
        <v>132</v>
      </c>
      <c r="B70" s="187">
        <v>85</v>
      </c>
      <c r="C70" s="180">
        <v>43</v>
      </c>
      <c r="D70" s="215">
        <f t="shared" si="0"/>
        <v>50.588235294117645</v>
      </c>
      <c r="E70" s="180">
        <v>42</v>
      </c>
      <c r="F70" s="259">
        <f t="shared" si="1"/>
        <v>49.411764705882355</v>
      </c>
      <c r="G70" s="187">
        <v>45</v>
      </c>
      <c r="H70" s="180">
        <v>22</v>
      </c>
      <c r="I70" s="215">
        <f t="shared" si="2"/>
        <v>25.882352941176475</v>
      </c>
      <c r="J70" s="180">
        <v>23</v>
      </c>
      <c r="K70" s="259">
        <f t="shared" si="3"/>
        <v>27.058823529411764</v>
      </c>
      <c r="L70" s="187">
        <v>40</v>
      </c>
      <c r="M70" s="180">
        <v>21</v>
      </c>
      <c r="N70" s="215">
        <f t="shared" si="4"/>
        <v>24.705882352941178</v>
      </c>
      <c r="O70" s="180">
        <v>19</v>
      </c>
      <c r="P70" s="215">
        <f t="shared" si="5"/>
        <v>22.352941176470591</v>
      </c>
    </row>
    <row r="71" spans="1:21" ht="13.2" x14ac:dyDescent="0.25">
      <c r="A71" s="268" t="s">
        <v>133</v>
      </c>
      <c r="B71" s="187">
        <v>122</v>
      </c>
      <c r="C71" s="180">
        <v>61</v>
      </c>
      <c r="D71" s="215">
        <f t="shared" si="0"/>
        <v>50</v>
      </c>
      <c r="E71" s="180">
        <v>61</v>
      </c>
      <c r="F71" s="259">
        <f t="shared" si="1"/>
        <v>50</v>
      </c>
      <c r="G71" s="187">
        <v>64</v>
      </c>
      <c r="H71" s="180">
        <v>32</v>
      </c>
      <c r="I71" s="215">
        <f t="shared" si="2"/>
        <v>26.229508196721312</v>
      </c>
      <c r="J71" s="180">
        <v>32</v>
      </c>
      <c r="K71" s="259">
        <f t="shared" si="3"/>
        <v>26.229508196721312</v>
      </c>
      <c r="L71" s="187">
        <v>58</v>
      </c>
      <c r="M71" s="180">
        <v>29</v>
      </c>
      <c r="N71" s="215">
        <f t="shared" si="4"/>
        <v>23.770491803278688</v>
      </c>
      <c r="O71" s="180">
        <v>29</v>
      </c>
      <c r="P71" s="215">
        <f t="shared" si="5"/>
        <v>23.770491803278688</v>
      </c>
    </row>
    <row r="72" spans="1:21" ht="13.2" x14ac:dyDescent="0.25">
      <c r="A72" s="268" t="s">
        <v>134</v>
      </c>
      <c r="B72" s="187">
        <v>34</v>
      </c>
      <c r="C72" s="180">
        <v>17</v>
      </c>
      <c r="D72" s="215">
        <f t="shared" si="0"/>
        <v>50</v>
      </c>
      <c r="E72" s="180">
        <v>17</v>
      </c>
      <c r="F72" s="259">
        <f t="shared" si="1"/>
        <v>50</v>
      </c>
      <c r="G72" s="187">
        <v>17</v>
      </c>
      <c r="H72" s="180">
        <v>9</v>
      </c>
      <c r="I72" s="215">
        <f t="shared" si="2"/>
        <v>26.47058823529412</v>
      </c>
      <c r="J72" s="180">
        <v>8</v>
      </c>
      <c r="K72" s="259">
        <f t="shared" si="3"/>
        <v>23.52941176470588</v>
      </c>
      <c r="L72" s="187">
        <v>17</v>
      </c>
      <c r="M72" s="180">
        <v>8</v>
      </c>
      <c r="N72" s="215">
        <f t="shared" si="4"/>
        <v>23.52941176470588</v>
      </c>
      <c r="O72" s="180">
        <v>9</v>
      </c>
      <c r="P72" s="215">
        <f t="shared" si="5"/>
        <v>26.47058823529412</v>
      </c>
    </row>
    <row r="73" spans="1:21" ht="13.2" x14ac:dyDescent="0.25">
      <c r="A73" s="268" t="s">
        <v>135</v>
      </c>
      <c r="B73" s="187">
        <v>51</v>
      </c>
      <c r="C73" s="180">
        <v>26</v>
      </c>
      <c r="D73" s="215">
        <f t="shared" si="0"/>
        <v>50.980392156862742</v>
      </c>
      <c r="E73" s="180">
        <v>25</v>
      </c>
      <c r="F73" s="259">
        <f t="shared" si="1"/>
        <v>49.019607843137251</v>
      </c>
      <c r="G73" s="187">
        <v>26</v>
      </c>
      <c r="H73" s="180">
        <v>12</v>
      </c>
      <c r="I73" s="215">
        <f t="shared" si="2"/>
        <v>23.52941176470588</v>
      </c>
      <c r="J73" s="180">
        <v>14</v>
      </c>
      <c r="K73" s="259">
        <f t="shared" si="3"/>
        <v>27.450980392156865</v>
      </c>
      <c r="L73" s="187">
        <v>25</v>
      </c>
      <c r="M73" s="180">
        <v>14</v>
      </c>
      <c r="N73" s="215">
        <f t="shared" si="4"/>
        <v>27.450980392156865</v>
      </c>
      <c r="O73" s="180">
        <v>11</v>
      </c>
      <c r="P73" s="215">
        <f t="shared" si="5"/>
        <v>21.568627450980394</v>
      </c>
    </row>
    <row r="74" spans="1:21" ht="13.2" x14ac:dyDescent="0.25">
      <c r="A74" s="268" t="s">
        <v>136</v>
      </c>
      <c r="B74" s="187">
        <v>43</v>
      </c>
      <c r="C74" s="180">
        <v>20</v>
      </c>
      <c r="D74" s="215">
        <f t="shared" si="0"/>
        <v>46.511627906976742</v>
      </c>
      <c r="E74" s="180">
        <v>23</v>
      </c>
      <c r="F74" s="259">
        <f t="shared" si="1"/>
        <v>53.488372093023251</v>
      </c>
      <c r="G74" s="187">
        <v>23</v>
      </c>
      <c r="H74" s="180">
        <v>10</v>
      </c>
      <c r="I74" s="215">
        <f t="shared" si="2"/>
        <v>23.255813953488371</v>
      </c>
      <c r="J74" s="180">
        <v>13</v>
      </c>
      <c r="K74" s="259">
        <f t="shared" si="3"/>
        <v>30.232558139534881</v>
      </c>
      <c r="L74" s="187">
        <v>20</v>
      </c>
      <c r="M74" s="180">
        <v>10</v>
      </c>
      <c r="N74" s="215">
        <f t="shared" si="4"/>
        <v>23.255813953488371</v>
      </c>
      <c r="O74" s="180">
        <v>10</v>
      </c>
      <c r="P74" s="215">
        <f t="shared" si="5"/>
        <v>23.255813953488371</v>
      </c>
    </row>
    <row r="75" spans="1:21" ht="13.2" x14ac:dyDescent="0.25">
      <c r="A75" s="268" t="s">
        <v>137</v>
      </c>
      <c r="B75" s="187">
        <v>40</v>
      </c>
      <c r="C75" s="180">
        <v>19</v>
      </c>
      <c r="D75" s="215">
        <f t="shared" si="0"/>
        <v>47.5</v>
      </c>
      <c r="E75" s="180">
        <v>21</v>
      </c>
      <c r="F75" s="259">
        <f t="shared" si="1"/>
        <v>52.5</v>
      </c>
      <c r="G75" s="187">
        <v>21</v>
      </c>
      <c r="H75" s="180">
        <v>11</v>
      </c>
      <c r="I75" s="215">
        <f t="shared" si="2"/>
        <v>27.500000000000004</v>
      </c>
      <c r="J75" s="180">
        <v>10</v>
      </c>
      <c r="K75" s="259">
        <f t="shared" si="3"/>
        <v>25</v>
      </c>
      <c r="L75" s="187">
        <v>19</v>
      </c>
      <c r="M75" s="180">
        <v>8</v>
      </c>
      <c r="N75" s="215">
        <f t="shared" si="4"/>
        <v>20</v>
      </c>
      <c r="O75" s="180">
        <v>11</v>
      </c>
      <c r="P75" s="215">
        <f t="shared" si="5"/>
        <v>27.500000000000004</v>
      </c>
    </row>
    <row r="76" spans="1:21" ht="13.2" x14ac:dyDescent="0.25">
      <c r="A76" s="268" t="s">
        <v>138</v>
      </c>
      <c r="B76" s="187">
        <v>31</v>
      </c>
      <c r="C76" s="180">
        <v>16</v>
      </c>
      <c r="D76" s="215">
        <f t="shared" ref="D76:D100" si="6">C76/$B76*100</f>
        <v>51.612903225806448</v>
      </c>
      <c r="E76" s="180">
        <v>15</v>
      </c>
      <c r="F76" s="259">
        <f t="shared" ref="F76:F100" si="7">E76/$B76*100</f>
        <v>48.387096774193552</v>
      </c>
      <c r="G76" s="187">
        <v>16</v>
      </c>
      <c r="H76" s="180">
        <v>8</v>
      </c>
      <c r="I76" s="215">
        <f t="shared" ref="I76:I100" si="8">H76/$B76*100</f>
        <v>25.806451612903224</v>
      </c>
      <c r="J76" s="180">
        <v>8</v>
      </c>
      <c r="K76" s="259">
        <f t="shared" ref="K76:K100" si="9">J76/$B76*100</f>
        <v>25.806451612903224</v>
      </c>
      <c r="L76" s="187">
        <v>15</v>
      </c>
      <c r="M76" s="180">
        <v>8</v>
      </c>
      <c r="N76" s="215">
        <f t="shared" ref="N76:N100" si="10">M76/$B76*100</f>
        <v>25.806451612903224</v>
      </c>
      <c r="O76" s="180">
        <v>7</v>
      </c>
      <c r="P76" s="215">
        <f t="shared" ref="P76:P100" si="11">O76/$B76*100</f>
        <v>22.58064516129032</v>
      </c>
    </row>
    <row r="77" spans="1:21" ht="13.2" x14ac:dyDescent="0.25">
      <c r="A77" s="268" t="s">
        <v>139</v>
      </c>
      <c r="B77" s="187">
        <v>43</v>
      </c>
      <c r="C77" s="180">
        <v>21</v>
      </c>
      <c r="D77" s="215">
        <f t="shared" si="6"/>
        <v>48.837209302325576</v>
      </c>
      <c r="E77" s="180">
        <v>22</v>
      </c>
      <c r="F77" s="259">
        <f t="shared" si="7"/>
        <v>51.162790697674424</v>
      </c>
      <c r="G77" s="187">
        <v>22</v>
      </c>
      <c r="H77" s="180">
        <v>11</v>
      </c>
      <c r="I77" s="215">
        <f t="shared" si="8"/>
        <v>25.581395348837212</v>
      </c>
      <c r="J77" s="180">
        <v>11</v>
      </c>
      <c r="K77" s="259">
        <f t="shared" si="9"/>
        <v>25.581395348837212</v>
      </c>
      <c r="L77" s="187">
        <v>21</v>
      </c>
      <c r="M77" s="180">
        <v>10</v>
      </c>
      <c r="N77" s="215">
        <f t="shared" si="10"/>
        <v>23.255813953488371</v>
      </c>
      <c r="O77" s="180">
        <v>11</v>
      </c>
      <c r="P77" s="215">
        <f t="shared" si="11"/>
        <v>25.581395348837212</v>
      </c>
    </row>
    <row r="78" spans="1:21" ht="13.2" x14ac:dyDescent="0.25">
      <c r="A78" s="268" t="s">
        <v>140</v>
      </c>
      <c r="B78" s="187">
        <v>32</v>
      </c>
      <c r="C78" s="180">
        <v>16</v>
      </c>
      <c r="D78" s="215">
        <f t="shared" si="6"/>
        <v>50</v>
      </c>
      <c r="E78" s="180">
        <v>16</v>
      </c>
      <c r="F78" s="259">
        <f t="shared" si="7"/>
        <v>50</v>
      </c>
      <c r="G78" s="187">
        <v>16</v>
      </c>
      <c r="H78" s="180">
        <v>8</v>
      </c>
      <c r="I78" s="215">
        <f t="shared" si="8"/>
        <v>25</v>
      </c>
      <c r="J78" s="180">
        <v>8</v>
      </c>
      <c r="K78" s="259">
        <f t="shared" si="9"/>
        <v>25</v>
      </c>
      <c r="L78" s="187">
        <v>16</v>
      </c>
      <c r="M78" s="180">
        <v>8</v>
      </c>
      <c r="N78" s="215">
        <f t="shared" si="10"/>
        <v>25</v>
      </c>
      <c r="O78" s="180">
        <v>8</v>
      </c>
      <c r="P78" s="215">
        <f t="shared" si="11"/>
        <v>25</v>
      </c>
    </row>
    <row r="79" spans="1:21" ht="13.2" x14ac:dyDescent="0.25">
      <c r="A79" s="268" t="s">
        <v>141</v>
      </c>
      <c r="B79" s="187">
        <v>40</v>
      </c>
      <c r="C79" s="180">
        <v>20</v>
      </c>
      <c r="D79" s="215">
        <f t="shared" si="6"/>
        <v>50</v>
      </c>
      <c r="E79" s="180">
        <v>20</v>
      </c>
      <c r="F79" s="259">
        <f t="shared" si="7"/>
        <v>50</v>
      </c>
      <c r="G79" s="187">
        <v>20</v>
      </c>
      <c r="H79" s="180">
        <v>11</v>
      </c>
      <c r="I79" s="215">
        <f t="shared" si="8"/>
        <v>27.500000000000004</v>
      </c>
      <c r="J79" s="180">
        <v>9</v>
      </c>
      <c r="K79" s="259">
        <f t="shared" si="9"/>
        <v>22.5</v>
      </c>
      <c r="L79" s="187">
        <v>20</v>
      </c>
      <c r="M79" s="180">
        <v>9</v>
      </c>
      <c r="N79" s="215">
        <f t="shared" si="10"/>
        <v>22.5</v>
      </c>
      <c r="O79" s="180">
        <v>11</v>
      </c>
      <c r="P79" s="215">
        <f t="shared" si="11"/>
        <v>27.500000000000004</v>
      </c>
    </row>
    <row r="80" spans="1:21" ht="24.9" customHeight="1" x14ac:dyDescent="0.25">
      <c r="A80" s="256" t="s">
        <v>281</v>
      </c>
      <c r="B80" s="254">
        <v>553</v>
      </c>
      <c r="C80" s="255">
        <v>275</v>
      </c>
      <c r="D80" s="256">
        <f t="shared" si="6"/>
        <v>49.728752260397826</v>
      </c>
      <c r="E80" s="255">
        <v>278</v>
      </c>
      <c r="F80" s="257">
        <f t="shared" si="7"/>
        <v>50.271247739602167</v>
      </c>
      <c r="G80" s="255">
        <v>285</v>
      </c>
      <c r="H80" s="255">
        <v>139</v>
      </c>
      <c r="I80" s="256">
        <f t="shared" si="8"/>
        <v>25.135623869801083</v>
      </c>
      <c r="J80" s="255">
        <v>146</v>
      </c>
      <c r="K80" s="257">
        <f t="shared" si="9"/>
        <v>26.40144665461121</v>
      </c>
      <c r="L80" s="255">
        <v>268</v>
      </c>
      <c r="M80" s="255">
        <v>136</v>
      </c>
      <c r="N80" s="256">
        <f t="shared" si="10"/>
        <v>24.593128390596743</v>
      </c>
      <c r="O80" s="255">
        <v>132</v>
      </c>
      <c r="P80" s="256">
        <f t="shared" si="11"/>
        <v>23.869801084990957</v>
      </c>
      <c r="Q80" s="267"/>
      <c r="R80" s="267"/>
      <c r="S80" s="267"/>
      <c r="T80" s="267"/>
      <c r="U80" s="267"/>
    </row>
    <row r="81" spans="1:21" ht="13.2" x14ac:dyDescent="0.25">
      <c r="A81" s="268" t="s">
        <v>10</v>
      </c>
      <c r="B81" s="187">
        <v>163</v>
      </c>
      <c r="C81" s="180">
        <v>81</v>
      </c>
      <c r="D81" s="215">
        <f t="shared" si="6"/>
        <v>49.693251533742334</v>
      </c>
      <c r="E81" s="180">
        <v>82</v>
      </c>
      <c r="F81" s="259">
        <f t="shared" si="7"/>
        <v>50.306748466257666</v>
      </c>
      <c r="G81" s="187">
        <v>84</v>
      </c>
      <c r="H81" s="180">
        <v>41</v>
      </c>
      <c r="I81" s="215">
        <f t="shared" si="8"/>
        <v>25.153374233128833</v>
      </c>
      <c r="J81" s="180">
        <v>43</v>
      </c>
      <c r="K81" s="259">
        <f t="shared" si="9"/>
        <v>26.380368098159508</v>
      </c>
      <c r="L81" s="187">
        <v>79</v>
      </c>
      <c r="M81" s="180">
        <v>40</v>
      </c>
      <c r="N81" s="215">
        <f t="shared" si="10"/>
        <v>24.539877300613497</v>
      </c>
      <c r="O81" s="180">
        <v>39</v>
      </c>
      <c r="P81" s="215">
        <f t="shared" si="11"/>
        <v>23.926380368098162</v>
      </c>
    </row>
    <row r="82" spans="1:21" ht="13.2" x14ac:dyDescent="0.25">
      <c r="A82" s="268" t="s">
        <v>142</v>
      </c>
      <c r="B82" s="187">
        <v>58</v>
      </c>
      <c r="C82" s="180">
        <v>29</v>
      </c>
      <c r="D82" s="215">
        <f t="shared" si="6"/>
        <v>50</v>
      </c>
      <c r="E82" s="180">
        <v>29</v>
      </c>
      <c r="F82" s="259">
        <f t="shared" si="7"/>
        <v>50</v>
      </c>
      <c r="G82" s="187">
        <v>29</v>
      </c>
      <c r="H82" s="180">
        <v>15</v>
      </c>
      <c r="I82" s="215">
        <f t="shared" si="8"/>
        <v>25.862068965517242</v>
      </c>
      <c r="J82" s="180">
        <v>14</v>
      </c>
      <c r="K82" s="259">
        <f t="shared" si="9"/>
        <v>24.137931034482758</v>
      </c>
      <c r="L82" s="187">
        <v>29</v>
      </c>
      <c r="M82" s="180">
        <v>14</v>
      </c>
      <c r="N82" s="215">
        <f t="shared" si="10"/>
        <v>24.137931034482758</v>
      </c>
      <c r="O82" s="180">
        <v>15</v>
      </c>
      <c r="P82" s="215">
        <f t="shared" si="11"/>
        <v>25.862068965517242</v>
      </c>
    </row>
    <row r="83" spans="1:21" ht="13.2" x14ac:dyDescent="0.25">
      <c r="A83" s="268" t="s">
        <v>143</v>
      </c>
      <c r="B83" s="187">
        <v>61</v>
      </c>
      <c r="C83" s="180">
        <v>31</v>
      </c>
      <c r="D83" s="215">
        <f t="shared" si="6"/>
        <v>50.819672131147541</v>
      </c>
      <c r="E83" s="180">
        <v>30</v>
      </c>
      <c r="F83" s="259">
        <f t="shared" si="7"/>
        <v>49.180327868852459</v>
      </c>
      <c r="G83" s="187">
        <v>31</v>
      </c>
      <c r="H83" s="180">
        <v>17</v>
      </c>
      <c r="I83" s="215">
        <f t="shared" si="8"/>
        <v>27.868852459016392</v>
      </c>
      <c r="J83" s="180">
        <v>14</v>
      </c>
      <c r="K83" s="259">
        <f t="shared" si="9"/>
        <v>22.950819672131146</v>
      </c>
      <c r="L83" s="187">
        <v>30</v>
      </c>
      <c r="M83" s="180">
        <v>14</v>
      </c>
      <c r="N83" s="215">
        <f t="shared" si="10"/>
        <v>22.950819672131146</v>
      </c>
      <c r="O83" s="180">
        <v>16</v>
      </c>
      <c r="P83" s="215">
        <f t="shared" si="11"/>
        <v>26.229508196721312</v>
      </c>
    </row>
    <row r="84" spans="1:21" ht="13.2" x14ac:dyDescent="0.25">
      <c r="A84" s="268" t="s">
        <v>144</v>
      </c>
      <c r="B84" s="187">
        <v>33</v>
      </c>
      <c r="C84" s="180">
        <v>16</v>
      </c>
      <c r="D84" s="215">
        <f t="shared" si="6"/>
        <v>48.484848484848484</v>
      </c>
      <c r="E84" s="180">
        <v>17</v>
      </c>
      <c r="F84" s="259">
        <f t="shared" si="7"/>
        <v>51.515151515151516</v>
      </c>
      <c r="G84" s="187">
        <v>17</v>
      </c>
      <c r="H84" s="180">
        <v>8</v>
      </c>
      <c r="I84" s="215">
        <f t="shared" si="8"/>
        <v>24.242424242424242</v>
      </c>
      <c r="J84" s="180">
        <v>9</v>
      </c>
      <c r="K84" s="259">
        <f t="shared" si="9"/>
        <v>27.27272727272727</v>
      </c>
      <c r="L84" s="187">
        <v>16</v>
      </c>
      <c r="M84" s="180">
        <v>8</v>
      </c>
      <c r="N84" s="215">
        <f t="shared" si="10"/>
        <v>24.242424242424242</v>
      </c>
      <c r="O84" s="180">
        <v>8</v>
      </c>
      <c r="P84" s="215">
        <f t="shared" si="11"/>
        <v>24.242424242424242</v>
      </c>
    </row>
    <row r="85" spans="1:21" ht="13.2" x14ac:dyDescent="0.25">
      <c r="A85" s="268" t="s">
        <v>145</v>
      </c>
      <c r="B85" s="187">
        <v>71</v>
      </c>
      <c r="C85" s="180">
        <v>35</v>
      </c>
      <c r="D85" s="215">
        <f t="shared" si="6"/>
        <v>49.295774647887328</v>
      </c>
      <c r="E85" s="180">
        <v>36</v>
      </c>
      <c r="F85" s="259">
        <f t="shared" si="7"/>
        <v>50.704225352112672</v>
      </c>
      <c r="G85" s="187">
        <v>36</v>
      </c>
      <c r="H85" s="180">
        <v>18</v>
      </c>
      <c r="I85" s="215">
        <f t="shared" si="8"/>
        <v>25.352112676056336</v>
      </c>
      <c r="J85" s="180">
        <v>18</v>
      </c>
      <c r="K85" s="259">
        <f t="shared" si="9"/>
        <v>25.352112676056336</v>
      </c>
      <c r="L85" s="187">
        <v>35</v>
      </c>
      <c r="M85" s="180">
        <v>17</v>
      </c>
      <c r="N85" s="215">
        <f t="shared" si="10"/>
        <v>23.943661971830984</v>
      </c>
      <c r="O85" s="180">
        <v>18</v>
      </c>
      <c r="P85" s="215">
        <f t="shared" si="11"/>
        <v>25.352112676056336</v>
      </c>
    </row>
    <row r="86" spans="1:21" ht="13.2" x14ac:dyDescent="0.25">
      <c r="A86" s="268" t="s">
        <v>760</v>
      </c>
      <c r="B86" s="187">
        <v>24</v>
      </c>
      <c r="C86" s="180">
        <v>12</v>
      </c>
      <c r="D86" s="215">
        <f t="shared" si="6"/>
        <v>50</v>
      </c>
      <c r="E86" s="180">
        <v>12</v>
      </c>
      <c r="F86" s="259">
        <f t="shared" si="7"/>
        <v>50</v>
      </c>
      <c r="G86" s="187">
        <v>12</v>
      </c>
      <c r="H86" s="180">
        <v>5</v>
      </c>
      <c r="I86" s="215">
        <f t="shared" si="8"/>
        <v>20.833333333333336</v>
      </c>
      <c r="J86" s="180">
        <v>7</v>
      </c>
      <c r="K86" s="259">
        <f t="shared" si="9"/>
        <v>29.166666666666668</v>
      </c>
      <c r="L86" s="187">
        <v>12</v>
      </c>
      <c r="M86" s="180">
        <v>7</v>
      </c>
      <c r="N86" s="215">
        <f t="shared" si="10"/>
        <v>29.166666666666668</v>
      </c>
      <c r="O86" s="180">
        <v>5</v>
      </c>
      <c r="P86" s="215">
        <f t="shared" si="11"/>
        <v>20.833333333333336</v>
      </c>
    </row>
    <row r="87" spans="1:21" ht="13.2" x14ac:dyDescent="0.25">
      <c r="A87" s="268" t="s">
        <v>146</v>
      </c>
      <c r="B87" s="187">
        <v>29</v>
      </c>
      <c r="C87" s="180">
        <v>14</v>
      </c>
      <c r="D87" s="215">
        <f t="shared" si="6"/>
        <v>48.275862068965516</v>
      </c>
      <c r="E87" s="180">
        <v>15</v>
      </c>
      <c r="F87" s="259">
        <f t="shared" si="7"/>
        <v>51.724137931034484</v>
      </c>
      <c r="G87" s="187">
        <v>15</v>
      </c>
      <c r="H87" s="180">
        <v>6</v>
      </c>
      <c r="I87" s="215">
        <f t="shared" si="8"/>
        <v>20.689655172413794</v>
      </c>
      <c r="J87" s="180">
        <v>9</v>
      </c>
      <c r="K87" s="259">
        <f t="shared" si="9"/>
        <v>31.03448275862069</v>
      </c>
      <c r="L87" s="187">
        <v>14</v>
      </c>
      <c r="M87" s="180">
        <v>8</v>
      </c>
      <c r="N87" s="215">
        <f t="shared" si="10"/>
        <v>27.586206896551722</v>
      </c>
      <c r="O87" s="180">
        <v>6</v>
      </c>
      <c r="P87" s="215">
        <f t="shared" si="11"/>
        <v>20.689655172413794</v>
      </c>
    </row>
    <row r="88" spans="1:21" ht="13.2" x14ac:dyDescent="0.25">
      <c r="A88" s="268" t="s">
        <v>147</v>
      </c>
      <c r="B88" s="187">
        <v>26</v>
      </c>
      <c r="C88" s="180">
        <v>13</v>
      </c>
      <c r="D88" s="215">
        <f t="shared" si="6"/>
        <v>50</v>
      </c>
      <c r="E88" s="180">
        <v>13</v>
      </c>
      <c r="F88" s="259">
        <f t="shared" si="7"/>
        <v>50</v>
      </c>
      <c r="G88" s="187">
        <v>15</v>
      </c>
      <c r="H88" s="180">
        <v>8</v>
      </c>
      <c r="I88" s="215">
        <f t="shared" si="8"/>
        <v>30.76923076923077</v>
      </c>
      <c r="J88" s="180">
        <v>7</v>
      </c>
      <c r="K88" s="259">
        <f t="shared" si="9"/>
        <v>26.923076923076923</v>
      </c>
      <c r="L88" s="187">
        <v>11</v>
      </c>
      <c r="M88" s="180">
        <v>5</v>
      </c>
      <c r="N88" s="215">
        <f t="shared" si="10"/>
        <v>19.230769230769234</v>
      </c>
      <c r="O88" s="180">
        <v>6</v>
      </c>
      <c r="P88" s="215">
        <f t="shared" si="11"/>
        <v>23.076923076923077</v>
      </c>
    </row>
    <row r="89" spans="1:21" ht="13.2" x14ac:dyDescent="0.25">
      <c r="A89" s="268" t="s">
        <v>148</v>
      </c>
      <c r="B89" s="187">
        <v>12</v>
      </c>
      <c r="C89" s="180">
        <v>6</v>
      </c>
      <c r="D89" s="215">
        <f t="shared" si="6"/>
        <v>50</v>
      </c>
      <c r="E89" s="180">
        <v>6</v>
      </c>
      <c r="F89" s="259">
        <f t="shared" si="7"/>
        <v>50</v>
      </c>
      <c r="G89" s="187">
        <v>6</v>
      </c>
      <c r="H89" s="180">
        <v>3</v>
      </c>
      <c r="I89" s="215">
        <f t="shared" si="8"/>
        <v>25</v>
      </c>
      <c r="J89" s="180">
        <v>3</v>
      </c>
      <c r="K89" s="259">
        <f t="shared" si="9"/>
        <v>25</v>
      </c>
      <c r="L89" s="187">
        <v>6</v>
      </c>
      <c r="M89" s="180">
        <v>3</v>
      </c>
      <c r="N89" s="215">
        <f t="shared" si="10"/>
        <v>25</v>
      </c>
      <c r="O89" s="180">
        <v>3</v>
      </c>
      <c r="P89" s="215">
        <f t="shared" si="11"/>
        <v>25</v>
      </c>
    </row>
    <row r="90" spans="1:21" ht="13.2" x14ac:dyDescent="0.25">
      <c r="A90" s="268" t="s">
        <v>149</v>
      </c>
      <c r="B90" s="187">
        <v>37</v>
      </c>
      <c r="C90" s="180">
        <v>19</v>
      </c>
      <c r="D90" s="215">
        <f t="shared" si="6"/>
        <v>51.351351351351347</v>
      </c>
      <c r="E90" s="180">
        <v>18</v>
      </c>
      <c r="F90" s="259">
        <f t="shared" si="7"/>
        <v>48.648648648648653</v>
      </c>
      <c r="G90" s="187">
        <v>19</v>
      </c>
      <c r="H90" s="180">
        <v>9</v>
      </c>
      <c r="I90" s="215">
        <f t="shared" si="8"/>
        <v>24.324324324324326</v>
      </c>
      <c r="J90" s="180">
        <v>10</v>
      </c>
      <c r="K90" s="259">
        <f t="shared" si="9"/>
        <v>27.027027027027028</v>
      </c>
      <c r="L90" s="187">
        <v>18</v>
      </c>
      <c r="M90" s="180">
        <v>10</v>
      </c>
      <c r="N90" s="215">
        <f t="shared" si="10"/>
        <v>27.027027027027028</v>
      </c>
      <c r="O90" s="180">
        <v>8</v>
      </c>
      <c r="P90" s="215">
        <f t="shared" si="11"/>
        <v>21.621621621621621</v>
      </c>
    </row>
    <row r="91" spans="1:21" ht="13.2" x14ac:dyDescent="0.25">
      <c r="A91" s="268" t="s">
        <v>150</v>
      </c>
      <c r="B91" s="187">
        <v>24</v>
      </c>
      <c r="C91" s="180">
        <v>12</v>
      </c>
      <c r="D91" s="215">
        <f t="shared" si="6"/>
        <v>50</v>
      </c>
      <c r="E91" s="180">
        <v>12</v>
      </c>
      <c r="F91" s="259">
        <f t="shared" si="7"/>
        <v>50</v>
      </c>
      <c r="G91" s="187">
        <v>13</v>
      </c>
      <c r="H91" s="180">
        <v>6</v>
      </c>
      <c r="I91" s="215">
        <f t="shared" si="8"/>
        <v>25</v>
      </c>
      <c r="J91" s="180">
        <v>7</v>
      </c>
      <c r="K91" s="259">
        <f t="shared" si="9"/>
        <v>29.166666666666668</v>
      </c>
      <c r="L91" s="187">
        <v>11</v>
      </c>
      <c r="M91" s="180">
        <v>6</v>
      </c>
      <c r="N91" s="215">
        <f t="shared" si="10"/>
        <v>25</v>
      </c>
      <c r="O91" s="180">
        <v>5</v>
      </c>
      <c r="P91" s="215">
        <f t="shared" si="11"/>
        <v>20.833333333333336</v>
      </c>
    </row>
    <row r="92" spans="1:21" ht="13.2" x14ac:dyDescent="0.25">
      <c r="A92" s="268" t="s">
        <v>967</v>
      </c>
      <c r="B92" s="187">
        <v>8</v>
      </c>
      <c r="C92" s="180">
        <v>4</v>
      </c>
      <c r="D92" s="215">
        <f t="shared" si="6"/>
        <v>50</v>
      </c>
      <c r="E92" s="180">
        <v>4</v>
      </c>
      <c r="F92" s="259">
        <f t="shared" si="7"/>
        <v>50</v>
      </c>
      <c r="G92" s="187">
        <v>4</v>
      </c>
      <c r="H92" s="180">
        <v>1</v>
      </c>
      <c r="I92" s="215">
        <f t="shared" si="8"/>
        <v>12.5</v>
      </c>
      <c r="J92" s="180">
        <v>3</v>
      </c>
      <c r="K92" s="259">
        <f t="shared" si="9"/>
        <v>37.5</v>
      </c>
      <c r="L92" s="187">
        <v>4</v>
      </c>
      <c r="M92" s="180">
        <v>3</v>
      </c>
      <c r="N92" s="215">
        <f t="shared" si="10"/>
        <v>37.5</v>
      </c>
      <c r="O92" s="180">
        <v>1</v>
      </c>
      <c r="P92" s="215">
        <f t="shared" si="11"/>
        <v>12.5</v>
      </c>
    </row>
    <row r="93" spans="1:21" ht="13.2" x14ac:dyDescent="0.25">
      <c r="A93" s="268" t="s">
        <v>1234</v>
      </c>
      <c r="B93" s="187">
        <v>7</v>
      </c>
      <c r="C93" s="180">
        <v>3</v>
      </c>
      <c r="D93" s="215">
        <f t="shared" si="6"/>
        <v>42.857142857142854</v>
      </c>
      <c r="E93" s="180">
        <v>4</v>
      </c>
      <c r="F93" s="259">
        <f t="shared" si="7"/>
        <v>57.142857142857139</v>
      </c>
      <c r="G93" s="187">
        <v>4</v>
      </c>
      <c r="H93" s="180">
        <v>2</v>
      </c>
      <c r="I93" s="215">
        <f t="shared" si="8"/>
        <v>28.571428571428569</v>
      </c>
      <c r="J93" s="180">
        <v>2</v>
      </c>
      <c r="K93" s="259">
        <f t="shared" si="9"/>
        <v>28.571428571428569</v>
      </c>
      <c r="L93" s="187">
        <v>3</v>
      </c>
      <c r="M93" s="180">
        <v>1</v>
      </c>
      <c r="N93" s="215">
        <f t="shared" si="10"/>
        <v>14.285714285714285</v>
      </c>
      <c r="O93" s="180">
        <v>2</v>
      </c>
      <c r="P93" s="215">
        <f t="shared" si="11"/>
        <v>28.571428571428569</v>
      </c>
    </row>
    <row r="94" spans="1:21" ht="24.9" customHeight="1" x14ac:dyDescent="0.25">
      <c r="A94" s="256" t="s">
        <v>320</v>
      </c>
      <c r="B94" s="254">
        <v>428</v>
      </c>
      <c r="C94" s="255">
        <v>216</v>
      </c>
      <c r="D94" s="256">
        <f t="shared" si="6"/>
        <v>50.467289719626166</v>
      </c>
      <c r="E94" s="255">
        <v>212</v>
      </c>
      <c r="F94" s="257">
        <f t="shared" si="7"/>
        <v>49.532710280373834</v>
      </c>
      <c r="G94" s="255">
        <v>224</v>
      </c>
      <c r="H94" s="255">
        <v>120</v>
      </c>
      <c r="I94" s="256">
        <f t="shared" si="8"/>
        <v>28.037383177570092</v>
      </c>
      <c r="J94" s="255">
        <v>104</v>
      </c>
      <c r="K94" s="257">
        <f t="shared" si="9"/>
        <v>24.299065420560748</v>
      </c>
      <c r="L94" s="255">
        <v>204</v>
      </c>
      <c r="M94" s="255">
        <v>96</v>
      </c>
      <c r="N94" s="256">
        <f t="shared" si="10"/>
        <v>22.429906542056074</v>
      </c>
      <c r="O94" s="255">
        <v>108</v>
      </c>
      <c r="P94" s="256">
        <f t="shared" si="11"/>
        <v>25.233644859813083</v>
      </c>
      <c r="Q94" s="267"/>
      <c r="R94" s="267"/>
      <c r="S94" s="267"/>
      <c r="T94" s="267"/>
      <c r="U94" s="267"/>
    </row>
    <row r="95" spans="1:21" ht="13.2" x14ac:dyDescent="0.25">
      <c r="A95" s="268" t="s">
        <v>27</v>
      </c>
      <c r="B95" s="187">
        <v>66</v>
      </c>
      <c r="C95" s="180">
        <v>33</v>
      </c>
      <c r="D95" s="215">
        <f t="shared" si="6"/>
        <v>50</v>
      </c>
      <c r="E95" s="180">
        <v>33</v>
      </c>
      <c r="F95" s="259">
        <f t="shared" si="7"/>
        <v>50</v>
      </c>
      <c r="G95" s="187">
        <v>36</v>
      </c>
      <c r="H95" s="180">
        <v>19</v>
      </c>
      <c r="I95" s="215">
        <f t="shared" si="8"/>
        <v>28.787878787878789</v>
      </c>
      <c r="J95" s="180">
        <v>17</v>
      </c>
      <c r="K95" s="259">
        <f t="shared" si="9"/>
        <v>25.757575757575758</v>
      </c>
      <c r="L95" s="187">
        <v>30</v>
      </c>
      <c r="M95" s="180">
        <v>14</v>
      </c>
      <c r="N95" s="215">
        <f t="shared" si="10"/>
        <v>21.212121212121211</v>
      </c>
      <c r="O95" s="180">
        <v>16</v>
      </c>
      <c r="P95" s="215">
        <f t="shared" si="11"/>
        <v>24.242424242424242</v>
      </c>
    </row>
    <row r="96" spans="1:21" ht="13.2" x14ac:dyDescent="0.25">
      <c r="A96" s="268" t="s">
        <v>151</v>
      </c>
      <c r="B96" s="187">
        <v>112</v>
      </c>
      <c r="C96" s="180">
        <v>57</v>
      </c>
      <c r="D96" s="215">
        <f t="shared" si="6"/>
        <v>50.892857142857139</v>
      </c>
      <c r="E96" s="180">
        <v>55</v>
      </c>
      <c r="F96" s="259">
        <f t="shared" si="7"/>
        <v>49.107142857142854</v>
      </c>
      <c r="G96" s="187">
        <v>60</v>
      </c>
      <c r="H96" s="180">
        <v>33</v>
      </c>
      <c r="I96" s="215">
        <f t="shared" si="8"/>
        <v>29.464285714285715</v>
      </c>
      <c r="J96" s="180">
        <v>27</v>
      </c>
      <c r="K96" s="259">
        <f t="shared" si="9"/>
        <v>24.107142857142858</v>
      </c>
      <c r="L96" s="187">
        <v>52</v>
      </c>
      <c r="M96" s="180">
        <v>24</v>
      </c>
      <c r="N96" s="215">
        <f t="shared" si="10"/>
        <v>21.428571428571427</v>
      </c>
      <c r="O96" s="180">
        <v>28</v>
      </c>
      <c r="P96" s="215">
        <f t="shared" si="11"/>
        <v>25</v>
      </c>
    </row>
    <row r="97" spans="1:16" ht="13.2" x14ac:dyDescent="0.25">
      <c r="A97" s="268" t="s">
        <v>152</v>
      </c>
      <c r="B97" s="187">
        <v>105</v>
      </c>
      <c r="C97" s="180">
        <v>53</v>
      </c>
      <c r="D97" s="215">
        <f t="shared" si="6"/>
        <v>50.476190476190474</v>
      </c>
      <c r="E97" s="180">
        <v>52</v>
      </c>
      <c r="F97" s="259">
        <f t="shared" si="7"/>
        <v>49.523809523809526</v>
      </c>
      <c r="G97" s="187">
        <v>53</v>
      </c>
      <c r="H97" s="180">
        <v>28</v>
      </c>
      <c r="I97" s="215">
        <f t="shared" si="8"/>
        <v>26.666666666666668</v>
      </c>
      <c r="J97" s="180">
        <v>25</v>
      </c>
      <c r="K97" s="259">
        <f t="shared" si="9"/>
        <v>23.809523809523807</v>
      </c>
      <c r="L97" s="187">
        <v>52</v>
      </c>
      <c r="M97" s="180">
        <v>25</v>
      </c>
      <c r="N97" s="215">
        <f t="shared" si="10"/>
        <v>23.809523809523807</v>
      </c>
      <c r="O97" s="180">
        <v>27</v>
      </c>
      <c r="P97" s="215">
        <f t="shared" si="11"/>
        <v>25.714285714285712</v>
      </c>
    </row>
    <row r="98" spans="1:16" ht="13.2" x14ac:dyDescent="0.25">
      <c r="A98" s="268" t="s">
        <v>153</v>
      </c>
      <c r="B98" s="187">
        <v>43</v>
      </c>
      <c r="C98" s="180">
        <v>22</v>
      </c>
      <c r="D98" s="215">
        <f t="shared" si="6"/>
        <v>51.162790697674424</v>
      </c>
      <c r="E98" s="180">
        <v>21</v>
      </c>
      <c r="F98" s="259">
        <f t="shared" si="7"/>
        <v>48.837209302325576</v>
      </c>
      <c r="G98" s="187">
        <v>22</v>
      </c>
      <c r="H98" s="180">
        <v>11</v>
      </c>
      <c r="I98" s="215">
        <f t="shared" si="8"/>
        <v>25.581395348837212</v>
      </c>
      <c r="J98" s="180">
        <v>11</v>
      </c>
      <c r="K98" s="259">
        <f t="shared" si="9"/>
        <v>25.581395348837212</v>
      </c>
      <c r="L98" s="187">
        <v>21</v>
      </c>
      <c r="M98" s="180">
        <v>11</v>
      </c>
      <c r="N98" s="215">
        <f t="shared" si="10"/>
        <v>25.581395348837212</v>
      </c>
      <c r="O98" s="180">
        <v>10</v>
      </c>
      <c r="P98" s="215">
        <f t="shared" si="11"/>
        <v>23.255813953488371</v>
      </c>
    </row>
    <row r="99" spans="1:16" ht="13.2" x14ac:dyDescent="0.25">
      <c r="A99" s="268" t="s">
        <v>154</v>
      </c>
      <c r="B99" s="187">
        <v>31</v>
      </c>
      <c r="C99" s="180">
        <v>15</v>
      </c>
      <c r="D99" s="215">
        <f t="shared" si="6"/>
        <v>48.387096774193552</v>
      </c>
      <c r="E99" s="180">
        <v>16</v>
      </c>
      <c r="F99" s="259">
        <f t="shared" si="7"/>
        <v>51.612903225806448</v>
      </c>
      <c r="G99" s="187">
        <v>16</v>
      </c>
      <c r="H99" s="180">
        <v>7</v>
      </c>
      <c r="I99" s="215">
        <f t="shared" si="8"/>
        <v>22.58064516129032</v>
      </c>
      <c r="J99" s="180">
        <v>9</v>
      </c>
      <c r="K99" s="259">
        <f t="shared" si="9"/>
        <v>29.032258064516132</v>
      </c>
      <c r="L99" s="187">
        <v>15</v>
      </c>
      <c r="M99" s="180">
        <v>8</v>
      </c>
      <c r="N99" s="215">
        <f t="shared" si="10"/>
        <v>25.806451612903224</v>
      </c>
      <c r="O99" s="180">
        <v>7</v>
      </c>
      <c r="P99" s="215">
        <f t="shared" si="11"/>
        <v>22.58064516129032</v>
      </c>
    </row>
    <row r="100" spans="1:16" ht="13.2" x14ac:dyDescent="0.25">
      <c r="A100" s="268" t="s">
        <v>155</v>
      </c>
      <c r="B100" s="187">
        <v>71</v>
      </c>
      <c r="C100" s="180">
        <v>36</v>
      </c>
      <c r="D100" s="215">
        <f t="shared" si="6"/>
        <v>50.704225352112672</v>
      </c>
      <c r="E100" s="180">
        <v>35</v>
      </c>
      <c r="F100" s="259">
        <f t="shared" si="7"/>
        <v>49.295774647887328</v>
      </c>
      <c r="G100" s="187">
        <v>37</v>
      </c>
      <c r="H100" s="180">
        <v>22</v>
      </c>
      <c r="I100" s="215">
        <f t="shared" si="8"/>
        <v>30.985915492957744</v>
      </c>
      <c r="J100" s="180">
        <v>15</v>
      </c>
      <c r="K100" s="259">
        <f t="shared" si="9"/>
        <v>21.12676056338028</v>
      </c>
      <c r="L100" s="187">
        <v>34</v>
      </c>
      <c r="M100" s="180">
        <v>14</v>
      </c>
      <c r="N100" s="215">
        <f t="shared" si="10"/>
        <v>19.718309859154928</v>
      </c>
      <c r="O100" s="180">
        <v>20</v>
      </c>
      <c r="P100" s="215">
        <f t="shared" si="11"/>
        <v>28.169014084507044</v>
      </c>
    </row>
    <row r="101" spans="1:16" ht="13.2" x14ac:dyDescent="0.25">
      <c r="A101" s="270"/>
      <c r="B101" s="261"/>
      <c r="C101" s="260"/>
      <c r="D101" s="270"/>
      <c r="E101" s="271"/>
      <c r="F101" s="272"/>
      <c r="G101" s="261"/>
      <c r="H101" s="260"/>
      <c r="I101" s="270"/>
      <c r="J101" s="260"/>
      <c r="K101" s="270"/>
      <c r="L101" s="273"/>
      <c r="M101" s="260"/>
      <c r="N101" s="274"/>
      <c r="O101" s="260"/>
      <c r="P101" s="274"/>
    </row>
    <row r="102" spans="1:16" ht="13.2" x14ac:dyDescent="0.25">
      <c r="A102" s="263"/>
      <c r="B102" s="263"/>
      <c r="C102" s="263"/>
      <c r="D102" s="263"/>
      <c r="E102" s="263"/>
      <c r="F102" s="263"/>
      <c r="G102" s="263"/>
    </row>
    <row r="103" spans="1:16" ht="13.2" x14ac:dyDescent="0.25">
      <c r="A103" s="4" t="str">
        <f>+'G3'!A34</f>
        <v>Fuente: Departamento de Registro de Partidos Políticos, base de datos de Candidaturas 2024, Tribunal Supremo de Elecciones.</v>
      </c>
      <c r="B103" s="263"/>
      <c r="C103" s="263"/>
      <c r="D103" s="263"/>
      <c r="E103" s="263"/>
      <c r="F103" s="263"/>
      <c r="G103" s="263"/>
      <c r="I103" s="263"/>
      <c r="K103" s="263"/>
      <c r="N103" s="263"/>
      <c r="P103" s="263"/>
    </row>
  </sheetData>
  <mergeCells count="8">
    <mergeCell ref="A1:P1"/>
    <mergeCell ref="A2:P2"/>
    <mergeCell ref="A3:P3"/>
    <mergeCell ref="A5:A7"/>
    <mergeCell ref="G6:G7"/>
    <mergeCell ref="L6:L7"/>
    <mergeCell ref="B6:B7"/>
    <mergeCell ref="B5:F5"/>
  </mergeCells>
  <printOptions horizontalCentered="1"/>
  <pageMargins left="0.39370078740157483" right="0.39370078740157483" top="0.39370078740157483" bottom="0.78740157480314965" header="0" footer="0.39370078740157483"/>
  <pageSetup paperSize="9" firstPageNumber="63" fitToHeight="9" orientation="landscape" r:id="rId1"/>
  <headerFooter alignWithMargins="0"/>
  <rowBreaks count="2" manualBreakCount="2">
    <brk id="47" max="21" man="1"/>
    <brk id="79" max="15" man="1"/>
  </rowBreaks>
  <ignoredErrors>
    <ignoredError sqref="D9:P10 D11 F11" formula="1"/>
  </ignoredError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9">
    <tabColor rgb="FFFFFF00"/>
    <pageSetUpPr autoPageBreaks="0" fitToPage="1"/>
  </sheetPr>
  <dimension ref="A1:P75"/>
  <sheetViews>
    <sheetView zoomScaleNormal="100" zoomScaleSheetLayoutView="115" workbookViewId="0">
      <selection sqref="A1:P1"/>
    </sheetView>
  </sheetViews>
  <sheetFormatPr baseColWidth="10" defaultColWidth="11.44140625" defaultRowHeight="12.75" customHeight="1" x14ac:dyDescent="0.25"/>
  <cols>
    <col min="1" max="1" width="40.5546875" style="202" customWidth="1"/>
    <col min="2" max="2" width="9.6640625" style="202" bestFit="1" customWidth="1"/>
    <col min="3" max="16" width="7.6640625" style="202" customWidth="1"/>
    <col min="17" max="16384" width="11.44140625" style="202"/>
  </cols>
  <sheetData>
    <row r="1" spans="1:16" ht="13.2" x14ac:dyDescent="0.25">
      <c r="A1" s="455" t="s">
        <v>1231</v>
      </c>
      <c r="B1" s="455"/>
      <c r="C1" s="455"/>
      <c r="D1" s="455"/>
      <c r="E1" s="455"/>
      <c r="F1" s="455"/>
      <c r="G1" s="455"/>
      <c r="H1" s="455"/>
      <c r="I1" s="455"/>
      <c r="J1" s="455"/>
      <c r="K1" s="455"/>
      <c r="L1" s="455"/>
      <c r="M1" s="455"/>
      <c r="N1" s="455"/>
      <c r="O1" s="455"/>
      <c r="P1" s="455"/>
    </row>
    <row r="2" spans="1:16" ht="13.2" x14ac:dyDescent="0.25">
      <c r="A2" s="450" t="s">
        <v>1229</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5"/>
      <c r="C4" s="5"/>
      <c r="D4" s="5"/>
      <c r="E4" s="5"/>
      <c r="F4" s="5"/>
      <c r="G4" s="5"/>
      <c r="H4" s="5"/>
      <c r="I4" s="5"/>
      <c r="J4" s="5"/>
      <c r="K4" s="5"/>
      <c r="L4" s="5"/>
      <c r="M4" s="5"/>
      <c r="N4" s="5"/>
      <c r="O4" s="5"/>
      <c r="P4" s="5"/>
    </row>
    <row r="5" spans="1:16" ht="13.2" x14ac:dyDescent="0.25">
      <c r="A5" s="451" t="s">
        <v>919</v>
      </c>
      <c r="B5" s="446" t="s">
        <v>929</v>
      </c>
      <c r="C5" s="454"/>
      <c r="D5" s="454"/>
      <c r="E5" s="454"/>
      <c r="F5" s="447"/>
      <c r="G5" s="446" t="s">
        <v>79</v>
      </c>
      <c r="H5" s="454"/>
      <c r="I5" s="454"/>
      <c r="J5" s="454"/>
      <c r="K5" s="447"/>
      <c r="L5" s="454" t="s">
        <v>80</v>
      </c>
      <c r="M5" s="454"/>
      <c r="N5" s="454"/>
      <c r="O5" s="454"/>
      <c r="P5" s="454"/>
    </row>
    <row r="6" spans="1:16" ht="13.2" x14ac:dyDescent="0.25">
      <c r="A6" s="452" t="s">
        <v>81</v>
      </c>
      <c r="B6" s="448" t="s">
        <v>0</v>
      </c>
      <c r="C6" s="446" t="s">
        <v>23</v>
      </c>
      <c r="D6" s="447"/>
      <c r="E6" s="445" t="s">
        <v>24</v>
      </c>
      <c r="F6" s="444"/>
      <c r="G6" s="448" t="s">
        <v>0</v>
      </c>
      <c r="H6" s="446" t="s">
        <v>23</v>
      </c>
      <c r="I6" s="447"/>
      <c r="J6" s="445" t="s">
        <v>24</v>
      </c>
      <c r="K6" s="444"/>
      <c r="L6" s="448" t="s">
        <v>0</v>
      </c>
      <c r="M6" s="446" t="s">
        <v>23</v>
      </c>
      <c r="N6" s="447"/>
      <c r="O6" s="454" t="s">
        <v>24</v>
      </c>
      <c r="P6" s="454"/>
    </row>
    <row r="7" spans="1:16" ht="13.2" x14ac:dyDescent="0.25">
      <c r="A7" s="453"/>
      <c r="B7" s="449" t="s">
        <v>78</v>
      </c>
      <c r="C7" s="208" t="s">
        <v>78</v>
      </c>
      <c r="D7" s="208" t="s">
        <v>2</v>
      </c>
      <c r="E7" s="208" t="s">
        <v>78</v>
      </c>
      <c r="F7" s="208" t="s">
        <v>2</v>
      </c>
      <c r="G7" s="449" t="s">
        <v>78</v>
      </c>
      <c r="H7" s="208" t="s">
        <v>78</v>
      </c>
      <c r="I7" s="208" t="s">
        <v>2</v>
      </c>
      <c r="J7" s="208" t="s">
        <v>78</v>
      </c>
      <c r="K7" s="242" t="s">
        <v>2</v>
      </c>
      <c r="L7" s="449" t="s">
        <v>78</v>
      </c>
      <c r="M7" s="208" t="s">
        <v>78</v>
      </c>
      <c r="N7" s="208" t="s">
        <v>2</v>
      </c>
      <c r="O7" s="208" t="s">
        <v>78</v>
      </c>
      <c r="P7" s="242" t="s">
        <v>2</v>
      </c>
    </row>
    <row r="8" spans="1:16" ht="13.2" x14ac:dyDescent="0.25">
      <c r="A8" s="5"/>
      <c r="B8" s="186"/>
      <c r="C8" s="5"/>
      <c r="D8" s="5"/>
      <c r="E8" s="5"/>
      <c r="F8" s="5"/>
      <c r="G8" s="186"/>
      <c r="H8" s="5"/>
      <c r="I8" s="5"/>
      <c r="J8" s="5"/>
      <c r="K8" s="209"/>
      <c r="L8" s="5"/>
      <c r="M8" s="5"/>
      <c r="N8" s="5"/>
      <c r="O8" s="5"/>
      <c r="P8" s="5"/>
    </row>
    <row r="9" spans="1:16" ht="13.2" x14ac:dyDescent="0.25">
      <c r="A9" s="17" t="s">
        <v>0</v>
      </c>
      <c r="B9" s="185">
        <f>SUM(B11:B72)</f>
        <v>15629</v>
      </c>
      <c r="C9" s="184">
        <f>SUM(C11:C72)</f>
        <v>7772</v>
      </c>
      <c r="D9" s="210">
        <f>C9/B9*100</f>
        <v>49.728069614178771</v>
      </c>
      <c r="E9" s="184">
        <f>SUM(E11:E72)</f>
        <v>7857</v>
      </c>
      <c r="F9" s="216">
        <f>E9/B9*100</f>
        <v>50.271930385821229</v>
      </c>
      <c r="G9" s="185">
        <f>SUM(G11:G72)</f>
        <v>8615</v>
      </c>
      <c r="H9" s="184">
        <f>SUM(H11:H72)</f>
        <v>4288</v>
      </c>
      <c r="I9" s="211">
        <f>H9/G9*100</f>
        <v>49.773650609402203</v>
      </c>
      <c r="J9" s="184">
        <f>SUM(J11:J72)</f>
        <v>4327</v>
      </c>
      <c r="K9" s="216">
        <f>J9/G9*100</f>
        <v>50.22634939059779</v>
      </c>
      <c r="L9" s="185">
        <f>SUM(L11:L72)</f>
        <v>7014</v>
      </c>
      <c r="M9" s="184">
        <f>SUM(M11:M72)</f>
        <v>3484</v>
      </c>
      <c r="N9" s="210">
        <f>M9/L9*100</f>
        <v>49.672084402623327</v>
      </c>
      <c r="O9" s="184">
        <f>SUM(O11:O72)</f>
        <v>3530</v>
      </c>
      <c r="P9" s="210">
        <f>O9/L9*100</f>
        <v>50.327915597376673</v>
      </c>
    </row>
    <row r="10" spans="1:16" ht="13.2" x14ac:dyDescent="0.25">
      <c r="A10" s="5"/>
      <c r="B10" s="187"/>
      <c r="C10" s="180"/>
      <c r="D10" s="213"/>
      <c r="E10" s="180"/>
      <c r="F10" s="213"/>
      <c r="G10" s="187"/>
      <c r="H10" s="180"/>
      <c r="I10" s="213"/>
      <c r="J10" s="180"/>
      <c r="K10" s="214"/>
      <c r="L10" s="180"/>
      <c r="M10" s="180"/>
      <c r="N10" s="215"/>
      <c r="O10" s="180"/>
      <c r="P10" s="215"/>
    </row>
    <row r="11" spans="1:16" ht="15" customHeight="1" x14ac:dyDescent="0.25">
      <c r="A11" s="5" t="s">
        <v>883</v>
      </c>
      <c r="B11" s="187">
        <v>20</v>
      </c>
      <c r="C11" s="180">
        <v>9</v>
      </c>
      <c r="D11" s="215">
        <f>C11/B11*100</f>
        <v>45</v>
      </c>
      <c r="E11" s="180">
        <v>11</v>
      </c>
      <c r="F11" s="215">
        <f>E11/B11*100</f>
        <v>55.000000000000007</v>
      </c>
      <c r="G11" s="187">
        <v>20</v>
      </c>
      <c r="H11" s="180">
        <v>9</v>
      </c>
      <c r="I11" s="215">
        <f>H11/G11*100</f>
        <v>45</v>
      </c>
      <c r="J11" s="180">
        <v>11</v>
      </c>
      <c r="K11" s="215">
        <f>J11/G11*100</f>
        <v>55.000000000000007</v>
      </c>
      <c r="L11" s="187">
        <v>0</v>
      </c>
      <c r="M11" s="180">
        <v>0</v>
      </c>
      <c r="N11" s="215">
        <v>0</v>
      </c>
      <c r="O11" s="180">
        <v>0</v>
      </c>
      <c r="P11" s="215">
        <v>0</v>
      </c>
    </row>
    <row r="12" spans="1:16" ht="15" customHeight="1" x14ac:dyDescent="0.25">
      <c r="A12" s="5" t="s">
        <v>82</v>
      </c>
      <c r="B12" s="187">
        <v>1</v>
      </c>
      <c r="C12" s="180">
        <v>0</v>
      </c>
      <c r="D12" s="215">
        <f t="shared" ref="D12:D72" si="0">C12/B12*100</f>
        <v>0</v>
      </c>
      <c r="E12" s="180">
        <v>1</v>
      </c>
      <c r="F12" s="215">
        <f t="shared" ref="F12:F72" si="1">E12/B12*100</f>
        <v>100</v>
      </c>
      <c r="G12" s="187">
        <v>1</v>
      </c>
      <c r="H12" s="180">
        <v>0</v>
      </c>
      <c r="I12" s="215">
        <f t="shared" ref="I12:I72" si="2">H12/G12*100</f>
        <v>0</v>
      </c>
      <c r="J12" s="180">
        <v>1</v>
      </c>
      <c r="K12" s="215">
        <f t="shared" ref="K12:K72" si="3">J12/G12*100</f>
        <v>100</v>
      </c>
      <c r="L12" s="187">
        <v>0</v>
      </c>
      <c r="M12" s="180">
        <v>0</v>
      </c>
      <c r="N12" s="215">
        <v>0</v>
      </c>
      <c r="O12" s="180">
        <v>0</v>
      </c>
      <c r="P12" s="215">
        <v>0</v>
      </c>
    </row>
    <row r="13" spans="1:16" ht="15" customHeight="1" x14ac:dyDescent="0.25">
      <c r="A13" s="5" t="s">
        <v>894</v>
      </c>
      <c r="B13" s="187">
        <v>128</v>
      </c>
      <c r="C13" s="180">
        <v>64</v>
      </c>
      <c r="D13" s="215">
        <f t="shared" si="0"/>
        <v>50</v>
      </c>
      <c r="E13" s="180">
        <v>64</v>
      </c>
      <c r="F13" s="215">
        <f t="shared" si="1"/>
        <v>50</v>
      </c>
      <c r="G13" s="187">
        <v>67</v>
      </c>
      <c r="H13" s="180">
        <v>34</v>
      </c>
      <c r="I13" s="215">
        <f t="shared" si="2"/>
        <v>50.746268656716417</v>
      </c>
      <c r="J13" s="180">
        <v>33</v>
      </c>
      <c r="K13" s="215">
        <f t="shared" si="3"/>
        <v>49.253731343283583</v>
      </c>
      <c r="L13" s="187">
        <v>61</v>
      </c>
      <c r="M13" s="180">
        <v>30</v>
      </c>
      <c r="N13" s="215">
        <f t="shared" ref="N13:N72" si="4">M13/L13*100</f>
        <v>49.180327868852459</v>
      </c>
      <c r="O13" s="180">
        <v>31</v>
      </c>
      <c r="P13" s="215">
        <f t="shared" ref="P13:P72" si="5">O13/L13*100</f>
        <v>50.819672131147541</v>
      </c>
    </row>
    <row r="14" spans="1:16" ht="15" customHeight="1" x14ac:dyDescent="0.25">
      <c r="A14" s="5" t="s">
        <v>1202</v>
      </c>
      <c r="B14" s="187">
        <v>226</v>
      </c>
      <c r="C14" s="180">
        <v>116</v>
      </c>
      <c r="D14" s="215">
        <f t="shared" si="0"/>
        <v>51.327433628318587</v>
      </c>
      <c r="E14" s="180">
        <v>110</v>
      </c>
      <c r="F14" s="215">
        <f t="shared" si="1"/>
        <v>48.672566371681413</v>
      </c>
      <c r="G14" s="187">
        <v>123</v>
      </c>
      <c r="H14" s="180">
        <v>63</v>
      </c>
      <c r="I14" s="215">
        <f t="shared" si="2"/>
        <v>51.219512195121951</v>
      </c>
      <c r="J14" s="180">
        <v>60</v>
      </c>
      <c r="K14" s="215">
        <f t="shared" si="3"/>
        <v>48.780487804878049</v>
      </c>
      <c r="L14" s="187">
        <v>103</v>
      </c>
      <c r="M14" s="180">
        <v>53</v>
      </c>
      <c r="N14" s="215">
        <f t="shared" si="4"/>
        <v>51.456310679611647</v>
      </c>
      <c r="O14" s="180">
        <v>50</v>
      </c>
      <c r="P14" s="215">
        <f t="shared" si="5"/>
        <v>48.543689320388353</v>
      </c>
    </row>
    <row r="15" spans="1:16" ht="15" customHeight="1" x14ac:dyDescent="0.25">
      <c r="A15" s="5" t="s">
        <v>884</v>
      </c>
      <c r="B15" s="187">
        <v>63</v>
      </c>
      <c r="C15" s="180">
        <v>31</v>
      </c>
      <c r="D15" s="215">
        <f t="shared" si="0"/>
        <v>49.206349206349202</v>
      </c>
      <c r="E15" s="180">
        <v>32</v>
      </c>
      <c r="F15" s="215">
        <f t="shared" si="1"/>
        <v>50.793650793650791</v>
      </c>
      <c r="G15" s="187">
        <v>33</v>
      </c>
      <c r="H15" s="180">
        <v>17</v>
      </c>
      <c r="I15" s="215">
        <f t="shared" si="2"/>
        <v>51.515151515151516</v>
      </c>
      <c r="J15" s="180">
        <v>16</v>
      </c>
      <c r="K15" s="215">
        <f t="shared" si="3"/>
        <v>48.484848484848484</v>
      </c>
      <c r="L15" s="187">
        <v>30</v>
      </c>
      <c r="M15" s="180">
        <v>14</v>
      </c>
      <c r="N15" s="215">
        <f t="shared" si="4"/>
        <v>46.666666666666664</v>
      </c>
      <c r="O15" s="180">
        <v>16</v>
      </c>
      <c r="P15" s="215">
        <f t="shared" si="5"/>
        <v>53.333333333333336</v>
      </c>
    </row>
    <row r="16" spans="1:16" ht="15" customHeight="1" x14ac:dyDescent="0.25">
      <c r="A16" s="5" t="s">
        <v>895</v>
      </c>
      <c r="B16" s="187">
        <v>32</v>
      </c>
      <c r="C16" s="180">
        <v>16</v>
      </c>
      <c r="D16" s="215">
        <f t="shared" si="0"/>
        <v>50</v>
      </c>
      <c r="E16" s="180">
        <v>16</v>
      </c>
      <c r="F16" s="215">
        <f t="shared" si="1"/>
        <v>50</v>
      </c>
      <c r="G16" s="187">
        <v>16</v>
      </c>
      <c r="H16" s="180">
        <v>8</v>
      </c>
      <c r="I16" s="215">
        <f t="shared" si="2"/>
        <v>50</v>
      </c>
      <c r="J16" s="180">
        <v>8</v>
      </c>
      <c r="K16" s="215">
        <f t="shared" si="3"/>
        <v>50</v>
      </c>
      <c r="L16" s="187">
        <v>16</v>
      </c>
      <c r="M16" s="180">
        <v>8</v>
      </c>
      <c r="N16" s="215">
        <f t="shared" si="4"/>
        <v>50</v>
      </c>
      <c r="O16" s="180">
        <v>8</v>
      </c>
      <c r="P16" s="215">
        <f t="shared" si="5"/>
        <v>50</v>
      </c>
    </row>
    <row r="17" spans="1:16" ht="15" customHeight="1" x14ac:dyDescent="0.25">
      <c r="A17" s="5" t="s">
        <v>1209</v>
      </c>
      <c r="B17" s="187">
        <v>18</v>
      </c>
      <c r="C17" s="180">
        <v>9</v>
      </c>
      <c r="D17" s="215">
        <f t="shared" si="0"/>
        <v>50</v>
      </c>
      <c r="E17" s="180">
        <v>9</v>
      </c>
      <c r="F17" s="215">
        <f t="shared" si="1"/>
        <v>50</v>
      </c>
      <c r="G17" s="187">
        <v>10</v>
      </c>
      <c r="H17" s="180">
        <v>5</v>
      </c>
      <c r="I17" s="215">
        <f t="shared" si="2"/>
        <v>50</v>
      </c>
      <c r="J17" s="180">
        <v>5</v>
      </c>
      <c r="K17" s="215">
        <f t="shared" si="3"/>
        <v>50</v>
      </c>
      <c r="L17" s="187">
        <v>8</v>
      </c>
      <c r="M17" s="180">
        <v>4</v>
      </c>
      <c r="N17" s="215">
        <f t="shared" si="4"/>
        <v>50</v>
      </c>
      <c r="O17" s="180">
        <v>4</v>
      </c>
      <c r="P17" s="215">
        <f t="shared" si="5"/>
        <v>50</v>
      </c>
    </row>
    <row r="18" spans="1:16" ht="15" customHeight="1" x14ac:dyDescent="0.25">
      <c r="A18" s="5" t="s">
        <v>1235</v>
      </c>
      <c r="B18" s="187">
        <v>1825</v>
      </c>
      <c r="C18" s="180">
        <v>912</v>
      </c>
      <c r="D18" s="215">
        <f t="shared" si="0"/>
        <v>49.972602739726028</v>
      </c>
      <c r="E18" s="180">
        <v>913</v>
      </c>
      <c r="F18" s="215">
        <f t="shared" si="1"/>
        <v>50.027397260273979</v>
      </c>
      <c r="G18" s="187">
        <v>979</v>
      </c>
      <c r="H18" s="180">
        <v>492</v>
      </c>
      <c r="I18" s="215">
        <f t="shared" si="2"/>
        <v>50.255362614913182</v>
      </c>
      <c r="J18" s="180">
        <v>487</v>
      </c>
      <c r="K18" s="215">
        <f t="shared" si="3"/>
        <v>49.744637385086818</v>
      </c>
      <c r="L18" s="187">
        <v>846</v>
      </c>
      <c r="M18" s="180">
        <v>420</v>
      </c>
      <c r="N18" s="215">
        <f t="shared" si="4"/>
        <v>49.645390070921984</v>
      </c>
      <c r="O18" s="180">
        <v>426</v>
      </c>
      <c r="P18" s="215">
        <f t="shared" si="5"/>
        <v>50.354609929078009</v>
      </c>
    </row>
    <row r="19" spans="1:16" ht="15" customHeight="1" x14ac:dyDescent="0.25">
      <c r="A19" s="5" t="s">
        <v>885</v>
      </c>
      <c r="B19" s="187">
        <v>9</v>
      </c>
      <c r="C19" s="180">
        <v>4</v>
      </c>
      <c r="D19" s="215">
        <f t="shared" si="0"/>
        <v>44.444444444444443</v>
      </c>
      <c r="E19" s="180">
        <v>5</v>
      </c>
      <c r="F19" s="215">
        <f t="shared" si="1"/>
        <v>55.555555555555557</v>
      </c>
      <c r="G19" s="187">
        <v>9</v>
      </c>
      <c r="H19" s="180">
        <v>4</v>
      </c>
      <c r="I19" s="215">
        <f t="shared" si="2"/>
        <v>44.444444444444443</v>
      </c>
      <c r="J19" s="180">
        <v>5</v>
      </c>
      <c r="K19" s="215">
        <f t="shared" si="3"/>
        <v>55.555555555555557</v>
      </c>
      <c r="L19" s="187">
        <v>0</v>
      </c>
      <c r="M19" s="180">
        <v>0</v>
      </c>
      <c r="N19" s="215">
        <v>0</v>
      </c>
      <c r="O19" s="180">
        <v>0</v>
      </c>
      <c r="P19" s="215">
        <v>0</v>
      </c>
    </row>
    <row r="20" spans="1:16" ht="15" customHeight="1" x14ac:dyDescent="0.25">
      <c r="A20" s="5" t="s">
        <v>886</v>
      </c>
      <c r="B20" s="187">
        <v>23</v>
      </c>
      <c r="C20" s="180">
        <v>11</v>
      </c>
      <c r="D20" s="215">
        <f t="shared" si="0"/>
        <v>47.826086956521742</v>
      </c>
      <c r="E20" s="180">
        <v>12</v>
      </c>
      <c r="F20" s="215">
        <f t="shared" si="1"/>
        <v>52.173913043478258</v>
      </c>
      <c r="G20" s="187">
        <v>11</v>
      </c>
      <c r="H20" s="180">
        <v>5</v>
      </c>
      <c r="I20" s="215">
        <f t="shared" si="2"/>
        <v>45.454545454545453</v>
      </c>
      <c r="J20" s="180">
        <v>6</v>
      </c>
      <c r="K20" s="215">
        <f t="shared" si="3"/>
        <v>54.54545454545454</v>
      </c>
      <c r="L20" s="187">
        <v>12</v>
      </c>
      <c r="M20" s="180">
        <v>6</v>
      </c>
      <c r="N20" s="215">
        <f t="shared" si="4"/>
        <v>50</v>
      </c>
      <c r="O20" s="180">
        <v>6</v>
      </c>
      <c r="P20" s="215">
        <f t="shared" si="5"/>
        <v>50</v>
      </c>
    </row>
    <row r="21" spans="1:16" ht="15" customHeight="1" x14ac:dyDescent="0.25">
      <c r="A21" s="5" t="s">
        <v>432</v>
      </c>
      <c r="B21" s="187">
        <v>68</v>
      </c>
      <c r="C21" s="180">
        <v>34</v>
      </c>
      <c r="D21" s="215">
        <f t="shared" si="0"/>
        <v>50</v>
      </c>
      <c r="E21" s="180">
        <v>34</v>
      </c>
      <c r="F21" s="215">
        <f t="shared" si="1"/>
        <v>50</v>
      </c>
      <c r="G21" s="187">
        <v>34</v>
      </c>
      <c r="H21" s="180">
        <v>17</v>
      </c>
      <c r="I21" s="215">
        <f t="shared" si="2"/>
        <v>50</v>
      </c>
      <c r="J21" s="180">
        <v>17</v>
      </c>
      <c r="K21" s="215">
        <f t="shared" si="3"/>
        <v>50</v>
      </c>
      <c r="L21" s="187">
        <v>34</v>
      </c>
      <c r="M21" s="180">
        <v>17</v>
      </c>
      <c r="N21" s="215">
        <f t="shared" si="4"/>
        <v>50</v>
      </c>
      <c r="O21" s="180">
        <v>17</v>
      </c>
      <c r="P21" s="215">
        <f t="shared" si="5"/>
        <v>50</v>
      </c>
    </row>
    <row r="22" spans="1:16" ht="15" customHeight="1" x14ac:dyDescent="0.25">
      <c r="A22" s="5" t="s">
        <v>1210</v>
      </c>
      <c r="B22" s="187">
        <v>28</v>
      </c>
      <c r="C22" s="180">
        <v>14</v>
      </c>
      <c r="D22" s="215">
        <f t="shared" si="0"/>
        <v>50</v>
      </c>
      <c r="E22" s="180">
        <v>14</v>
      </c>
      <c r="F22" s="215">
        <f t="shared" si="1"/>
        <v>50</v>
      </c>
      <c r="G22" s="187">
        <v>15</v>
      </c>
      <c r="H22" s="180">
        <v>8</v>
      </c>
      <c r="I22" s="215">
        <f t="shared" si="2"/>
        <v>53.333333333333336</v>
      </c>
      <c r="J22" s="180">
        <v>7</v>
      </c>
      <c r="K22" s="215">
        <f t="shared" si="3"/>
        <v>46.666666666666664</v>
      </c>
      <c r="L22" s="187">
        <v>13</v>
      </c>
      <c r="M22" s="180">
        <v>6</v>
      </c>
      <c r="N22" s="215">
        <f t="shared" si="4"/>
        <v>46.153846153846153</v>
      </c>
      <c r="O22" s="180">
        <v>7</v>
      </c>
      <c r="P22" s="215">
        <f t="shared" si="5"/>
        <v>53.846153846153847</v>
      </c>
    </row>
    <row r="23" spans="1:16" ht="15" customHeight="1" x14ac:dyDescent="0.25">
      <c r="A23" s="5" t="s">
        <v>433</v>
      </c>
      <c r="B23" s="187">
        <v>30</v>
      </c>
      <c r="C23" s="180">
        <v>16</v>
      </c>
      <c r="D23" s="215">
        <f t="shared" si="0"/>
        <v>53.333333333333336</v>
      </c>
      <c r="E23" s="180">
        <v>14</v>
      </c>
      <c r="F23" s="215">
        <f t="shared" si="1"/>
        <v>46.666666666666664</v>
      </c>
      <c r="G23" s="187">
        <v>15</v>
      </c>
      <c r="H23" s="180">
        <v>8</v>
      </c>
      <c r="I23" s="215">
        <f t="shared" si="2"/>
        <v>53.333333333333336</v>
      </c>
      <c r="J23" s="180">
        <v>7</v>
      </c>
      <c r="K23" s="215">
        <f t="shared" si="3"/>
        <v>46.666666666666664</v>
      </c>
      <c r="L23" s="187">
        <v>15</v>
      </c>
      <c r="M23" s="180">
        <v>8</v>
      </c>
      <c r="N23" s="215">
        <f t="shared" si="4"/>
        <v>53.333333333333336</v>
      </c>
      <c r="O23" s="180">
        <v>7</v>
      </c>
      <c r="P23" s="215">
        <f t="shared" si="5"/>
        <v>46.666666666666664</v>
      </c>
    </row>
    <row r="24" spans="1:16" ht="15" customHeight="1" x14ac:dyDescent="0.25">
      <c r="A24" s="5" t="s">
        <v>1212</v>
      </c>
      <c r="B24" s="187">
        <v>40</v>
      </c>
      <c r="C24" s="180">
        <v>20</v>
      </c>
      <c r="D24" s="215">
        <f t="shared" si="0"/>
        <v>50</v>
      </c>
      <c r="E24" s="180">
        <v>20</v>
      </c>
      <c r="F24" s="215">
        <f t="shared" si="1"/>
        <v>50</v>
      </c>
      <c r="G24" s="187">
        <v>20</v>
      </c>
      <c r="H24" s="180">
        <v>10</v>
      </c>
      <c r="I24" s="215">
        <f t="shared" si="2"/>
        <v>50</v>
      </c>
      <c r="J24" s="180">
        <v>10</v>
      </c>
      <c r="K24" s="215">
        <f t="shared" si="3"/>
        <v>50</v>
      </c>
      <c r="L24" s="187">
        <v>20</v>
      </c>
      <c r="M24" s="180">
        <v>10</v>
      </c>
      <c r="N24" s="215">
        <f t="shared" si="4"/>
        <v>50</v>
      </c>
      <c r="O24" s="180">
        <v>10</v>
      </c>
      <c r="P24" s="215">
        <f t="shared" si="5"/>
        <v>50</v>
      </c>
    </row>
    <row r="25" spans="1:16" ht="15" customHeight="1" x14ac:dyDescent="0.25">
      <c r="A25" s="5" t="s">
        <v>1213</v>
      </c>
      <c r="B25" s="187">
        <v>55</v>
      </c>
      <c r="C25" s="180">
        <v>27</v>
      </c>
      <c r="D25" s="215">
        <f t="shared" si="0"/>
        <v>49.090909090909093</v>
      </c>
      <c r="E25" s="180">
        <v>28</v>
      </c>
      <c r="F25" s="215">
        <f t="shared" si="1"/>
        <v>50.909090909090907</v>
      </c>
      <c r="G25" s="187">
        <v>27</v>
      </c>
      <c r="H25" s="180">
        <v>13</v>
      </c>
      <c r="I25" s="215">
        <f t="shared" si="2"/>
        <v>48.148148148148145</v>
      </c>
      <c r="J25" s="180">
        <v>14</v>
      </c>
      <c r="K25" s="215">
        <f t="shared" si="3"/>
        <v>51.851851851851848</v>
      </c>
      <c r="L25" s="187">
        <v>28</v>
      </c>
      <c r="M25" s="180">
        <v>14</v>
      </c>
      <c r="N25" s="215">
        <f t="shared" si="4"/>
        <v>50</v>
      </c>
      <c r="O25" s="180">
        <v>14</v>
      </c>
      <c r="P25" s="215">
        <f t="shared" si="5"/>
        <v>50</v>
      </c>
    </row>
    <row r="26" spans="1:16" ht="15" customHeight="1" x14ac:dyDescent="0.25">
      <c r="A26" s="5" t="s">
        <v>893</v>
      </c>
      <c r="B26" s="187">
        <v>12</v>
      </c>
      <c r="C26" s="180">
        <v>6</v>
      </c>
      <c r="D26" s="215">
        <f t="shared" si="0"/>
        <v>50</v>
      </c>
      <c r="E26" s="180">
        <v>6</v>
      </c>
      <c r="F26" s="215">
        <f t="shared" si="1"/>
        <v>50</v>
      </c>
      <c r="G26" s="187">
        <v>8</v>
      </c>
      <c r="H26" s="180">
        <v>4</v>
      </c>
      <c r="I26" s="215">
        <f t="shared" si="2"/>
        <v>50</v>
      </c>
      <c r="J26" s="180">
        <v>4</v>
      </c>
      <c r="K26" s="215">
        <f t="shared" si="3"/>
        <v>50</v>
      </c>
      <c r="L26" s="187">
        <v>4</v>
      </c>
      <c r="M26" s="180">
        <v>2</v>
      </c>
      <c r="N26" s="215">
        <f t="shared" si="4"/>
        <v>50</v>
      </c>
      <c r="O26" s="180">
        <v>2</v>
      </c>
      <c r="P26" s="215">
        <f t="shared" si="5"/>
        <v>50</v>
      </c>
    </row>
    <row r="27" spans="1:16" ht="15" customHeight="1" x14ac:dyDescent="0.25">
      <c r="A27" s="5" t="s">
        <v>1214</v>
      </c>
      <c r="B27" s="187">
        <v>15</v>
      </c>
      <c r="C27" s="180">
        <v>7</v>
      </c>
      <c r="D27" s="215">
        <f t="shared" si="0"/>
        <v>46.666666666666664</v>
      </c>
      <c r="E27" s="180">
        <v>8</v>
      </c>
      <c r="F27" s="215">
        <f t="shared" si="1"/>
        <v>53.333333333333336</v>
      </c>
      <c r="G27" s="187">
        <v>9</v>
      </c>
      <c r="H27" s="180">
        <v>4</v>
      </c>
      <c r="I27" s="215">
        <f t="shared" si="2"/>
        <v>44.444444444444443</v>
      </c>
      <c r="J27" s="180">
        <v>5</v>
      </c>
      <c r="K27" s="215">
        <f t="shared" si="3"/>
        <v>55.555555555555557</v>
      </c>
      <c r="L27" s="187">
        <v>6</v>
      </c>
      <c r="M27" s="180">
        <v>3</v>
      </c>
      <c r="N27" s="215">
        <f t="shared" si="4"/>
        <v>50</v>
      </c>
      <c r="O27" s="180">
        <v>3</v>
      </c>
      <c r="P27" s="215">
        <f t="shared" si="5"/>
        <v>50</v>
      </c>
    </row>
    <row r="28" spans="1:16" ht="15" customHeight="1" x14ac:dyDescent="0.25">
      <c r="A28" s="5" t="s">
        <v>1251</v>
      </c>
      <c r="B28" s="187">
        <v>19</v>
      </c>
      <c r="C28" s="180">
        <v>9</v>
      </c>
      <c r="D28" s="215">
        <f t="shared" si="0"/>
        <v>47.368421052631575</v>
      </c>
      <c r="E28" s="180">
        <v>10</v>
      </c>
      <c r="F28" s="215">
        <f t="shared" si="1"/>
        <v>52.631578947368418</v>
      </c>
      <c r="G28" s="187">
        <v>12</v>
      </c>
      <c r="H28" s="180">
        <v>6</v>
      </c>
      <c r="I28" s="215">
        <f t="shared" si="2"/>
        <v>50</v>
      </c>
      <c r="J28" s="180">
        <v>6</v>
      </c>
      <c r="K28" s="215">
        <f t="shared" si="3"/>
        <v>50</v>
      </c>
      <c r="L28" s="187">
        <v>7</v>
      </c>
      <c r="M28" s="180">
        <v>3</v>
      </c>
      <c r="N28" s="215">
        <f t="shared" si="4"/>
        <v>42.857142857142854</v>
      </c>
      <c r="O28" s="180">
        <v>4</v>
      </c>
      <c r="P28" s="215">
        <f t="shared" si="5"/>
        <v>57.142857142857139</v>
      </c>
    </row>
    <row r="29" spans="1:16" ht="15" customHeight="1" x14ac:dyDescent="0.25">
      <c r="A29" s="5" t="s">
        <v>882</v>
      </c>
      <c r="B29" s="187">
        <v>32</v>
      </c>
      <c r="C29" s="180">
        <v>16</v>
      </c>
      <c r="D29" s="215">
        <f t="shared" si="0"/>
        <v>50</v>
      </c>
      <c r="E29" s="180">
        <v>16</v>
      </c>
      <c r="F29" s="215">
        <f t="shared" si="1"/>
        <v>50</v>
      </c>
      <c r="G29" s="187">
        <v>16</v>
      </c>
      <c r="H29" s="180">
        <v>8</v>
      </c>
      <c r="I29" s="215">
        <f t="shared" si="2"/>
        <v>50</v>
      </c>
      <c r="J29" s="180">
        <v>8</v>
      </c>
      <c r="K29" s="215">
        <f t="shared" si="3"/>
        <v>50</v>
      </c>
      <c r="L29" s="187">
        <v>16</v>
      </c>
      <c r="M29" s="180">
        <v>8</v>
      </c>
      <c r="N29" s="215">
        <f t="shared" si="4"/>
        <v>50</v>
      </c>
      <c r="O29" s="180">
        <v>8</v>
      </c>
      <c r="P29" s="215">
        <f t="shared" si="5"/>
        <v>50</v>
      </c>
    </row>
    <row r="30" spans="1:16" ht="15" customHeight="1" x14ac:dyDescent="0.25">
      <c r="A30" s="5" t="s">
        <v>881</v>
      </c>
      <c r="B30" s="187">
        <v>41</v>
      </c>
      <c r="C30" s="180">
        <v>19</v>
      </c>
      <c r="D30" s="215">
        <f t="shared" si="0"/>
        <v>46.341463414634148</v>
      </c>
      <c r="E30" s="180">
        <v>22</v>
      </c>
      <c r="F30" s="215">
        <f t="shared" si="1"/>
        <v>53.658536585365859</v>
      </c>
      <c r="G30" s="187">
        <v>22</v>
      </c>
      <c r="H30" s="180">
        <v>10</v>
      </c>
      <c r="I30" s="215">
        <f t="shared" si="2"/>
        <v>45.454545454545453</v>
      </c>
      <c r="J30" s="180">
        <v>12</v>
      </c>
      <c r="K30" s="215">
        <f t="shared" si="3"/>
        <v>54.54545454545454</v>
      </c>
      <c r="L30" s="187">
        <v>19</v>
      </c>
      <c r="M30" s="180">
        <v>9</v>
      </c>
      <c r="N30" s="215">
        <f t="shared" si="4"/>
        <v>47.368421052631575</v>
      </c>
      <c r="O30" s="180">
        <v>10</v>
      </c>
      <c r="P30" s="215">
        <f t="shared" si="5"/>
        <v>52.631578947368418</v>
      </c>
    </row>
    <row r="31" spans="1:16" ht="15" customHeight="1" x14ac:dyDescent="0.25">
      <c r="A31" s="5" t="s">
        <v>896</v>
      </c>
      <c r="B31" s="187">
        <v>110</v>
      </c>
      <c r="C31" s="180">
        <v>55</v>
      </c>
      <c r="D31" s="215">
        <f t="shared" si="0"/>
        <v>50</v>
      </c>
      <c r="E31" s="180">
        <v>55</v>
      </c>
      <c r="F31" s="215">
        <f t="shared" si="1"/>
        <v>50</v>
      </c>
      <c r="G31" s="187">
        <v>56</v>
      </c>
      <c r="H31" s="180">
        <v>28</v>
      </c>
      <c r="I31" s="215">
        <f t="shared" si="2"/>
        <v>50</v>
      </c>
      <c r="J31" s="180">
        <v>28</v>
      </c>
      <c r="K31" s="215">
        <f t="shared" si="3"/>
        <v>50</v>
      </c>
      <c r="L31" s="187">
        <v>54</v>
      </c>
      <c r="M31" s="180">
        <v>27</v>
      </c>
      <c r="N31" s="215">
        <f t="shared" si="4"/>
        <v>50</v>
      </c>
      <c r="O31" s="180">
        <v>27</v>
      </c>
      <c r="P31" s="215">
        <f t="shared" si="5"/>
        <v>50</v>
      </c>
    </row>
    <row r="32" spans="1:16" ht="15" customHeight="1" x14ac:dyDescent="0.25">
      <c r="A32" s="5" t="s">
        <v>889</v>
      </c>
      <c r="B32" s="187">
        <v>58</v>
      </c>
      <c r="C32" s="180">
        <v>26</v>
      </c>
      <c r="D32" s="215">
        <f t="shared" si="0"/>
        <v>44.827586206896555</v>
      </c>
      <c r="E32" s="180">
        <v>32</v>
      </c>
      <c r="F32" s="215">
        <f t="shared" si="1"/>
        <v>55.172413793103445</v>
      </c>
      <c r="G32" s="187">
        <v>33</v>
      </c>
      <c r="H32" s="180">
        <v>15</v>
      </c>
      <c r="I32" s="215">
        <f t="shared" si="2"/>
        <v>45.454545454545453</v>
      </c>
      <c r="J32" s="180">
        <v>18</v>
      </c>
      <c r="K32" s="215">
        <f t="shared" si="3"/>
        <v>54.54545454545454</v>
      </c>
      <c r="L32" s="187">
        <v>25</v>
      </c>
      <c r="M32" s="180">
        <v>11</v>
      </c>
      <c r="N32" s="215">
        <f t="shared" si="4"/>
        <v>44</v>
      </c>
      <c r="O32" s="180">
        <v>14</v>
      </c>
      <c r="P32" s="215">
        <f t="shared" si="5"/>
        <v>56.000000000000007</v>
      </c>
    </row>
    <row r="33" spans="1:16" ht="15" customHeight="1" x14ac:dyDescent="0.25">
      <c r="A33" s="5" t="s">
        <v>1216</v>
      </c>
      <c r="B33" s="187">
        <v>26</v>
      </c>
      <c r="C33" s="180">
        <v>12</v>
      </c>
      <c r="D33" s="215">
        <f t="shared" si="0"/>
        <v>46.153846153846153</v>
      </c>
      <c r="E33" s="180">
        <v>14</v>
      </c>
      <c r="F33" s="215">
        <f t="shared" si="1"/>
        <v>53.846153846153847</v>
      </c>
      <c r="G33" s="187">
        <v>15</v>
      </c>
      <c r="H33" s="180">
        <v>7</v>
      </c>
      <c r="I33" s="215">
        <f t="shared" si="2"/>
        <v>46.666666666666664</v>
      </c>
      <c r="J33" s="180">
        <v>8</v>
      </c>
      <c r="K33" s="215">
        <f t="shared" si="3"/>
        <v>53.333333333333336</v>
      </c>
      <c r="L33" s="187">
        <v>11</v>
      </c>
      <c r="M33" s="180">
        <v>5</v>
      </c>
      <c r="N33" s="215">
        <f t="shared" si="4"/>
        <v>45.454545454545453</v>
      </c>
      <c r="O33" s="180">
        <v>6</v>
      </c>
      <c r="P33" s="215">
        <f t="shared" si="5"/>
        <v>54.54545454545454</v>
      </c>
    </row>
    <row r="34" spans="1:16" ht="15" customHeight="1" x14ac:dyDescent="0.25">
      <c r="A34" s="5" t="s">
        <v>85</v>
      </c>
      <c r="B34" s="187">
        <v>273</v>
      </c>
      <c r="C34" s="180">
        <v>136</v>
      </c>
      <c r="D34" s="215">
        <f t="shared" si="0"/>
        <v>49.816849816849818</v>
      </c>
      <c r="E34" s="180">
        <v>137</v>
      </c>
      <c r="F34" s="215">
        <f t="shared" si="1"/>
        <v>50.183150183150182</v>
      </c>
      <c r="G34" s="187">
        <v>175</v>
      </c>
      <c r="H34" s="180">
        <v>88</v>
      </c>
      <c r="I34" s="215">
        <f t="shared" si="2"/>
        <v>50.285714285714292</v>
      </c>
      <c r="J34" s="180">
        <v>87</v>
      </c>
      <c r="K34" s="215">
        <f t="shared" si="3"/>
        <v>49.714285714285715</v>
      </c>
      <c r="L34" s="187">
        <v>98</v>
      </c>
      <c r="M34" s="180">
        <v>48</v>
      </c>
      <c r="N34" s="215">
        <f t="shared" si="4"/>
        <v>48.979591836734691</v>
      </c>
      <c r="O34" s="180">
        <v>50</v>
      </c>
      <c r="P34" s="215">
        <f t="shared" si="5"/>
        <v>51.020408163265309</v>
      </c>
    </row>
    <row r="35" spans="1:16" ht="15" customHeight="1" x14ac:dyDescent="0.25">
      <c r="A35" s="5" t="s">
        <v>1218</v>
      </c>
      <c r="B35" s="187">
        <v>82</v>
      </c>
      <c r="C35" s="180">
        <v>42</v>
      </c>
      <c r="D35" s="215">
        <f t="shared" si="0"/>
        <v>51.219512195121951</v>
      </c>
      <c r="E35" s="180">
        <v>40</v>
      </c>
      <c r="F35" s="215">
        <f t="shared" si="1"/>
        <v>48.780487804878049</v>
      </c>
      <c r="G35" s="187">
        <v>43</v>
      </c>
      <c r="H35" s="180">
        <v>22</v>
      </c>
      <c r="I35" s="215">
        <f t="shared" si="2"/>
        <v>51.162790697674424</v>
      </c>
      <c r="J35" s="180">
        <v>21</v>
      </c>
      <c r="K35" s="215">
        <f t="shared" si="3"/>
        <v>48.837209302325576</v>
      </c>
      <c r="L35" s="187">
        <v>39</v>
      </c>
      <c r="M35" s="180">
        <v>20</v>
      </c>
      <c r="N35" s="215">
        <f t="shared" si="4"/>
        <v>51.282051282051277</v>
      </c>
      <c r="O35" s="180">
        <v>19</v>
      </c>
      <c r="P35" s="215">
        <f t="shared" si="5"/>
        <v>48.717948717948715</v>
      </c>
    </row>
    <row r="36" spans="1:16" ht="15" customHeight="1" x14ac:dyDescent="0.25">
      <c r="A36" s="5" t="s">
        <v>897</v>
      </c>
      <c r="B36" s="187">
        <v>225</v>
      </c>
      <c r="C36" s="180">
        <v>111</v>
      </c>
      <c r="D36" s="215">
        <f t="shared" si="0"/>
        <v>49.333333333333336</v>
      </c>
      <c r="E36" s="180">
        <v>114</v>
      </c>
      <c r="F36" s="215">
        <f t="shared" si="1"/>
        <v>50.666666666666671</v>
      </c>
      <c r="G36" s="187">
        <v>130</v>
      </c>
      <c r="H36" s="180">
        <v>65</v>
      </c>
      <c r="I36" s="215">
        <f t="shared" si="2"/>
        <v>50</v>
      </c>
      <c r="J36" s="180">
        <v>65</v>
      </c>
      <c r="K36" s="215">
        <f t="shared" si="3"/>
        <v>50</v>
      </c>
      <c r="L36" s="187">
        <v>95</v>
      </c>
      <c r="M36" s="180">
        <v>46</v>
      </c>
      <c r="N36" s="215">
        <f t="shared" si="4"/>
        <v>48.421052631578945</v>
      </c>
      <c r="O36" s="180">
        <v>49</v>
      </c>
      <c r="P36" s="215">
        <f t="shared" si="5"/>
        <v>51.578947368421055</v>
      </c>
    </row>
    <row r="37" spans="1:16" ht="15" customHeight="1" x14ac:dyDescent="0.25">
      <c r="A37" s="5" t="s">
        <v>898</v>
      </c>
      <c r="B37" s="187">
        <v>50</v>
      </c>
      <c r="C37" s="180">
        <v>25</v>
      </c>
      <c r="D37" s="215">
        <f t="shared" si="0"/>
        <v>50</v>
      </c>
      <c r="E37" s="180">
        <v>25</v>
      </c>
      <c r="F37" s="215">
        <f t="shared" si="1"/>
        <v>50</v>
      </c>
      <c r="G37" s="187">
        <v>27</v>
      </c>
      <c r="H37" s="180">
        <v>13</v>
      </c>
      <c r="I37" s="215">
        <f t="shared" si="2"/>
        <v>48.148148148148145</v>
      </c>
      <c r="J37" s="180">
        <v>14</v>
      </c>
      <c r="K37" s="215">
        <f t="shared" si="3"/>
        <v>51.851851851851848</v>
      </c>
      <c r="L37" s="187">
        <v>23</v>
      </c>
      <c r="M37" s="180">
        <v>12</v>
      </c>
      <c r="N37" s="215">
        <f t="shared" si="4"/>
        <v>52.173913043478258</v>
      </c>
      <c r="O37" s="180">
        <v>11</v>
      </c>
      <c r="P37" s="215">
        <f t="shared" si="5"/>
        <v>47.826086956521742</v>
      </c>
    </row>
    <row r="38" spans="1:16" ht="15" customHeight="1" x14ac:dyDescent="0.25">
      <c r="A38" s="5" t="s">
        <v>83</v>
      </c>
      <c r="B38" s="187">
        <v>3551</v>
      </c>
      <c r="C38" s="180">
        <v>1774</v>
      </c>
      <c r="D38" s="215">
        <f t="shared" si="0"/>
        <v>49.957758377921714</v>
      </c>
      <c r="E38" s="180">
        <v>1777</v>
      </c>
      <c r="F38" s="215">
        <f t="shared" si="1"/>
        <v>50.042241622078286</v>
      </c>
      <c r="G38" s="187">
        <v>1820</v>
      </c>
      <c r="H38" s="180">
        <v>909</v>
      </c>
      <c r="I38" s="215">
        <f t="shared" si="2"/>
        <v>49.945054945054949</v>
      </c>
      <c r="J38" s="180">
        <v>911</v>
      </c>
      <c r="K38" s="215">
        <f t="shared" si="3"/>
        <v>50.054945054945051</v>
      </c>
      <c r="L38" s="187">
        <v>1731</v>
      </c>
      <c r="M38" s="180">
        <v>865</v>
      </c>
      <c r="N38" s="215">
        <f t="shared" si="4"/>
        <v>49.971114962449455</v>
      </c>
      <c r="O38" s="180">
        <v>866</v>
      </c>
      <c r="P38" s="215">
        <f t="shared" si="5"/>
        <v>50.028885037550552</v>
      </c>
    </row>
    <row r="39" spans="1:16" ht="15" customHeight="1" x14ac:dyDescent="0.25">
      <c r="A39" s="5" t="s">
        <v>422</v>
      </c>
      <c r="B39" s="187">
        <v>933</v>
      </c>
      <c r="C39" s="180">
        <v>458</v>
      </c>
      <c r="D39" s="215">
        <f t="shared" si="0"/>
        <v>49.08896034297964</v>
      </c>
      <c r="E39" s="180">
        <v>475</v>
      </c>
      <c r="F39" s="215">
        <f t="shared" si="1"/>
        <v>50.91103965702036</v>
      </c>
      <c r="G39" s="187">
        <v>540</v>
      </c>
      <c r="H39" s="180">
        <v>268</v>
      </c>
      <c r="I39" s="215">
        <f t="shared" si="2"/>
        <v>49.629629629629626</v>
      </c>
      <c r="J39" s="180">
        <v>272</v>
      </c>
      <c r="K39" s="215">
        <f t="shared" si="3"/>
        <v>50.370370370370367</v>
      </c>
      <c r="L39" s="187">
        <v>393</v>
      </c>
      <c r="M39" s="180">
        <v>190</v>
      </c>
      <c r="N39" s="215">
        <f t="shared" si="4"/>
        <v>48.346055979643765</v>
      </c>
      <c r="O39" s="180">
        <v>203</v>
      </c>
      <c r="P39" s="215">
        <f t="shared" si="5"/>
        <v>51.653944020356235</v>
      </c>
    </row>
    <row r="40" spans="1:16" ht="15" customHeight="1" x14ac:dyDescent="0.25">
      <c r="A40" s="5" t="s">
        <v>1221</v>
      </c>
      <c r="B40" s="187">
        <v>70</v>
      </c>
      <c r="C40" s="180">
        <v>35</v>
      </c>
      <c r="D40" s="215">
        <f t="shared" si="0"/>
        <v>50</v>
      </c>
      <c r="E40" s="180">
        <v>35</v>
      </c>
      <c r="F40" s="215">
        <f t="shared" si="1"/>
        <v>50</v>
      </c>
      <c r="G40" s="187">
        <v>35</v>
      </c>
      <c r="H40" s="180">
        <v>17</v>
      </c>
      <c r="I40" s="215">
        <f t="shared" si="2"/>
        <v>48.571428571428569</v>
      </c>
      <c r="J40" s="180">
        <v>18</v>
      </c>
      <c r="K40" s="215">
        <f t="shared" si="3"/>
        <v>51.428571428571423</v>
      </c>
      <c r="L40" s="187">
        <v>35</v>
      </c>
      <c r="M40" s="180">
        <v>18</v>
      </c>
      <c r="N40" s="215">
        <f t="shared" si="4"/>
        <v>51.428571428571423</v>
      </c>
      <c r="O40" s="180">
        <v>17</v>
      </c>
      <c r="P40" s="215">
        <f t="shared" si="5"/>
        <v>48.571428571428569</v>
      </c>
    </row>
    <row r="41" spans="1:16" ht="15" customHeight="1" x14ac:dyDescent="0.25">
      <c r="A41" s="5" t="s">
        <v>174</v>
      </c>
      <c r="B41" s="187">
        <v>54</v>
      </c>
      <c r="C41" s="180">
        <v>26</v>
      </c>
      <c r="D41" s="215">
        <f t="shared" si="0"/>
        <v>48.148148148148145</v>
      </c>
      <c r="E41" s="180">
        <v>28</v>
      </c>
      <c r="F41" s="215">
        <f t="shared" si="1"/>
        <v>51.851851851851848</v>
      </c>
      <c r="G41" s="187">
        <v>27</v>
      </c>
      <c r="H41" s="180">
        <v>13</v>
      </c>
      <c r="I41" s="215">
        <f t="shared" si="2"/>
        <v>48.148148148148145</v>
      </c>
      <c r="J41" s="180">
        <v>14</v>
      </c>
      <c r="K41" s="215">
        <f t="shared" si="3"/>
        <v>51.851851851851848</v>
      </c>
      <c r="L41" s="187">
        <v>27</v>
      </c>
      <c r="M41" s="180">
        <v>13</v>
      </c>
      <c r="N41" s="215">
        <f t="shared" si="4"/>
        <v>48.148148148148145</v>
      </c>
      <c r="O41" s="180">
        <v>14</v>
      </c>
      <c r="P41" s="215">
        <f t="shared" si="5"/>
        <v>51.851851851851848</v>
      </c>
    </row>
    <row r="42" spans="1:16" ht="15" customHeight="1" x14ac:dyDescent="0.25">
      <c r="A42" s="5" t="s">
        <v>899</v>
      </c>
      <c r="B42" s="187">
        <v>12</v>
      </c>
      <c r="C42" s="180">
        <v>7</v>
      </c>
      <c r="D42" s="215">
        <f t="shared" si="0"/>
        <v>58.333333333333336</v>
      </c>
      <c r="E42" s="180">
        <v>5</v>
      </c>
      <c r="F42" s="215">
        <f t="shared" si="1"/>
        <v>41.666666666666671</v>
      </c>
      <c r="G42" s="187">
        <v>12</v>
      </c>
      <c r="H42" s="180">
        <v>7</v>
      </c>
      <c r="I42" s="215">
        <f t="shared" si="2"/>
        <v>58.333333333333336</v>
      </c>
      <c r="J42" s="180">
        <v>5</v>
      </c>
      <c r="K42" s="215">
        <f t="shared" si="3"/>
        <v>41.666666666666671</v>
      </c>
      <c r="L42" s="187">
        <v>0</v>
      </c>
      <c r="M42" s="180">
        <v>0</v>
      </c>
      <c r="N42" s="215">
        <v>0</v>
      </c>
      <c r="O42" s="180">
        <v>0</v>
      </c>
      <c r="P42" s="215">
        <v>0</v>
      </c>
    </row>
    <row r="43" spans="1:16" ht="15" customHeight="1" x14ac:dyDescent="0.25">
      <c r="A43" s="5" t="s">
        <v>900</v>
      </c>
      <c r="B43" s="187">
        <v>478</v>
      </c>
      <c r="C43" s="180">
        <v>237</v>
      </c>
      <c r="D43" s="215">
        <f t="shared" si="0"/>
        <v>49.581589958158993</v>
      </c>
      <c r="E43" s="180">
        <v>241</v>
      </c>
      <c r="F43" s="215">
        <f t="shared" si="1"/>
        <v>50.418410041841</v>
      </c>
      <c r="G43" s="187">
        <v>253</v>
      </c>
      <c r="H43" s="180">
        <v>126</v>
      </c>
      <c r="I43" s="215">
        <f t="shared" si="2"/>
        <v>49.802371541501977</v>
      </c>
      <c r="J43" s="180">
        <v>127</v>
      </c>
      <c r="K43" s="215">
        <f t="shared" si="3"/>
        <v>50.197628458498023</v>
      </c>
      <c r="L43" s="187">
        <v>225</v>
      </c>
      <c r="M43" s="180">
        <v>111</v>
      </c>
      <c r="N43" s="215">
        <f t="shared" si="4"/>
        <v>49.333333333333336</v>
      </c>
      <c r="O43" s="180">
        <v>114</v>
      </c>
      <c r="P43" s="215">
        <f t="shared" si="5"/>
        <v>50.666666666666671</v>
      </c>
    </row>
    <row r="44" spans="1:16" ht="15" customHeight="1" x14ac:dyDescent="0.25">
      <c r="A44" s="5" t="s">
        <v>342</v>
      </c>
      <c r="B44" s="187">
        <v>327</v>
      </c>
      <c r="C44" s="180">
        <v>162</v>
      </c>
      <c r="D44" s="215">
        <f t="shared" si="0"/>
        <v>49.541284403669728</v>
      </c>
      <c r="E44" s="180">
        <v>165</v>
      </c>
      <c r="F44" s="215">
        <f t="shared" si="1"/>
        <v>50.458715596330272</v>
      </c>
      <c r="G44" s="187">
        <v>170</v>
      </c>
      <c r="H44" s="180">
        <v>84</v>
      </c>
      <c r="I44" s="215">
        <f t="shared" si="2"/>
        <v>49.411764705882355</v>
      </c>
      <c r="J44" s="180">
        <v>86</v>
      </c>
      <c r="K44" s="215">
        <f t="shared" si="3"/>
        <v>50.588235294117645</v>
      </c>
      <c r="L44" s="187">
        <v>157</v>
      </c>
      <c r="M44" s="180">
        <v>78</v>
      </c>
      <c r="N44" s="215">
        <f t="shared" si="4"/>
        <v>49.681528662420384</v>
      </c>
      <c r="O44" s="180">
        <v>79</v>
      </c>
      <c r="P44" s="215">
        <f t="shared" si="5"/>
        <v>50.318471337579616</v>
      </c>
    </row>
    <row r="45" spans="1:16" ht="15" customHeight="1" x14ac:dyDescent="0.25">
      <c r="A45" s="5" t="s">
        <v>1222</v>
      </c>
      <c r="B45" s="187">
        <v>26</v>
      </c>
      <c r="C45" s="180">
        <v>13</v>
      </c>
      <c r="D45" s="215">
        <f t="shared" si="0"/>
        <v>50</v>
      </c>
      <c r="E45" s="180">
        <v>13</v>
      </c>
      <c r="F45" s="215">
        <f t="shared" si="1"/>
        <v>50</v>
      </c>
      <c r="G45" s="187">
        <v>14</v>
      </c>
      <c r="H45" s="180">
        <v>7</v>
      </c>
      <c r="I45" s="215">
        <f t="shared" si="2"/>
        <v>50</v>
      </c>
      <c r="J45" s="180">
        <v>7</v>
      </c>
      <c r="K45" s="215">
        <f t="shared" si="3"/>
        <v>50</v>
      </c>
      <c r="L45" s="187">
        <v>12</v>
      </c>
      <c r="M45" s="180">
        <v>6</v>
      </c>
      <c r="N45" s="215">
        <f t="shared" si="4"/>
        <v>50</v>
      </c>
      <c r="O45" s="180">
        <v>6</v>
      </c>
      <c r="P45" s="215">
        <f t="shared" si="5"/>
        <v>50</v>
      </c>
    </row>
    <row r="46" spans="1:16" ht="15" customHeight="1" x14ac:dyDescent="0.25">
      <c r="A46" s="5" t="s">
        <v>887</v>
      </c>
      <c r="B46" s="187">
        <v>24</v>
      </c>
      <c r="C46" s="180">
        <v>12</v>
      </c>
      <c r="D46" s="215">
        <f t="shared" si="0"/>
        <v>50</v>
      </c>
      <c r="E46" s="180">
        <v>12</v>
      </c>
      <c r="F46" s="215">
        <f t="shared" si="1"/>
        <v>50</v>
      </c>
      <c r="G46" s="187">
        <v>18</v>
      </c>
      <c r="H46" s="180">
        <v>9</v>
      </c>
      <c r="I46" s="215">
        <f t="shared" si="2"/>
        <v>50</v>
      </c>
      <c r="J46" s="180">
        <v>9</v>
      </c>
      <c r="K46" s="215">
        <f t="shared" si="3"/>
        <v>50</v>
      </c>
      <c r="L46" s="187">
        <v>6</v>
      </c>
      <c r="M46" s="180">
        <v>3</v>
      </c>
      <c r="N46" s="215">
        <f t="shared" si="4"/>
        <v>50</v>
      </c>
      <c r="O46" s="180">
        <v>3</v>
      </c>
      <c r="P46" s="215">
        <f t="shared" si="5"/>
        <v>50</v>
      </c>
    </row>
    <row r="47" spans="1:16" ht="15" customHeight="1" x14ac:dyDescent="0.25">
      <c r="A47" s="5" t="s">
        <v>423</v>
      </c>
      <c r="B47" s="187">
        <v>751</v>
      </c>
      <c r="C47" s="180">
        <v>368</v>
      </c>
      <c r="D47" s="215">
        <f t="shared" si="0"/>
        <v>49.001331557922768</v>
      </c>
      <c r="E47" s="180">
        <v>383</v>
      </c>
      <c r="F47" s="215">
        <f t="shared" si="1"/>
        <v>50.998668442077232</v>
      </c>
      <c r="G47" s="187">
        <v>513</v>
      </c>
      <c r="H47" s="180">
        <v>251</v>
      </c>
      <c r="I47" s="215">
        <f t="shared" si="2"/>
        <v>48.927875243664715</v>
      </c>
      <c r="J47" s="180">
        <v>262</v>
      </c>
      <c r="K47" s="215">
        <f t="shared" si="3"/>
        <v>51.072124756335278</v>
      </c>
      <c r="L47" s="187">
        <v>238</v>
      </c>
      <c r="M47" s="180">
        <v>117</v>
      </c>
      <c r="N47" s="215">
        <f t="shared" si="4"/>
        <v>49.159663865546214</v>
      </c>
      <c r="O47" s="180">
        <v>121</v>
      </c>
      <c r="P47" s="215">
        <f t="shared" si="5"/>
        <v>50.840336134453779</v>
      </c>
    </row>
    <row r="48" spans="1:16" ht="15" customHeight="1" x14ac:dyDescent="0.25">
      <c r="A48" s="5" t="s">
        <v>1223</v>
      </c>
      <c r="B48" s="187">
        <v>24</v>
      </c>
      <c r="C48" s="180">
        <v>12</v>
      </c>
      <c r="D48" s="215">
        <f t="shared" si="0"/>
        <v>50</v>
      </c>
      <c r="E48" s="180">
        <v>12</v>
      </c>
      <c r="F48" s="215">
        <f t="shared" si="1"/>
        <v>50</v>
      </c>
      <c r="G48" s="187">
        <v>24</v>
      </c>
      <c r="H48" s="180">
        <v>12</v>
      </c>
      <c r="I48" s="215">
        <f t="shared" si="2"/>
        <v>50</v>
      </c>
      <c r="J48" s="180">
        <v>12</v>
      </c>
      <c r="K48" s="215">
        <f t="shared" si="3"/>
        <v>50</v>
      </c>
      <c r="L48" s="187">
        <v>0</v>
      </c>
      <c r="M48" s="180">
        <v>0</v>
      </c>
      <c r="N48" s="215">
        <v>0</v>
      </c>
      <c r="O48" s="180">
        <v>0</v>
      </c>
      <c r="P48" s="215">
        <v>0</v>
      </c>
    </row>
    <row r="49" spans="1:16" ht="15" customHeight="1" x14ac:dyDescent="0.25">
      <c r="A49" s="5" t="s">
        <v>901</v>
      </c>
      <c r="B49" s="187">
        <v>43</v>
      </c>
      <c r="C49" s="180">
        <v>22</v>
      </c>
      <c r="D49" s="215">
        <f t="shared" si="0"/>
        <v>51.162790697674424</v>
      </c>
      <c r="E49" s="180">
        <v>21</v>
      </c>
      <c r="F49" s="215">
        <f t="shared" si="1"/>
        <v>48.837209302325576</v>
      </c>
      <c r="G49" s="187">
        <v>24</v>
      </c>
      <c r="H49" s="180">
        <v>12</v>
      </c>
      <c r="I49" s="215">
        <f t="shared" si="2"/>
        <v>50</v>
      </c>
      <c r="J49" s="180">
        <v>12</v>
      </c>
      <c r="K49" s="215">
        <f t="shared" si="3"/>
        <v>50</v>
      </c>
      <c r="L49" s="187">
        <v>19</v>
      </c>
      <c r="M49" s="180">
        <v>10</v>
      </c>
      <c r="N49" s="215">
        <f t="shared" si="4"/>
        <v>52.631578947368418</v>
      </c>
      <c r="O49" s="180">
        <v>9</v>
      </c>
      <c r="P49" s="215">
        <f t="shared" si="5"/>
        <v>47.368421052631575</v>
      </c>
    </row>
    <row r="50" spans="1:16" ht="15" customHeight="1" x14ac:dyDescent="0.25">
      <c r="A50" s="5" t="s">
        <v>902</v>
      </c>
      <c r="B50" s="187">
        <v>93</v>
      </c>
      <c r="C50" s="180">
        <v>46</v>
      </c>
      <c r="D50" s="215">
        <f t="shared" si="0"/>
        <v>49.462365591397848</v>
      </c>
      <c r="E50" s="180">
        <v>47</v>
      </c>
      <c r="F50" s="215">
        <f t="shared" si="1"/>
        <v>50.537634408602152</v>
      </c>
      <c r="G50" s="187">
        <v>50</v>
      </c>
      <c r="H50" s="180">
        <v>25</v>
      </c>
      <c r="I50" s="215">
        <f t="shared" si="2"/>
        <v>50</v>
      </c>
      <c r="J50" s="180">
        <v>25</v>
      </c>
      <c r="K50" s="215">
        <f t="shared" si="3"/>
        <v>50</v>
      </c>
      <c r="L50" s="187">
        <v>43</v>
      </c>
      <c r="M50" s="180">
        <v>21</v>
      </c>
      <c r="N50" s="215">
        <f t="shared" si="4"/>
        <v>48.837209302325576</v>
      </c>
      <c r="O50" s="180">
        <v>22</v>
      </c>
      <c r="P50" s="215">
        <f t="shared" si="5"/>
        <v>51.162790697674424</v>
      </c>
    </row>
    <row r="51" spans="1:16" ht="15" customHeight="1" x14ac:dyDescent="0.25">
      <c r="A51" s="5" t="s">
        <v>1203</v>
      </c>
      <c r="B51" s="187">
        <v>616</v>
      </c>
      <c r="C51" s="180">
        <v>303</v>
      </c>
      <c r="D51" s="215">
        <f t="shared" si="0"/>
        <v>49.188311688311686</v>
      </c>
      <c r="E51" s="180">
        <v>313</v>
      </c>
      <c r="F51" s="215">
        <f t="shared" si="1"/>
        <v>50.811688311688307</v>
      </c>
      <c r="G51" s="187">
        <v>339</v>
      </c>
      <c r="H51" s="180">
        <v>167</v>
      </c>
      <c r="I51" s="215">
        <f t="shared" si="2"/>
        <v>49.262536873156343</v>
      </c>
      <c r="J51" s="180">
        <v>172</v>
      </c>
      <c r="K51" s="215">
        <f t="shared" si="3"/>
        <v>50.737463126843664</v>
      </c>
      <c r="L51" s="187">
        <v>277</v>
      </c>
      <c r="M51" s="180">
        <v>136</v>
      </c>
      <c r="N51" s="215">
        <f t="shared" si="4"/>
        <v>49.097472924187727</v>
      </c>
      <c r="O51" s="180">
        <v>141</v>
      </c>
      <c r="P51" s="215">
        <f t="shared" si="5"/>
        <v>50.902527075812273</v>
      </c>
    </row>
    <row r="52" spans="1:16" ht="15" customHeight="1" x14ac:dyDescent="0.25">
      <c r="A52" s="5" t="s">
        <v>892</v>
      </c>
      <c r="B52" s="187">
        <v>20</v>
      </c>
      <c r="C52" s="180">
        <v>10</v>
      </c>
      <c r="D52" s="215">
        <f t="shared" si="0"/>
        <v>50</v>
      </c>
      <c r="E52" s="180">
        <v>10</v>
      </c>
      <c r="F52" s="215">
        <f t="shared" si="1"/>
        <v>50</v>
      </c>
      <c r="G52" s="187">
        <v>10</v>
      </c>
      <c r="H52" s="180">
        <v>5</v>
      </c>
      <c r="I52" s="215">
        <f t="shared" si="2"/>
        <v>50</v>
      </c>
      <c r="J52" s="180">
        <v>5</v>
      </c>
      <c r="K52" s="215">
        <f t="shared" si="3"/>
        <v>50</v>
      </c>
      <c r="L52" s="187">
        <v>10</v>
      </c>
      <c r="M52" s="180">
        <v>5</v>
      </c>
      <c r="N52" s="215">
        <f t="shared" si="4"/>
        <v>50</v>
      </c>
      <c r="O52" s="180">
        <v>5</v>
      </c>
      <c r="P52" s="215">
        <f t="shared" si="5"/>
        <v>50</v>
      </c>
    </row>
    <row r="53" spans="1:16" ht="15" customHeight="1" x14ac:dyDescent="0.25">
      <c r="A53" s="5" t="s">
        <v>1225</v>
      </c>
      <c r="B53" s="187">
        <v>440</v>
      </c>
      <c r="C53" s="180">
        <v>217</v>
      </c>
      <c r="D53" s="215">
        <f t="shared" si="0"/>
        <v>49.318181818181813</v>
      </c>
      <c r="E53" s="180">
        <v>223</v>
      </c>
      <c r="F53" s="215">
        <f t="shared" si="1"/>
        <v>50.681818181818187</v>
      </c>
      <c r="G53" s="187">
        <v>253</v>
      </c>
      <c r="H53" s="180">
        <v>126</v>
      </c>
      <c r="I53" s="215">
        <f t="shared" si="2"/>
        <v>49.802371541501977</v>
      </c>
      <c r="J53" s="180">
        <v>127</v>
      </c>
      <c r="K53" s="215">
        <f t="shared" si="3"/>
        <v>50.197628458498023</v>
      </c>
      <c r="L53" s="187">
        <v>187</v>
      </c>
      <c r="M53" s="180">
        <v>91</v>
      </c>
      <c r="N53" s="215">
        <f t="shared" si="4"/>
        <v>48.663101604278076</v>
      </c>
      <c r="O53" s="180">
        <v>96</v>
      </c>
      <c r="P53" s="215">
        <f t="shared" si="5"/>
        <v>51.336898395721931</v>
      </c>
    </row>
    <row r="54" spans="1:16" ht="15" customHeight="1" x14ac:dyDescent="0.25">
      <c r="A54" s="5" t="s">
        <v>1226</v>
      </c>
      <c r="B54" s="187">
        <v>9</v>
      </c>
      <c r="C54" s="180">
        <v>4</v>
      </c>
      <c r="D54" s="215">
        <f t="shared" si="0"/>
        <v>44.444444444444443</v>
      </c>
      <c r="E54" s="180">
        <v>5</v>
      </c>
      <c r="F54" s="215">
        <f t="shared" si="1"/>
        <v>55.555555555555557</v>
      </c>
      <c r="G54" s="187">
        <v>9</v>
      </c>
      <c r="H54" s="180">
        <v>4</v>
      </c>
      <c r="I54" s="215">
        <f t="shared" si="2"/>
        <v>44.444444444444443</v>
      </c>
      <c r="J54" s="180">
        <v>5</v>
      </c>
      <c r="K54" s="215">
        <f t="shared" si="3"/>
        <v>55.555555555555557</v>
      </c>
      <c r="L54" s="187">
        <v>0</v>
      </c>
      <c r="M54" s="180">
        <v>0</v>
      </c>
      <c r="N54" s="215">
        <v>0</v>
      </c>
      <c r="O54" s="180">
        <v>0</v>
      </c>
      <c r="P54" s="215">
        <v>0</v>
      </c>
    </row>
    <row r="55" spans="1:16" ht="15" customHeight="1" x14ac:dyDescent="0.25">
      <c r="A55" s="5" t="s">
        <v>891</v>
      </c>
      <c r="B55" s="187">
        <v>115</v>
      </c>
      <c r="C55" s="180">
        <v>55</v>
      </c>
      <c r="D55" s="215">
        <f t="shared" si="0"/>
        <v>47.826086956521742</v>
      </c>
      <c r="E55" s="180">
        <v>60</v>
      </c>
      <c r="F55" s="215">
        <f t="shared" si="1"/>
        <v>52.173913043478258</v>
      </c>
      <c r="G55" s="187">
        <v>54</v>
      </c>
      <c r="H55" s="180">
        <v>25</v>
      </c>
      <c r="I55" s="215">
        <f t="shared" si="2"/>
        <v>46.296296296296298</v>
      </c>
      <c r="J55" s="180">
        <v>29</v>
      </c>
      <c r="K55" s="215">
        <f t="shared" si="3"/>
        <v>53.703703703703709</v>
      </c>
      <c r="L55" s="187">
        <v>61</v>
      </c>
      <c r="M55" s="180">
        <v>30</v>
      </c>
      <c r="N55" s="215">
        <f t="shared" si="4"/>
        <v>49.180327868852459</v>
      </c>
      <c r="O55" s="180">
        <v>31</v>
      </c>
      <c r="P55" s="215">
        <f t="shared" si="5"/>
        <v>50.819672131147541</v>
      </c>
    </row>
    <row r="56" spans="1:16" ht="15" customHeight="1" x14ac:dyDescent="0.25">
      <c r="A56" s="5" t="s">
        <v>1227</v>
      </c>
      <c r="B56" s="187">
        <v>101</v>
      </c>
      <c r="C56" s="180">
        <v>50</v>
      </c>
      <c r="D56" s="215">
        <f t="shared" si="0"/>
        <v>49.504950495049506</v>
      </c>
      <c r="E56" s="180">
        <v>51</v>
      </c>
      <c r="F56" s="215">
        <f t="shared" si="1"/>
        <v>50.495049504950494</v>
      </c>
      <c r="G56" s="187">
        <v>50</v>
      </c>
      <c r="H56" s="180">
        <v>25</v>
      </c>
      <c r="I56" s="215">
        <f t="shared" si="2"/>
        <v>50</v>
      </c>
      <c r="J56" s="180">
        <v>25</v>
      </c>
      <c r="K56" s="215">
        <f t="shared" si="3"/>
        <v>50</v>
      </c>
      <c r="L56" s="187">
        <v>51</v>
      </c>
      <c r="M56" s="180">
        <v>25</v>
      </c>
      <c r="N56" s="215">
        <f t="shared" si="4"/>
        <v>49.019607843137251</v>
      </c>
      <c r="O56" s="180">
        <v>26</v>
      </c>
      <c r="P56" s="215">
        <f t="shared" si="5"/>
        <v>50.980392156862742</v>
      </c>
    </row>
    <row r="57" spans="1:16" ht="15" customHeight="1" x14ac:dyDescent="0.25">
      <c r="A57" s="5" t="s">
        <v>343</v>
      </c>
      <c r="B57" s="187">
        <v>310</v>
      </c>
      <c r="C57" s="180">
        <v>155</v>
      </c>
      <c r="D57" s="215">
        <f t="shared" si="0"/>
        <v>50</v>
      </c>
      <c r="E57" s="180">
        <v>155</v>
      </c>
      <c r="F57" s="215">
        <f t="shared" si="1"/>
        <v>50</v>
      </c>
      <c r="G57" s="187">
        <v>177</v>
      </c>
      <c r="H57" s="180">
        <v>90</v>
      </c>
      <c r="I57" s="215">
        <f t="shared" si="2"/>
        <v>50.847457627118644</v>
      </c>
      <c r="J57" s="180">
        <v>87</v>
      </c>
      <c r="K57" s="215">
        <f t="shared" si="3"/>
        <v>49.152542372881356</v>
      </c>
      <c r="L57" s="187">
        <v>133</v>
      </c>
      <c r="M57" s="180">
        <v>65</v>
      </c>
      <c r="N57" s="215">
        <f t="shared" si="4"/>
        <v>48.872180451127818</v>
      </c>
      <c r="O57" s="180">
        <v>68</v>
      </c>
      <c r="P57" s="215">
        <f t="shared" si="5"/>
        <v>51.127819548872175</v>
      </c>
    </row>
    <row r="58" spans="1:16" ht="15" customHeight="1" x14ac:dyDescent="0.25">
      <c r="A58" s="5" t="s">
        <v>903</v>
      </c>
      <c r="B58" s="187">
        <v>30</v>
      </c>
      <c r="C58" s="180">
        <v>15</v>
      </c>
      <c r="D58" s="215">
        <f t="shared" si="0"/>
        <v>50</v>
      </c>
      <c r="E58" s="180">
        <v>15</v>
      </c>
      <c r="F58" s="215">
        <f t="shared" si="1"/>
        <v>50</v>
      </c>
      <c r="G58" s="187">
        <v>16</v>
      </c>
      <c r="H58" s="180">
        <v>8</v>
      </c>
      <c r="I58" s="215">
        <f t="shared" si="2"/>
        <v>50</v>
      </c>
      <c r="J58" s="180">
        <v>8</v>
      </c>
      <c r="K58" s="215">
        <f t="shared" si="3"/>
        <v>50</v>
      </c>
      <c r="L58" s="187">
        <v>14</v>
      </c>
      <c r="M58" s="180">
        <v>7</v>
      </c>
      <c r="N58" s="215">
        <f t="shared" si="4"/>
        <v>50</v>
      </c>
      <c r="O58" s="180">
        <v>7</v>
      </c>
      <c r="P58" s="215">
        <f t="shared" si="5"/>
        <v>50</v>
      </c>
    </row>
    <row r="59" spans="1:16" ht="15" customHeight="1" x14ac:dyDescent="0.25">
      <c r="A59" s="5" t="s">
        <v>1237</v>
      </c>
      <c r="B59" s="187">
        <v>79</v>
      </c>
      <c r="C59" s="180">
        <v>41</v>
      </c>
      <c r="D59" s="215">
        <f t="shared" si="0"/>
        <v>51.898734177215189</v>
      </c>
      <c r="E59" s="180">
        <v>38</v>
      </c>
      <c r="F59" s="215">
        <f t="shared" si="1"/>
        <v>48.101265822784811</v>
      </c>
      <c r="G59" s="187">
        <v>40</v>
      </c>
      <c r="H59" s="180">
        <v>21</v>
      </c>
      <c r="I59" s="215">
        <f t="shared" si="2"/>
        <v>52.5</v>
      </c>
      <c r="J59" s="180">
        <v>19</v>
      </c>
      <c r="K59" s="215">
        <f t="shared" si="3"/>
        <v>47.5</v>
      </c>
      <c r="L59" s="187">
        <v>39</v>
      </c>
      <c r="M59" s="180">
        <v>20</v>
      </c>
      <c r="N59" s="215">
        <f t="shared" si="4"/>
        <v>51.282051282051277</v>
      </c>
      <c r="O59" s="180">
        <v>19</v>
      </c>
      <c r="P59" s="215">
        <f t="shared" si="5"/>
        <v>48.717948717948715</v>
      </c>
    </row>
    <row r="60" spans="1:16" ht="15" customHeight="1" x14ac:dyDescent="0.25">
      <c r="A60" s="5" t="s">
        <v>905</v>
      </c>
      <c r="B60" s="187">
        <v>22</v>
      </c>
      <c r="C60" s="180">
        <v>11</v>
      </c>
      <c r="D60" s="215">
        <f t="shared" si="0"/>
        <v>50</v>
      </c>
      <c r="E60" s="180">
        <v>11</v>
      </c>
      <c r="F60" s="215">
        <f t="shared" si="1"/>
        <v>50</v>
      </c>
      <c r="G60" s="187">
        <v>11</v>
      </c>
      <c r="H60" s="180">
        <v>6</v>
      </c>
      <c r="I60" s="215">
        <f t="shared" si="2"/>
        <v>54.54545454545454</v>
      </c>
      <c r="J60" s="180">
        <v>5</v>
      </c>
      <c r="K60" s="215">
        <f t="shared" si="3"/>
        <v>45.454545454545453</v>
      </c>
      <c r="L60" s="187">
        <v>11</v>
      </c>
      <c r="M60" s="180">
        <v>5</v>
      </c>
      <c r="N60" s="215">
        <f t="shared" si="4"/>
        <v>45.454545454545453</v>
      </c>
      <c r="O60" s="180">
        <v>6</v>
      </c>
      <c r="P60" s="215">
        <f t="shared" si="5"/>
        <v>54.54545454545454</v>
      </c>
    </row>
    <row r="61" spans="1:16" ht="15" customHeight="1" x14ac:dyDescent="0.25">
      <c r="A61" s="5" t="s">
        <v>906</v>
      </c>
      <c r="B61" s="187">
        <v>65</v>
      </c>
      <c r="C61" s="180">
        <v>34</v>
      </c>
      <c r="D61" s="215">
        <f t="shared" si="0"/>
        <v>52.307692307692314</v>
      </c>
      <c r="E61" s="180">
        <v>31</v>
      </c>
      <c r="F61" s="215">
        <f t="shared" si="1"/>
        <v>47.692307692307693</v>
      </c>
      <c r="G61" s="187">
        <v>35</v>
      </c>
      <c r="H61" s="180">
        <v>18</v>
      </c>
      <c r="I61" s="215">
        <f t="shared" si="2"/>
        <v>51.428571428571423</v>
      </c>
      <c r="J61" s="180">
        <v>17</v>
      </c>
      <c r="K61" s="215">
        <f t="shared" si="3"/>
        <v>48.571428571428569</v>
      </c>
      <c r="L61" s="187">
        <v>30</v>
      </c>
      <c r="M61" s="180">
        <v>16</v>
      </c>
      <c r="N61" s="215">
        <f t="shared" si="4"/>
        <v>53.333333333333336</v>
      </c>
      <c r="O61" s="180">
        <v>14</v>
      </c>
      <c r="P61" s="215">
        <f t="shared" si="5"/>
        <v>46.666666666666664</v>
      </c>
    </row>
    <row r="62" spans="1:16" ht="15" customHeight="1" x14ac:dyDescent="0.25">
      <c r="A62" s="5" t="s">
        <v>444</v>
      </c>
      <c r="B62" s="187">
        <v>11</v>
      </c>
      <c r="C62" s="180">
        <v>5</v>
      </c>
      <c r="D62" s="215">
        <f t="shared" si="0"/>
        <v>45.454545454545453</v>
      </c>
      <c r="E62" s="180">
        <v>6</v>
      </c>
      <c r="F62" s="215">
        <f t="shared" si="1"/>
        <v>54.54545454545454</v>
      </c>
      <c r="G62" s="187">
        <v>11</v>
      </c>
      <c r="H62" s="180">
        <v>5</v>
      </c>
      <c r="I62" s="215">
        <f t="shared" si="2"/>
        <v>45.454545454545453</v>
      </c>
      <c r="J62" s="180">
        <v>6</v>
      </c>
      <c r="K62" s="215">
        <f t="shared" si="3"/>
        <v>54.54545454545454</v>
      </c>
      <c r="L62" s="187">
        <v>0</v>
      </c>
      <c r="M62" s="180">
        <v>0</v>
      </c>
      <c r="N62" s="215">
        <v>0</v>
      </c>
      <c r="O62" s="180">
        <v>0</v>
      </c>
      <c r="P62" s="215">
        <v>0</v>
      </c>
    </row>
    <row r="63" spans="1:16" ht="15" customHeight="1" x14ac:dyDescent="0.25">
      <c r="A63" s="5" t="s">
        <v>84</v>
      </c>
      <c r="B63" s="187">
        <v>2279</v>
      </c>
      <c r="C63" s="180">
        <v>1137</v>
      </c>
      <c r="D63" s="215">
        <f t="shared" si="0"/>
        <v>49.89030276437034</v>
      </c>
      <c r="E63" s="180">
        <v>1142</v>
      </c>
      <c r="F63" s="215">
        <f t="shared" si="1"/>
        <v>50.10969723562966</v>
      </c>
      <c r="G63" s="187">
        <v>1279</v>
      </c>
      <c r="H63" s="180">
        <v>636</v>
      </c>
      <c r="I63" s="215">
        <f t="shared" si="2"/>
        <v>49.726348709929638</v>
      </c>
      <c r="J63" s="180">
        <v>643</v>
      </c>
      <c r="K63" s="215">
        <f t="shared" si="3"/>
        <v>50.273651290070362</v>
      </c>
      <c r="L63" s="187">
        <v>1000</v>
      </c>
      <c r="M63" s="180">
        <v>501</v>
      </c>
      <c r="N63" s="215">
        <f t="shared" si="4"/>
        <v>50.1</v>
      </c>
      <c r="O63" s="180">
        <v>499</v>
      </c>
      <c r="P63" s="215">
        <f t="shared" si="5"/>
        <v>49.9</v>
      </c>
    </row>
    <row r="64" spans="1:16" ht="15" customHeight="1" x14ac:dyDescent="0.25">
      <c r="A64" s="5" t="s">
        <v>907</v>
      </c>
      <c r="B64" s="187">
        <v>32</v>
      </c>
      <c r="C64" s="180">
        <v>15</v>
      </c>
      <c r="D64" s="215">
        <f t="shared" si="0"/>
        <v>46.875</v>
      </c>
      <c r="E64" s="180">
        <v>17</v>
      </c>
      <c r="F64" s="215">
        <f t="shared" si="1"/>
        <v>53.125</v>
      </c>
      <c r="G64" s="187">
        <v>15</v>
      </c>
      <c r="H64" s="180">
        <v>7</v>
      </c>
      <c r="I64" s="215">
        <f t="shared" si="2"/>
        <v>46.666666666666664</v>
      </c>
      <c r="J64" s="180">
        <v>8</v>
      </c>
      <c r="K64" s="215">
        <f t="shared" si="3"/>
        <v>53.333333333333336</v>
      </c>
      <c r="L64" s="187">
        <v>17</v>
      </c>
      <c r="M64" s="180">
        <v>8</v>
      </c>
      <c r="N64" s="215">
        <f t="shared" si="4"/>
        <v>47.058823529411761</v>
      </c>
      <c r="O64" s="180">
        <v>9</v>
      </c>
      <c r="P64" s="215">
        <f t="shared" si="5"/>
        <v>52.941176470588239</v>
      </c>
    </row>
    <row r="65" spans="1:16" ht="15" customHeight="1" x14ac:dyDescent="0.25">
      <c r="A65" s="5" t="s">
        <v>424</v>
      </c>
      <c r="B65" s="187">
        <v>1152</v>
      </c>
      <c r="C65" s="180">
        <v>575</v>
      </c>
      <c r="D65" s="215">
        <f t="shared" si="0"/>
        <v>49.913194444444443</v>
      </c>
      <c r="E65" s="180">
        <v>577</v>
      </c>
      <c r="F65" s="215">
        <f t="shared" si="1"/>
        <v>50.086805555555557</v>
      </c>
      <c r="G65" s="187">
        <v>647</v>
      </c>
      <c r="H65" s="180">
        <v>321</v>
      </c>
      <c r="I65" s="215">
        <f t="shared" si="2"/>
        <v>49.613601236476043</v>
      </c>
      <c r="J65" s="180">
        <v>326</v>
      </c>
      <c r="K65" s="215">
        <f t="shared" si="3"/>
        <v>50.386398763523957</v>
      </c>
      <c r="L65" s="187">
        <v>505</v>
      </c>
      <c r="M65" s="180">
        <v>254</v>
      </c>
      <c r="N65" s="215">
        <f t="shared" si="4"/>
        <v>50.297029702970299</v>
      </c>
      <c r="O65" s="180">
        <v>251</v>
      </c>
      <c r="P65" s="215">
        <f t="shared" si="5"/>
        <v>49.702970297029701</v>
      </c>
    </row>
    <row r="66" spans="1:16" ht="15" customHeight="1" x14ac:dyDescent="0.25">
      <c r="A66" s="5" t="s">
        <v>1252</v>
      </c>
      <c r="B66" s="187">
        <v>18</v>
      </c>
      <c r="C66" s="180">
        <v>10</v>
      </c>
      <c r="D66" s="215">
        <f t="shared" si="0"/>
        <v>55.555555555555557</v>
      </c>
      <c r="E66" s="180">
        <v>8</v>
      </c>
      <c r="F66" s="215">
        <f t="shared" si="1"/>
        <v>44.444444444444443</v>
      </c>
      <c r="G66" s="187">
        <v>9</v>
      </c>
      <c r="H66" s="180">
        <v>5</v>
      </c>
      <c r="I66" s="215">
        <f t="shared" si="2"/>
        <v>55.555555555555557</v>
      </c>
      <c r="J66" s="180">
        <v>4</v>
      </c>
      <c r="K66" s="215">
        <f t="shared" si="3"/>
        <v>44.444444444444443</v>
      </c>
      <c r="L66" s="187">
        <v>9</v>
      </c>
      <c r="M66" s="180">
        <v>5</v>
      </c>
      <c r="N66" s="215">
        <f t="shared" si="4"/>
        <v>55.555555555555557</v>
      </c>
      <c r="O66" s="180">
        <v>4</v>
      </c>
      <c r="P66" s="215">
        <f t="shared" si="5"/>
        <v>44.444444444444443</v>
      </c>
    </row>
    <row r="67" spans="1:16" ht="15" customHeight="1" x14ac:dyDescent="0.25">
      <c r="A67" s="5" t="s">
        <v>909</v>
      </c>
      <c r="B67" s="187">
        <v>21</v>
      </c>
      <c r="C67" s="180">
        <v>10</v>
      </c>
      <c r="D67" s="215">
        <f t="shared" si="0"/>
        <v>47.619047619047613</v>
      </c>
      <c r="E67" s="180">
        <v>11</v>
      </c>
      <c r="F67" s="215">
        <f t="shared" si="1"/>
        <v>52.380952380952387</v>
      </c>
      <c r="G67" s="187">
        <v>13</v>
      </c>
      <c r="H67" s="180">
        <v>6</v>
      </c>
      <c r="I67" s="215">
        <f t="shared" si="2"/>
        <v>46.153846153846153</v>
      </c>
      <c r="J67" s="180">
        <v>7</v>
      </c>
      <c r="K67" s="215">
        <f t="shared" si="3"/>
        <v>53.846153846153847</v>
      </c>
      <c r="L67" s="187">
        <v>8</v>
      </c>
      <c r="M67" s="180">
        <v>4</v>
      </c>
      <c r="N67" s="215">
        <f t="shared" si="4"/>
        <v>50</v>
      </c>
      <c r="O67" s="180">
        <v>4</v>
      </c>
      <c r="P67" s="215">
        <f t="shared" si="5"/>
        <v>50</v>
      </c>
    </row>
    <row r="68" spans="1:16" ht="15" customHeight="1" x14ac:dyDescent="0.25">
      <c r="A68" s="5" t="s">
        <v>910</v>
      </c>
      <c r="B68" s="187">
        <v>19</v>
      </c>
      <c r="C68" s="180">
        <v>9</v>
      </c>
      <c r="D68" s="215">
        <f t="shared" si="0"/>
        <v>47.368421052631575</v>
      </c>
      <c r="E68" s="180">
        <v>10</v>
      </c>
      <c r="F68" s="215">
        <f t="shared" si="1"/>
        <v>52.631578947368418</v>
      </c>
      <c r="G68" s="187">
        <v>19</v>
      </c>
      <c r="H68" s="180">
        <v>9</v>
      </c>
      <c r="I68" s="215">
        <f t="shared" si="2"/>
        <v>47.368421052631575</v>
      </c>
      <c r="J68" s="180">
        <v>10</v>
      </c>
      <c r="K68" s="215">
        <f t="shared" si="3"/>
        <v>52.631578947368418</v>
      </c>
      <c r="L68" s="187">
        <v>0</v>
      </c>
      <c r="M68" s="180">
        <v>0</v>
      </c>
      <c r="N68" s="215">
        <v>0</v>
      </c>
      <c r="O68" s="180">
        <v>0</v>
      </c>
      <c r="P68" s="215">
        <v>0</v>
      </c>
    </row>
    <row r="69" spans="1:16" ht="15" customHeight="1" x14ac:dyDescent="0.25">
      <c r="A69" s="5" t="s">
        <v>911</v>
      </c>
      <c r="B69" s="187">
        <v>344</v>
      </c>
      <c r="C69" s="180">
        <v>172</v>
      </c>
      <c r="D69" s="215">
        <f t="shared" si="0"/>
        <v>50</v>
      </c>
      <c r="E69" s="180">
        <v>172</v>
      </c>
      <c r="F69" s="215">
        <f t="shared" si="1"/>
        <v>50</v>
      </c>
      <c r="G69" s="187">
        <v>173</v>
      </c>
      <c r="H69" s="180">
        <v>87</v>
      </c>
      <c r="I69" s="215">
        <f t="shared" si="2"/>
        <v>50.289017341040463</v>
      </c>
      <c r="J69" s="180">
        <v>86</v>
      </c>
      <c r="K69" s="215">
        <f t="shared" si="3"/>
        <v>49.710982658959537</v>
      </c>
      <c r="L69" s="187">
        <v>171</v>
      </c>
      <c r="M69" s="180">
        <v>85</v>
      </c>
      <c r="N69" s="215">
        <f t="shared" si="4"/>
        <v>49.707602339181285</v>
      </c>
      <c r="O69" s="180">
        <v>86</v>
      </c>
      <c r="P69" s="215">
        <f t="shared" si="5"/>
        <v>50.292397660818708</v>
      </c>
    </row>
    <row r="70" spans="1:16" ht="15" customHeight="1" x14ac:dyDescent="0.25">
      <c r="A70" s="5" t="s">
        <v>1228</v>
      </c>
      <c r="B70" s="187">
        <v>24</v>
      </c>
      <c r="C70" s="180">
        <v>12</v>
      </c>
      <c r="D70" s="215">
        <f t="shared" si="0"/>
        <v>50</v>
      </c>
      <c r="E70" s="180">
        <v>12</v>
      </c>
      <c r="F70" s="215">
        <f t="shared" si="1"/>
        <v>50</v>
      </c>
      <c r="G70" s="187">
        <v>12</v>
      </c>
      <c r="H70" s="180">
        <v>6</v>
      </c>
      <c r="I70" s="215">
        <f t="shared" si="2"/>
        <v>50</v>
      </c>
      <c r="J70" s="180">
        <v>6</v>
      </c>
      <c r="K70" s="215">
        <f t="shared" si="3"/>
        <v>50</v>
      </c>
      <c r="L70" s="187">
        <v>12</v>
      </c>
      <c r="M70" s="180">
        <v>6</v>
      </c>
      <c r="N70" s="215">
        <f t="shared" si="4"/>
        <v>50</v>
      </c>
      <c r="O70" s="180">
        <v>6</v>
      </c>
      <c r="P70" s="215">
        <f t="shared" si="5"/>
        <v>50</v>
      </c>
    </row>
    <row r="71" spans="1:16" ht="15" customHeight="1" x14ac:dyDescent="0.25">
      <c r="A71" s="5" t="s">
        <v>450</v>
      </c>
      <c r="B71" s="187">
        <v>7</v>
      </c>
      <c r="C71" s="180">
        <v>3</v>
      </c>
      <c r="D71" s="215">
        <f t="shared" si="0"/>
        <v>42.857142857142854</v>
      </c>
      <c r="E71" s="180">
        <v>4</v>
      </c>
      <c r="F71" s="215">
        <f t="shared" si="1"/>
        <v>57.142857142857139</v>
      </c>
      <c r="G71" s="187">
        <v>5</v>
      </c>
      <c r="H71" s="180">
        <v>2</v>
      </c>
      <c r="I71" s="215">
        <f t="shared" si="2"/>
        <v>40</v>
      </c>
      <c r="J71" s="180">
        <v>3</v>
      </c>
      <c r="K71" s="215">
        <f t="shared" si="3"/>
        <v>60</v>
      </c>
      <c r="L71" s="187">
        <v>2</v>
      </c>
      <c r="M71" s="180">
        <v>1</v>
      </c>
      <c r="N71" s="215">
        <f t="shared" si="4"/>
        <v>50</v>
      </c>
      <c r="O71" s="180">
        <v>1</v>
      </c>
      <c r="P71" s="215">
        <f t="shared" si="5"/>
        <v>50</v>
      </c>
    </row>
    <row r="72" spans="1:16" ht="15" customHeight="1" x14ac:dyDescent="0.25">
      <c r="A72" s="5" t="s">
        <v>880</v>
      </c>
      <c r="B72" s="187">
        <v>20</v>
      </c>
      <c r="C72" s="180">
        <v>10</v>
      </c>
      <c r="D72" s="215">
        <f t="shared" si="0"/>
        <v>50</v>
      </c>
      <c r="E72" s="180">
        <v>10</v>
      </c>
      <c r="F72" s="215">
        <f t="shared" si="1"/>
        <v>50</v>
      </c>
      <c r="G72" s="187">
        <v>12</v>
      </c>
      <c r="H72" s="180">
        <v>6</v>
      </c>
      <c r="I72" s="215">
        <f t="shared" si="2"/>
        <v>50</v>
      </c>
      <c r="J72" s="180">
        <v>6</v>
      </c>
      <c r="K72" s="215">
        <f t="shared" si="3"/>
        <v>50</v>
      </c>
      <c r="L72" s="187">
        <v>8</v>
      </c>
      <c r="M72" s="180">
        <v>4</v>
      </c>
      <c r="N72" s="215">
        <f t="shared" si="4"/>
        <v>50</v>
      </c>
      <c r="O72" s="180">
        <v>4</v>
      </c>
      <c r="P72" s="215">
        <f t="shared" si="5"/>
        <v>50</v>
      </c>
    </row>
    <row r="73" spans="1:16" ht="13.2" x14ac:dyDescent="0.25">
      <c r="A73" s="196"/>
      <c r="B73" s="7"/>
      <c r="C73" s="7"/>
      <c r="D73" s="7"/>
      <c r="E73" s="7"/>
      <c r="F73" s="196"/>
      <c r="G73" s="7"/>
      <c r="H73" s="7"/>
      <c r="I73" s="7"/>
      <c r="J73" s="7"/>
      <c r="K73" s="7"/>
      <c r="L73" s="195"/>
      <c r="M73" s="7"/>
      <c r="N73" s="7"/>
      <c r="O73" s="7"/>
      <c r="P73" s="7"/>
    </row>
    <row r="74" spans="1:16" ht="13.2" x14ac:dyDescent="0.25">
      <c r="A74" s="5"/>
      <c r="B74" s="5"/>
      <c r="C74" s="5"/>
      <c r="D74" s="5"/>
      <c r="E74" s="5"/>
      <c r="F74" s="5"/>
      <c r="G74" s="5"/>
      <c r="H74" s="5"/>
      <c r="I74" s="5"/>
      <c r="J74" s="5"/>
      <c r="K74" s="5"/>
      <c r="L74" s="5"/>
      <c r="M74" s="5"/>
      <c r="N74" s="5"/>
      <c r="O74" s="5"/>
      <c r="P74" s="5"/>
    </row>
    <row r="75" spans="1:16" ht="13.2" x14ac:dyDescent="0.25">
      <c r="A75" s="4" t="str">
        <f>+'G3'!A34</f>
        <v>Fuente: Departamento de Registro de Partidos Políticos, base de datos de Candidaturas 2024, Tribunal Supremo de Elecciones.</v>
      </c>
      <c r="B75" s="5"/>
      <c r="C75" s="5"/>
      <c r="D75" s="215"/>
      <c r="E75" s="5"/>
      <c r="F75" s="215"/>
      <c r="G75" s="5"/>
      <c r="H75" s="5"/>
      <c r="I75" s="215"/>
      <c r="J75" s="5"/>
      <c r="K75" s="215"/>
      <c r="L75" s="5"/>
      <c r="M75" s="5"/>
      <c r="N75" s="215"/>
      <c r="O75" s="5"/>
      <c r="P75" s="215"/>
    </row>
  </sheetData>
  <sortState xmlns:xlrd2="http://schemas.microsoft.com/office/spreadsheetml/2017/richdata2" ref="A11:P66">
    <sortCondition ref="A11:A66"/>
  </sortState>
  <mergeCells count="16">
    <mergeCell ref="A1:P1"/>
    <mergeCell ref="A2:P2"/>
    <mergeCell ref="A3:P3"/>
    <mergeCell ref="L6:L7"/>
    <mergeCell ref="M6:N6"/>
    <mergeCell ref="O6:P6"/>
    <mergeCell ref="A5:A7"/>
    <mergeCell ref="B5:F5"/>
    <mergeCell ref="G5:K5"/>
    <mergeCell ref="L5:P5"/>
    <mergeCell ref="B6:B7"/>
    <mergeCell ref="C6:D6"/>
    <mergeCell ref="E6:F6"/>
    <mergeCell ref="G6:G7"/>
    <mergeCell ref="H6:I6"/>
    <mergeCell ref="J6:K6"/>
  </mergeCells>
  <printOptions horizontalCentered="1"/>
  <pageMargins left="0.39370078740157483" right="0.39370078740157483" top="0.39370078740157483" bottom="0.78740157480314965" header="0" footer="0"/>
  <pageSetup paperSize="9" scale="89" fitToHeight="4" orientation="landscape" r:id="rId1"/>
  <headerFooter alignWithMargins="0"/>
  <ignoredErrors>
    <ignoredError sqref="D9:P10 D11 F11" formula="1"/>
  </ignoredError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26">
    <tabColor rgb="FFFFFF00"/>
    <pageSetUpPr autoPageBreaks="0" fitToPage="1"/>
  </sheetPr>
  <dimension ref="A1:P102"/>
  <sheetViews>
    <sheetView zoomScaleNormal="100" zoomScaleSheetLayoutView="115" workbookViewId="0">
      <selection sqref="A1:P1"/>
    </sheetView>
  </sheetViews>
  <sheetFormatPr baseColWidth="10" defaultColWidth="11.44140625" defaultRowHeight="12.75" customHeight="1" x14ac:dyDescent="0.25"/>
  <cols>
    <col min="1" max="1" width="32.88671875" style="202" customWidth="1"/>
    <col min="2" max="2" width="8.6640625" style="202" customWidth="1"/>
    <col min="3" max="3" width="7.6640625" style="202" customWidth="1"/>
    <col min="4" max="4" width="6.6640625" style="202" customWidth="1"/>
    <col min="5" max="5" width="7.6640625" style="202" customWidth="1"/>
    <col min="6" max="6" width="6.6640625" style="202" customWidth="1"/>
    <col min="7" max="7" width="7.5546875" style="202" customWidth="1"/>
    <col min="8" max="8" width="7.6640625" style="202" customWidth="1"/>
    <col min="9" max="9" width="6.6640625" style="202" customWidth="1"/>
    <col min="10" max="10" width="7.6640625" style="202" customWidth="1"/>
    <col min="11" max="11" width="6.6640625" style="202" customWidth="1"/>
    <col min="12" max="12" width="7.5546875" style="202" customWidth="1"/>
    <col min="13" max="13" width="7.6640625" style="202" customWidth="1"/>
    <col min="14" max="14" width="6.6640625" style="202" customWidth="1"/>
    <col min="15" max="15" width="7.6640625" style="202" customWidth="1"/>
    <col min="16" max="16" width="6.6640625" style="202" customWidth="1"/>
    <col min="17" max="16384" width="11.44140625" style="202"/>
  </cols>
  <sheetData>
    <row r="1" spans="1:16" ht="12" customHeight="1" x14ac:dyDescent="0.25">
      <c r="A1" s="455" t="s">
        <v>1230</v>
      </c>
      <c r="B1" s="455"/>
      <c r="C1" s="455"/>
      <c r="D1" s="455"/>
      <c r="E1" s="455"/>
      <c r="F1" s="455"/>
      <c r="G1" s="455"/>
      <c r="H1" s="455"/>
      <c r="I1" s="455"/>
      <c r="J1" s="455"/>
      <c r="K1" s="455"/>
      <c r="L1" s="455"/>
      <c r="M1" s="455"/>
      <c r="N1" s="455"/>
      <c r="O1" s="455"/>
      <c r="P1" s="455"/>
    </row>
    <row r="2" spans="1:16" ht="12" customHeight="1" x14ac:dyDescent="0.25">
      <c r="A2" s="455" t="s">
        <v>1229</v>
      </c>
      <c r="B2" s="455"/>
      <c r="C2" s="455"/>
      <c r="D2" s="455"/>
      <c r="E2" s="455"/>
      <c r="F2" s="455"/>
      <c r="G2" s="455"/>
      <c r="H2" s="455"/>
      <c r="I2" s="455"/>
      <c r="J2" s="455"/>
      <c r="K2" s="455"/>
      <c r="L2" s="455"/>
      <c r="M2" s="455"/>
      <c r="N2" s="455"/>
      <c r="O2" s="455"/>
      <c r="P2" s="455"/>
    </row>
    <row r="3" spans="1:16" ht="12" customHeight="1" x14ac:dyDescent="0.25">
      <c r="A3" s="455" t="s">
        <v>77</v>
      </c>
      <c r="B3" s="455"/>
      <c r="C3" s="455"/>
      <c r="D3" s="455"/>
      <c r="E3" s="455"/>
      <c r="F3" s="455"/>
      <c r="G3" s="455"/>
      <c r="H3" s="455"/>
      <c r="I3" s="455"/>
      <c r="J3" s="455"/>
      <c r="K3" s="455"/>
      <c r="L3" s="455"/>
      <c r="M3" s="455"/>
      <c r="N3" s="455"/>
      <c r="O3" s="455"/>
      <c r="P3" s="455"/>
    </row>
    <row r="4" spans="1:16" ht="12" customHeight="1" x14ac:dyDescent="0.25">
      <c r="A4" s="215"/>
      <c r="B4" s="180"/>
      <c r="C4" s="192"/>
      <c r="D4" s="192"/>
      <c r="E4" s="192"/>
      <c r="F4" s="192"/>
      <c r="G4" s="192"/>
      <c r="H4" s="192"/>
      <c r="I4" s="192"/>
      <c r="J4" s="192"/>
      <c r="K4" s="192"/>
      <c r="L4" s="192"/>
      <c r="M4" s="192"/>
      <c r="N4" s="192"/>
      <c r="O4" s="192"/>
      <c r="P4" s="5"/>
    </row>
    <row r="5" spans="1:16" ht="12" customHeight="1" x14ac:dyDescent="0.25">
      <c r="A5" s="459" t="s">
        <v>316</v>
      </c>
      <c r="B5" s="463" t="s">
        <v>929</v>
      </c>
      <c r="C5" s="464"/>
      <c r="D5" s="464"/>
      <c r="E5" s="464"/>
      <c r="F5" s="465"/>
      <c r="G5" s="247" t="s">
        <v>79</v>
      </c>
      <c r="H5" s="247"/>
      <c r="I5" s="247"/>
      <c r="J5" s="247"/>
      <c r="K5" s="248"/>
      <c r="L5" s="247" t="s">
        <v>80</v>
      </c>
      <c r="M5" s="247"/>
      <c r="N5" s="247"/>
      <c r="O5" s="247"/>
      <c r="P5" s="247"/>
    </row>
    <row r="6" spans="1:16" ht="12" customHeight="1" x14ac:dyDescent="0.25">
      <c r="A6" s="460"/>
      <c r="B6" s="457" t="s">
        <v>0</v>
      </c>
      <c r="C6" s="249" t="s">
        <v>23</v>
      </c>
      <c r="D6" s="250"/>
      <c r="E6" s="250" t="s">
        <v>24</v>
      </c>
      <c r="F6" s="250"/>
      <c r="G6" s="462" t="s">
        <v>0</v>
      </c>
      <c r="H6" s="251" t="s">
        <v>23</v>
      </c>
      <c r="I6" s="251"/>
      <c r="J6" s="251" t="s">
        <v>24</v>
      </c>
      <c r="K6" s="251"/>
      <c r="L6" s="462" t="s">
        <v>0</v>
      </c>
      <c r="M6" s="251" t="s">
        <v>23</v>
      </c>
      <c r="N6" s="251"/>
      <c r="O6" s="251" t="s">
        <v>24</v>
      </c>
      <c r="P6" s="247"/>
    </row>
    <row r="7" spans="1:16" ht="12" customHeight="1" x14ac:dyDescent="0.25">
      <c r="A7" s="460"/>
      <c r="B7" s="458"/>
      <c r="C7" s="243" t="s">
        <v>78</v>
      </c>
      <c r="D7" s="208" t="s">
        <v>2</v>
      </c>
      <c r="E7" s="208" t="s">
        <v>78</v>
      </c>
      <c r="F7" s="208" t="s">
        <v>2</v>
      </c>
      <c r="G7" s="462"/>
      <c r="H7" s="208" t="s">
        <v>78</v>
      </c>
      <c r="I7" s="208" t="s">
        <v>2</v>
      </c>
      <c r="J7" s="208" t="s">
        <v>78</v>
      </c>
      <c r="K7" s="208" t="s">
        <v>2</v>
      </c>
      <c r="L7" s="462"/>
      <c r="M7" s="208" t="s">
        <v>78</v>
      </c>
      <c r="N7" s="208" t="s">
        <v>2</v>
      </c>
      <c r="O7" s="208" t="s">
        <v>78</v>
      </c>
      <c r="P7" s="244" t="s">
        <v>2</v>
      </c>
    </row>
    <row r="8" spans="1:16" ht="13.2" x14ac:dyDescent="0.25">
      <c r="A8" s="215"/>
      <c r="B8" s="276"/>
      <c r="C8" s="277"/>
      <c r="D8" s="277"/>
      <c r="E8" s="277"/>
      <c r="F8" s="277"/>
      <c r="G8" s="276"/>
      <c r="H8" s="277"/>
      <c r="I8" s="277"/>
      <c r="J8" s="277"/>
      <c r="K8" s="277"/>
      <c r="L8" s="276"/>
      <c r="M8" s="277"/>
      <c r="N8" s="277"/>
      <c r="O8" s="277"/>
      <c r="P8" s="277"/>
    </row>
    <row r="9" spans="1:16" ht="24.9" customHeight="1" x14ac:dyDescent="0.25">
      <c r="A9" s="256" t="s">
        <v>1</v>
      </c>
      <c r="B9" s="254">
        <f>G9+L9</f>
        <v>15629</v>
      </c>
      <c r="C9" s="255">
        <f>H9+M9</f>
        <v>7772</v>
      </c>
      <c r="D9" s="256">
        <f>C9/$B9*100</f>
        <v>49.728069614178771</v>
      </c>
      <c r="E9" s="255">
        <f>J9+O9</f>
        <v>7857</v>
      </c>
      <c r="F9" s="256">
        <f>E9/$B9*100</f>
        <v>50.271930385821229</v>
      </c>
      <c r="G9" s="254">
        <f>+G10+G31+G48+G57+G68+G80+G94</f>
        <v>8615</v>
      </c>
      <c r="H9" s="255">
        <f>+H10+H31+H48+H57+H68+H80+H94</f>
        <v>4288</v>
      </c>
      <c r="I9" s="256">
        <f>H9/$G9*100</f>
        <v>49.773650609402203</v>
      </c>
      <c r="J9" s="255">
        <f>+J10+J31+J48+J57+J68+J80+J94</f>
        <v>4327</v>
      </c>
      <c r="K9" s="256">
        <f>J9/$G9*100</f>
        <v>50.22634939059779</v>
      </c>
      <c r="L9" s="254">
        <f>+L10+L31+L48+L57+L68+L80+L94</f>
        <v>7014</v>
      </c>
      <c r="M9" s="255">
        <f>+M10+M31+M48+M57+M68+M80+M94</f>
        <v>3484</v>
      </c>
      <c r="N9" s="256">
        <f>M9/$L9*100</f>
        <v>49.672084402623327</v>
      </c>
      <c r="O9" s="255">
        <f>+O10+O31+O48+O57+O68+O80+O94</f>
        <v>3530</v>
      </c>
      <c r="P9" s="256">
        <f>O9/$L9*100</f>
        <v>50.327915597376673</v>
      </c>
    </row>
    <row r="10" spans="1:16" ht="24.9" customHeight="1" x14ac:dyDescent="0.25">
      <c r="A10" s="256" t="s">
        <v>279</v>
      </c>
      <c r="B10" s="254">
        <f>+G10+L10</f>
        <v>4131</v>
      </c>
      <c r="C10" s="255">
        <f>+H10+M10</f>
        <v>2049</v>
      </c>
      <c r="D10" s="256">
        <f>C10/$B10*100</f>
        <v>49.600580973129993</v>
      </c>
      <c r="E10" s="255">
        <f>+J10+O10</f>
        <v>2082</v>
      </c>
      <c r="F10" s="257">
        <f>E10/$B10*100</f>
        <v>50.399419026870007</v>
      </c>
      <c r="G10" s="254">
        <f>+H10+J10</f>
        <v>2300</v>
      </c>
      <c r="H10" s="255">
        <f>SUM(H11:H30)</f>
        <v>1145</v>
      </c>
      <c r="I10" s="256">
        <f>H10/$G10*100</f>
        <v>49.782608695652172</v>
      </c>
      <c r="J10" s="255">
        <f>SUM(J11:J30)</f>
        <v>1155</v>
      </c>
      <c r="K10" s="256">
        <f>J10/$G10*100</f>
        <v>50.217391304347828</v>
      </c>
      <c r="L10" s="254">
        <f>+M10+O10</f>
        <v>1831</v>
      </c>
      <c r="M10" s="255">
        <f>SUM(M11:M30)</f>
        <v>904</v>
      </c>
      <c r="N10" s="256">
        <f>M10/$L10*100</f>
        <v>49.37192790824686</v>
      </c>
      <c r="O10" s="255">
        <f>SUM(O11:O30)</f>
        <v>927</v>
      </c>
      <c r="P10" s="256">
        <f>O10/$L10*100</f>
        <v>50.62807209175314</v>
      </c>
    </row>
    <row r="11" spans="1:16" ht="13.2" x14ac:dyDescent="0.25">
      <c r="A11" s="268" t="s">
        <v>5</v>
      </c>
      <c r="B11" s="187">
        <v>626</v>
      </c>
      <c r="C11" s="180">
        <v>310</v>
      </c>
      <c r="D11" s="215">
        <f>C11/$B11*100</f>
        <v>49.52076677316294</v>
      </c>
      <c r="E11" s="180">
        <v>316</v>
      </c>
      <c r="F11" s="259">
        <f>E11/$B11*100</f>
        <v>50.47923322683706</v>
      </c>
      <c r="G11" s="187">
        <v>335</v>
      </c>
      <c r="H11" s="180">
        <v>167</v>
      </c>
      <c r="I11" s="215">
        <f>H11/$B11*100</f>
        <v>26.677316293929714</v>
      </c>
      <c r="J11" s="180">
        <v>168</v>
      </c>
      <c r="K11" s="259">
        <f>J11/$B11*100</f>
        <v>26.837060702875398</v>
      </c>
      <c r="L11" s="187">
        <v>291</v>
      </c>
      <c r="M11" s="180">
        <v>143</v>
      </c>
      <c r="N11" s="215">
        <f>M11/$B11*100</f>
        <v>22.843450479233226</v>
      </c>
      <c r="O11" s="180">
        <v>148</v>
      </c>
      <c r="P11" s="215">
        <f>O11/$B11*100</f>
        <v>23.642172523961662</v>
      </c>
    </row>
    <row r="12" spans="1:16" ht="13.2" x14ac:dyDescent="0.25">
      <c r="A12" s="268" t="s">
        <v>86</v>
      </c>
      <c r="B12" s="187">
        <v>152</v>
      </c>
      <c r="C12" s="180">
        <v>75</v>
      </c>
      <c r="D12" s="215">
        <f t="shared" ref="D12:D75" si="0">C12/$B12*100</f>
        <v>49.34210526315789</v>
      </c>
      <c r="E12" s="180">
        <v>77</v>
      </c>
      <c r="F12" s="259">
        <f t="shared" ref="F12:F75" si="1">E12/$B12*100</f>
        <v>50.657894736842103</v>
      </c>
      <c r="G12" s="187">
        <v>83</v>
      </c>
      <c r="H12" s="180">
        <v>42</v>
      </c>
      <c r="I12" s="215">
        <f t="shared" ref="I12:I75" si="2">H12/$B12*100</f>
        <v>27.631578947368425</v>
      </c>
      <c r="J12" s="180">
        <v>41</v>
      </c>
      <c r="K12" s="259">
        <f t="shared" ref="K12:K75" si="3">J12/$B12*100</f>
        <v>26.973684210526315</v>
      </c>
      <c r="L12" s="187">
        <v>69</v>
      </c>
      <c r="M12" s="180">
        <v>33</v>
      </c>
      <c r="N12" s="215">
        <f t="shared" ref="N12:N75" si="4">M12/$B12*100</f>
        <v>21.710526315789476</v>
      </c>
      <c r="O12" s="180">
        <v>36</v>
      </c>
      <c r="P12" s="215">
        <f t="shared" ref="P12:P75" si="5">O12/$B12*100</f>
        <v>23.684210526315788</v>
      </c>
    </row>
    <row r="13" spans="1:16" ht="13.2" x14ac:dyDescent="0.25">
      <c r="A13" s="268" t="s">
        <v>87</v>
      </c>
      <c r="B13" s="187">
        <v>496</v>
      </c>
      <c r="C13" s="180">
        <v>243</v>
      </c>
      <c r="D13" s="215">
        <f t="shared" si="0"/>
        <v>48.991935483870968</v>
      </c>
      <c r="E13" s="180">
        <v>253</v>
      </c>
      <c r="F13" s="259">
        <f t="shared" si="1"/>
        <v>51.008064516129039</v>
      </c>
      <c r="G13" s="187">
        <v>285</v>
      </c>
      <c r="H13" s="180">
        <v>142</v>
      </c>
      <c r="I13" s="215">
        <f t="shared" si="2"/>
        <v>28.62903225806452</v>
      </c>
      <c r="J13" s="180">
        <v>143</v>
      </c>
      <c r="K13" s="259">
        <f t="shared" si="3"/>
        <v>28.830645161290324</v>
      </c>
      <c r="L13" s="187">
        <v>211</v>
      </c>
      <c r="M13" s="180">
        <v>101</v>
      </c>
      <c r="N13" s="215">
        <f t="shared" si="4"/>
        <v>20.362903225806452</v>
      </c>
      <c r="O13" s="180">
        <v>110</v>
      </c>
      <c r="P13" s="215">
        <f t="shared" si="5"/>
        <v>22.177419354838708</v>
      </c>
    </row>
    <row r="14" spans="1:16" ht="13.2" x14ac:dyDescent="0.25">
      <c r="A14" s="268" t="s">
        <v>88</v>
      </c>
      <c r="B14" s="187">
        <v>184</v>
      </c>
      <c r="C14" s="180">
        <v>93</v>
      </c>
      <c r="D14" s="215">
        <f t="shared" si="0"/>
        <v>50.54347826086957</v>
      </c>
      <c r="E14" s="180">
        <v>91</v>
      </c>
      <c r="F14" s="259">
        <f t="shared" si="1"/>
        <v>49.45652173913043</v>
      </c>
      <c r="G14" s="187">
        <v>92</v>
      </c>
      <c r="H14" s="180">
        <v>46</v>
      </c>
      <c r="I14" s="215">
        <f t="shared" si="2"/>
        <v>25</v>
      </c>
      <c r="J14" s="180">
        <v>46</v>
      </c>
      <c r="K14" s="259">
        <f t="shared" si="3"/>
        <v>25</v>
      </c>
      <c r="L14" s="187">
        <v>92</v>
      </c>
      <c r="M14" s="180">
        <v>47</v>
      </c>
      <c r="N14" s="215">
        <f t="shared" si="4"/>
        <v>25.543478260869566</v>
      </c>
      <c r="O14" s="180">
        <v>45</v>
      </c>
      <c r="P14" s="215">
        <f t="shared" si="5"/>
        <v>24.456521739130434</v>
      </c>
    </row>
    <row r="15" spans="1:16" ht="13.2" x14ac:dyDescent="0.25">
      <c r="A15" s="268" t="s">
        <v>89</v>
      </c>
      <c r="B15" s="187">
        <v>70</v>
      </c>
      <c r="C15" s="180">
        <v>35</v>
      </c>
      <c r="D15" s="215">
        <f t="shared" si="0"/>
        <v>50</v>
      </c>
      <c r="E15" s="180">
        <v>35</v>
      </c>
      <c r="F15" s="259">
        <f t="shared" si="1"/>
        <v>50</v>
      </c>
      <c r="G15" s="187">
        <v>36</v>
      </c>
      <c r="H15" s="180">
        <v>18</v>
      </c>
      <c r="I15" s="215">
        <f t="shared" si="2"/>
        <v>25.714285714285712</v>
      </c>
      <c r="J15" s="180">
        <v>18</v>
      </c>
      <c r="K15" s="259">
        <f t="shared" si="3"/>
        <v>25.714285714285712</v>
      </c>
      <c r="L15" s="187">
        <v>34</v>
      </c>
      <c r="M15" s="180">
        <v>17</v>
      </c>
      <c r="N15" s="215">
        <f t="shared" si="4"/>
        <v>24.285714285714285</v>
      </c>
      <c r="O15" s="180">
        <v>17</v>
      </c>
      <c r="P15" s="215">
        <f t="shared" si="5"/>
        <v>24.285714285714285</v>
      </c>
    </row>
    <row r="16" spans="1:16" ht="13.2" x14ac:dyDescent="0.25">
      <c r="A16" s="268" t="s">
        <v>90</v>
      </c>
      <c r="B16" s="187">
        <v>154</v>
      </c>
      <c r="C16" s="180">
        <v>78</v>
      </c>
      <c r="D16" s="215">
        <f t="shared" si="0"/>
        <v>50.649350649350644</v>
      </c>
      <c r="E16" s="180">
        <v>76</v>
      </c>
      <c r="F16" s="259">
        <f t="shared" si="1"/>
        <v>49.350649350649348</v>
      </c>
      <c r="G16" s="187">
        <v>90</v>
      </c>
      <c r="H16" s="180">
        <v>45</v>
      </c>
      <c r="I16" s="215">
        <f t="shared" si="2"/>
        <v>29.220779220779221</v>
      </c>
      <c r="J16" s="180">
        <v>45</v>
      </c>
      <c r="K16" s="259">
        <f t="shared" si="3"/>
        <v>29.220779220779221</v>
      </c>
      <c r="L16" s="187">
        <v>64</v>
      </c>
      <c r="M16" s="180">
        <v>33</v>
      </c>
      <c r="N16" s="215">
        <f t="shared" si="4"/>
        <v>21.428571428571427</v>
      </c>
      <c r="O16" s="180">
        <v>31</v>
      </c>
      <c r="P16" s="215">
        <f t="shared" si="5"/>
        <v>20.129870129870131</v>
      </c>
    </row>
    <row r="17" spans="1:16" ht="13.2" x14ac:dyDescent="0.25">
      <c r="A17" s="268" t="s">
        <v>91</v>
      </c>
      <c r="B17" s="187">
        <v>159</v>
      </c>
      <c r="C17" s="180">
        <v>78</v>
      </c>
      <c r="D17" s="215">
        <f t="shared" si="0"/>
        <v>49.056603773584904</v>
      </c>
      <c r="E17" s="180">
        <v>81</v>
      </c>
      <c r="F17" s="259">
        <f t="shared" si="1"/>
        <v>50.943396226415096</v>
      </c>
      <c r="G17" s="187">
        <v>83</v>
      </c>
      <c r="H17" s="180">
        <v>41</v>
      </c>
      <c r="I17" s="215">
        <f t="shared" si="2"/>
        <v>25.786163522012579</v>
      </c>
      <c r="J17" s="180">
        <v>42</v>
      </c>
      <c r="K17" s="259">
        <f t="shared" si="3"/>
        <v>26.415094339622641</v>
      </c>
      <c r="L17" s="187">
        <v>76</v>
      </c>
      <c r="M17" s="180">
        <v>37</v>
      </c>
      <c r="N17" s="215">
        <f t="shared" si="4"/>
        <v>23.270440251572328</v>
      </c>
      <c r="O17" s="180">
        <v>39</v>
      </c>
      <c r="P17" s="215">
        <f t="shared" si="5"/>
        <v>24.528301886792452</v>
      </c>
    </row>
    <row r="18" spans="1:16" ht="13.2" x14ac:dyDescent="0.25">
      <c r="A18" s="268" t="s">
        <v>92</v>
      </c>
      <c r="B18" s="187">
        <v>377</v>
      </c>
      <c r="C18" s="180">
        <v>182</v>
      </c>
      <c r="D18" s="215">
        <f t="shared" si="0"/>
        <v>48.275862068965516</v>
      </c>
      <c r="E18" s="180">
        <v>195</v>
      </c>
      <c r="F18" s="259">
        <f t="shared" si="1"/>
        <v>51.724137931034484</v>
      </c>
      <c r="G18" s="187">
        <v>204</v>
      </c>
      <c r="H18" s="180">
        <v>99</v>
      </c>
      <c r="I18" s="215">
        <f t="shared" si="2"/>
        <v>26.259946949602121</v>
      </c>
      <c r="J18" s="180">
        <v>105</v>
      </c>
      <c r="K18" s="259">
        <f t="shared" si="3"/>
        <v>27.851458885941643</v>
      </c>
      <c r="L18" s="187">
        <v>173</v>
      </c>
      <c r="M18" s="180">
        <v>83</v>
      </c>
      <c r="N18" s="215">
        <f t="shared" si="4"/>
        <v>22.015915119363395</v>
      </c>
      <c r="O18" s="180">
        <v>90</v>
      </c>
      <c r="P18" s="215">
        <f t="shared" si="5"/>
        <v>23.872679045092838</v>
      </c>
    </row>
    <row r="19" spans="1:16" ht="13.2" x14ac:dyDescent="0.25">
      <c r="A19" s="268" t="s">
        <v>93</v>
      </c>
      <c r="B19" s="187">
        <v>189</v>
      </c>
      <c r="C19" s="180">
        <v>95</v>
      </c>
      <c r="D19" s="215">
        <f t="shared" si="0"/>
        <v>50.264550264550266</v>
      </c>
      <c r="E19" s="180">
        <v>94</v>
      </c>
      <c r="F19" s="259">
        <f t="shared" si="1"/>
        <v>49.735449735449734</v>
      </c>
      <c r="G19" s="187">
        <v>113</v>
      </c>
      <c r="H19" s="180">
        <v>57</v>
      </c>
      <c r="I19" s="215">
        <f t="shared" si="2"/>
        <v>30.158730158730158</v>
      </c>
      <c r="J19" s="180">
        <v>56</v>
      </c>
      <c r="K19" s="259">
        <f t="shared" si="3"/>
        <v>29.629629629629626</v>
      </c>
      <c r="L19" s="187">
        <v>76</v>
      </c>
      <c r="M19" s="180">
        <v>38</v>
      </c>
      <c r="N19" s="215">
        <f t="shared" si="4"/>
        <v>20.105820105820104</v>
      </c>
      <c r="O19" s="180">
        <v>38</v>
      </c>
      <c r="P19" s="215">
        <f t="shared" si="5"/>
        <v>20.105820105820104</v>
      </c>
    </row>
    <row r="20" spans="1:16" ht="13.2" x14ac:dyDescent="0.25">
      <c r="A20" s="268" t="s">
        <v>94</v>
      </c>
      <c r="B20" s="187">
        <v>165</v>
      </c>
      <c r="C20" s="180">
        <v>82</v>
      </c>
      <c r="D20" s="215">
        <f t="shared" si="0"/>
        <v>49.696969696969695</v>
      </c>
      <c r="E20" s="180">
        <v>83</v>
      </c>
      <c r="F20" s="259">
        <f t="shared" si="1"/>
        <v>50.303030303030305</v>
      </c>
      <c r="G20" s="187">
        <v>89</v>
      </c>
      <c r="H20" s="180">
        <v>45</v>
      </c>
      <c r="I20" s="215">
        <f t="shared" si="2"/>
        <v>27.27272727272727</v>
      </c>
      <c r="J20" s="180">
        <v>44</v>
      </c>
      <c r="K20" s="259">
        <f t="shared" si="3"/>
        <v>26.666666666666668</v>
      </c>
      <c r="L20" s="187">
        <v>76</v>
      </c>
      <c r="M20" s="180">
        <v>37</v>
      </c>
      <c r="N20" s="215">
        <f t="shared" si="4"/>
        <v>22.424242424242426</v>
      </c>
      <c r="O20" s="180">
        <v>39</v>
      </c>
      <c r="P20" s="215">
        <f t="shared" si="5"/>
        <v>23.636363636363637</v>
      </c>
    </row>
    <row r="21" spans="1:16" ht="13.2" x14ac:dyDescent="0.25">
      <c r="A21" s="268" t="s">
        <v>95</v>
      </c>
      <c r="B21" s="187">
        <v>147</v>
      </c>
      <c r="C21" s="180">
        <v>74</v>
      </c>
      <c r="D21" s="215">
        <f t="shared" si="0"/>
        <v>50.34013605442177</v>
      </c>
      <c r="E21" s="180">
        <v>73</v>
      </c>
      <c r="F21" s="259">
        <f t="shared" si="1"/>
        <v>49.65986394557823</v>
      </c>
      <c r="G21" s="187">
        <v>84</v>
      </c>
      <c r="H21" s="180">
        <v>43</v>
      </c>
      <c r="I21" s="215">
        <f t="shared" si="2"/>
        <v>29.251700680272108</v>
      </c>
      <c r="J21" s="180">
        <v>41</v>
      </c>
      <c r="K21" s="259">
        <f t="shared" si="3"/>
        <v>27.89115646258503</v>
      </c>
      <c r="L21" s="187">
        <v>63</v>
      </c>
      <c r="M21" s="180">
        <v>31</v>
      </c>
      <c r="N21" s="215">
        <f t="shared" si="4"/>
        <v>21.088435374149661</v>
      </c>
      <c r="O21" s="180">
        <v>32</v>
      </c>
      <c r="P21" s="215">
        <f t="shared" si="5"/>
        <v>21.768707482993197</v>
      </c>
    </row>
    <row r="22" spans="1:16" ht="13.2" x14ac:dyDescent="0.25">
      <c r="A22" s="268" t="s">
        <v>96</v>
      </c>
      <c r="B22" s="187">
        <v>98</v>
      </c>
      <c r="C22" s="180">
        <v>49</v>
      </c>
      <c r="D22" s="215">
        <f t="shared" si="0"/>
        <v>50</v>
      </c>
      <c r="E22" s="180">
        <v>49</v>
      </c>
      <c r="F22" s="259">
        <f t="shared" si="1"/>
        <v>50</v>
      </c>
      <c r="G22" s="187">
        <v>51</v>
      </c>
      <c r="H22" s="180">
        <v>26</v>
      </c>
      <c r="I22" s="215">
        <f t="shared" si="2"/>
        <v>26.530612244897959</v>
      </c>
      <c r="J22" s="180">
        <v>25</v>
      </c>
      <c r="K22" s="259">
        <f t="shared" si="3"/>
        <v>25.510204081632654</v>
      </c>
      <c r="L22" s="187">
        <v>47</v>
      </c>
      <c r="M22" s="180">
        <v>23</v>
      </c>
      <c r="N22" s="215">
        <f t="shared" si="4"/>
        <v>23.469387755102041</v>
      </c>
      <c r="O22" s="180">
        <v>24</v>
      </c>
      <c r="P22" s="215">
        <f t="shared" si="5"/>
        <v>24.489795918367346</v>
      </c>
    </row>
    <row r="23" spans="1:16" ht="13.2" x14ac:dyDescent="0.25">
      <c r="A23" s="268" t="s">
        <v>97</v>
      </c>
      <c r="B23" s="187">
        <v>182</v>
      </c>
      <c r="C23" s="180">
        <v>90</v>
      </c>
      <c r="D23" s="215">
        <f t="shared" si="0"/>
        <v>49.450549450549453</v>
      </c>
      <c r="E23" s="180">
        <v>92</v>
      </c>
      <c r="F23" s="259">
        <f t="shared" si="1"/>
        <v>50.549450549450547</v>
      </c>
      <c r="G23" s="187">
        <v>104</v>
      </c>
      <c r="H23" s="180">
        <v>52</v>
      </c>
      <c r="I23" s="215">
        <f t="shared" si="2"/>
        <v>28.571428571428569</v>
      </c>
      <c r="J23" s="180">
        <v>52</v>
      </c>
      <c r="K23" s="259">
        <f t="shared" si="3"/>
        <v>28.571428571428569</v>
      </c>
      <c r="L23" s="187">
        <v>78</v>
      </c>
      <c r="M23" s="180">
        <v>38</v>
      </c>
      <c r="N23" s="215">
        <f t="shared" si="4"/>
        <v>20.87912087912088</v>
      </c>
      <c r="O23" s="180">
        <v>40</v>
      </c>
      <c r="P23" s="215">
        <f t="shared" si="5"/>
        <v>21.978021978021978</v>
      </c>
    </row>
    <row r="24" spans="1:16" ht="13.2" x14ac:dyDescent="0.25">
      <c r="A24" s="268" t="s">
        <v>98</v>
      </c>
      <c r="B24" s="187">
        <v>70</v>
      </c>
      <c r="C24" s="180">
        <v>35</v>
      </c>
      <c r="D24" s="215">
        <f t="shared" si="0"/>
        <v>50</v>
      </c>
      <c r="E24" s="180">
        <v>35</v>
      </c>
      <c r="F24" s="259">
        <f t="shared" si="1"/>
        <v>50</v>
      </c>
      <c r="G24" s="187">
        <v>39</v>
      </c>
      <c r="H24" s="180">
        <v>19</v>
      </c>
      <c r="I24" s="215">
        <f t="shared" si="2"/>
        <v>27.142857142857142</v>
      </c>
      <c r="J24" s="180">
        <v>20</v>
      </c>
      <c r="K24" s="259">
        <f t="shared" si="3"/>
        <v>28.571428571428569</v>
      </c>
      <c r="L24" s="187">
        <v>31</v>
      </c>
      <c r="M24" s="180">
        <v>16</v>
      </c>
      <c r="N24" s="215">
        <f t="shared" si="4"/>
        <v>22.857142857142858</v>
      </c>
      <c r="O24" s="180">
        <v>15</v>
      </c>
      <c r="P24" s="215">
        <f t="shared" si="5"/>
        <v>21.428571428571427</v>
      </c>
    </row>
    <row r="25" spans="1:16" ht="13.2" x14ac:dyDescent="0.25">
      <c r="A25" s="268" t="s">
        <v>99</v>
      </c>
      <c r="B25" s="187">
        <v>139</v>
      </c>
      <c r="C25" s="180">
        <v>69</v>
      </c>
      <c r="D25" s="215">
        <f t="shared" si="0"/>
        <v>49.640287769784173</v>
      </c>
      <c r="E25" s="180">
        <v>70</v>
      </c>
      <c r="F25" s="259">
        <f t="shared" si="1"/>
        <v>50.359712230215827</v>
      </c>
      <c r="G25" s="187">
        <v>79</v>
      </c>
      <c r="H25" s="180">
        <v>39</v>
      </c>
      <c r="I25" s="215">
        <f t="shared" si="2"/>
        <v>28.057553956834528</v>
      </c>
      <c r="J25" s="180">
        <v>40</v>
      </c>
      <c r="K25" s="259">
        <f t="shared" si="3"/>
        <v>28.776978417266186</v>
      </c>
      <c r="L25" s="187">
        <v>60</v>
      </c>
      <c r="M25" s="180">
        <v>30</v>
      </c>
      <c r="N25" s="215">
        <f t="shared" si="4"/>
        <v>21.582733812949641</v>
      </c>
      <c r="O25" s="180">
        <v>30</v>
      </c>
      <c r="P25" s="215">
        <f t="shared" si="5"/>
        <v>21.582733812949641</v>
      </c>
    </row>
    <row r="26" spans="1:16" ht="13.2" x14ac:dyDescent="0.25">
      <c r="A26" s="268" t="s">
        <v>100</v>
      </c>
      <c r="B26" s="187">
        <v>75</v>
      </c>
      <c r="C26" s="180">
        <v>38</v>
      </c>
      <c r="D26" s="215">
        <f t="shared" si="0"/>
        <v>50.666666666666671</v>
      </c>
      <c r="E26" s="180">
        <v>37</v>
      </c>
      <c r="F26" s="259">
        <f t="shared" si="1"/>
        <v>49.333333333333336</v>
      </c>
      <c r="G26" s="187">
        <v>50</v>
      </c>
      <c r="H26" s="180">
        <v>25</v>
      </c>
      <c r="I26" s="215">
        <f t="shared" si="2"/>
        <v>33.333333333333329</v>
      </c>
      <c r="J26" s="180">
        <v>25</v>
      </c>
      <c r="K26" s="259">
        <f t="shared" si="3"/>
        <v>33.333333333333329</v>
      </c>
      <c r="L26" s="187">
        <v>25</v>
      </c>
      <c r="M26" s="180">
        <v>13</v>
      </c>
      <c r="N26" s="215">
        <f t="shared" si="4"/>
        <v>17.333333333333336</v>
      </c>
      <c r="O26" s="180">
        <v>12</v>
      </c>
      <c r="P26" s="215">
        <f t="shared" si="5"/>
        <v>16</v>
      </c>
    </row>
    <row r="27" spans="1:16" ht="13.2" x14ac:dyDescent="0.25">
      <c r="A27" s="268" t="s">
        <v>101</v>
      </c>
      <c r="B27" s="187">
        <v>48</v>
      </c>
      <c r="C27" s="180">
        <v>24</v>
      </c>
      <c r="D27" s="215">
        <f t="shared" si="0"/>
        <v>50</v>
      </c>
      <c r="E27" s="180">
        <v>24</v>
      </c>
      <c r="F27" s="259">
        <f t="shared" si="1"/>
        <v>50</v>
      </c>
      <c r="G27" s="187">
        <v>24</v>
      </c>
      <c r="H27" s="180">
        <v>12</v>
      </c>
      <c r="I27" s="215">
        <f t="shared" si="2"/>
        <v>25</v>
      </c>
      <c r="J27" s="180">
        <v>12</v>
      </c>
      <c r="K27" s="259">
        <f t="shared" si="3"/>
        <v>25</v>
      </c>
      <c r="L27" s="187">
        <v>24</v>
      </c>
      <c r="M27" s="180">
        <v>12</v>
      </c>
      <c r="N27" s="215">
        <f t="shared" si="4"/>
        <v>25</v>
      </c>
      <c r="O27" s="180">
        <v>12</v>
      </c>
      <c r="P27" s="215">
        <f t="shared" si="5"/>
        <v>25</v>
      </c>
    </row>
    <row r="28" spans="1:16" ht="13.2" x14ac:dyDescent="0.25">
      <c r="A28" s="268" t="s">
        <v>102</v>
      </c>
      <c r="B28" s="187">
        <v>133</v>
      </c>
      <c r="C28" s="180">
        <v>67</v>
      </c>
      <c r="D28" s="215">
        <f t="shared" si="0"/>
        <v>50.375939849624061</v>
      </c>
      <c r="E28" s="180">
        <v>66</v>
      </c>
      <c r="F28" s="259">
        <f t="shared" si="1"/>
        <v>49.624060150375939</v>
      </c>
      <c r="G28" s="187">
        <v>80</v>
      </c>
      <c r="H28" s="180">
        <v>40</v>
      </c>
      <c r="I28" s="215">
        <f t="shared" si="2"/>
        <v>30.075187969924812</v>
      </c>
      <c r="J28" s="180">
        <v>40</v>
      </c>
      <c r="K28" s="259">
        <f t="shared" si="3"/>
        <v>30.075187969924812</v>
      </c>
      <c r="L28" s="187">
        <v>53</v>
      </c>
      <c r="M28" s="180">
        <v>27</v>
      </c>
      <c r="N28" s="215">
        <f t="shared" si="4"/>
        <v>20.300751879699249</v>
      </c>
      <c r="O28" s="180">
        <v>26</v>
      </c>
      <c r="P28" s="215">
        <f t="shared" si="5"/>
        <v>19.548872180451127</v>
      </c>
    </row>
    <row r="29" spans="1:16" ht="13.2" x14ac:dyDescent="0.25">
      <c r="A29" s="268" t="s">
        <v>103</v>
      </c>
      <c r="B29" s="187">
        <v>515</v>
      </c>
      <c r="C29" s="180">
        <v>257</v>
      </c>
      <c r="D29" s="215">
        <f t="shared" si="0"/>
        <v>49.902912621359228</v>
      </c>
      <c r="E29" s="180">
        <v>258</v>
      </c>
      <c r="F29" s="259">
        <f t="shared" si="1"/>
        <v>50.097087378640779</v>
      </c>
      <c r="G29" s="187">
        <v>286</v>
      </c>
      <c r="H29" s="180">
        <v>142</v>
      </c>
      <c r="I29" s="215">
        <f t="shared" si="2"/>
        <v>27.572815533980581</v>
      </c>
      <c r="J29" s="180">
        <v>144</v>
      </c>
      <c r="K29" s="259">
        <f t="shared" si="3"/>
        <v>27.961165048543691</v>
      </c>
      <c r="L29" s="187">
        <v>229</v>
      </c>
      <c r="M29" s="180">
        <v>115</v>
      </c>
      <c r="N29" s="215">
        <f t="shared" si="4"/>
        <v>22.330097087378643</v>
      </c>
      <c r="O29" s="180">
        <v>114</v>
      </c>
      <c r="P29" s="215">
        <f t="shared" si="5"/>
        <v>22.135922330097088</v>
      </c>
    </row>
    <row r="30" spans="1:16" ht="13.2" x14ac:dyDescent="0.25">
      <c r="A30" s="268" t="s">
        <v>807</v>
      </c>
      <c r="B30" s="187">
        <v>152</v>
      </c>
      <c r="C30" s="180">
        <v>75</v>
      </c>
      <c r="D30" s="215">
        <f t="shared" si="0"/>
        <v>49.34210526315789</v>
      </c>
      <c r="E30" s="180">
        <v>77</v>
      </c>
      <c r="F30" s="259">
        <f t="shared" si="1"/>
        <v>50.657894736842103</v>
      </c>
      <c r="G30" s="187">
        <v>93</v>
      </c>
      <c r="H30" s="180">
        <v>45</v>
      </c>
      <c r="I30" s="215">
        <f t="shared" si="2"/>
        <v>29.605263157894733</v>
      </c>
      <c r="J30" s="180">
        <v>48</v>
      </c>
      <c r="K30" s="259">
        <f t="shared" si="3"/>
        <v>31.578947368421051</v>
      </c>
      <c r="L30" s="187">
        <v>59</v>
      </c>
      <c r="M30" s="180">
        <v>30</v>
      </c>
      <c r="N30" s="215">
        <f t="shared" si="4"/>
        <v>19.736842105263158</v>
      </c>
      <c r="O30" s="180">
        <v>29</v>
      </c>
      <c r="P30" s="215">
        <f t="shared" si="5"/>
        <v>19.078947368421055</v>
      </c>
    </row>
    <row r="31" spans="1:16" ht="24.9" customHeight="1" x14ac:dyDescent="0.25">
      <c r="A31" s="256" t="s">
        <v>280</v>
      </c>
      <c r="B31" s="254">
        <v>3674</v>
      </c>
      <c r="C31" s="255">
        <v>1831</v>
      </c>
      <c r="D31" s="256">
        <f t="shared" si="0"/>
        <v>49.836690255851934</v>
      </c>
      <c r="E31" s="255">
        <v>1843</v>
      </c>
      <c r="F31" s="257">
        <f t="shared" si="1"/>
        <v>50.163309744148066</v>
      </c>
      <c r="G31" s="254">
        <v>2003</v>
      </c>
      <c r="H31" s="255">
        <v>1001</v>
      </c>
      <c r="I31" s="256">
        <f t="shared" si="2"/>
        <v>27.245508982035926</v>
      </c>
      <c r="J31" s="255">
        <v>1002</v>
      </c>
      <c r="K31" s="256">
        <f t="shared" si="3"/>
        <v>27.27272727272727</v>
      </c>
      <c r="L31" s="254">
        <v>1671</v>
      </c>
      <c r="M31" s="255">
        <v>830</v>
      </c>
      <c r="N31" s="256">
        <f t="shared" si="4"/>
        <v>22.591181273816005</v>
      </c>
      <c r="O31" s="255">
        <v>841</v>
      </c>
      <c r="P31" s="256">
        <f t="shared" si="5"/>
        <v>22.890582471420796</v>
      </c>
    </row>
    <row r="32" spans="1:16" ht="13.2" x14ac:dyDescent="0.25">
      <c r="A32" s="268" t="s">
        <v>6</v>
      </c>
      <c r="B32" s="187">
        <v>795</v>
      </c>
      <c r="C32" s="180">
        <v>397</v>
      </c>
      <c r="D32" s="215">
        <f t="shared" si="0"/>
        <v>49.937106918238996</v>
      </c>
      <c r="E32" s="180">
        <v>398</v>
      </c>
      <c r="F32" s="259">
        <f t="shared" si="1"/>
        <v>50.062893081761004</v>
      </c>
      <c r="G32" s="187">
        <v>419</v>
      </c>
      <c r="H32" s="180">
        <v>211</v>
      </c>
      <c r="I32" s="215">
        <f t="shared" si="2"/>
        <v>26.540880503144653</v>
      </c>
      <c r="J32" s="180">
        <v>208</v>
      </c>
      <c r="K32" s="259">
        <f t="shared" si="3"/>
        <v>26.163522012578618</v>
      </c>
      <c r="L32" s="187">
        <v>376</v>
      </c>
      <c r="M32" s="180">
        <v>186</v>
      </c>
      <c r="N32" s="215">
        <f t="shared" si="4"/>
        <v>23.39622641509434</v>
      </c>
      <c r="O32" s="180">
        <v>190</v>
      </c>
      <c r="P32" s="215">
        <f t="shared" si="5"/>
        <v>23.89937106918239</v>
      </c>
    </row>
    <row r="33" spans="1:16" ht="13.2" x14ac:dyDescent="0.25">
      <c r="A33" s="268" t="s">
        <v>104</v>
      </c>
      <c r="B33" s="187">
        <v>244</v>
      </c>
      <c r="C33" s="180">
        <v>123</v>
      </c>
      <c r="D33" s="215">
        <f t="shared" si="0"/>
        <v>50.409836065573764</v>
      </c>
      <c r="E33" s="180">
        <v>121</v>
      </c>
      <c r="F33" s="259">
        <f t="shared" si="1"/>
        <v>49.590163934426229</v>
      </c>
      <c r="G33" s="187">
        <v>142</v>
      </c>
      <c r="H33" s="180">
        <v>71</v>
      </c>
      <c r="I33" s="215">
        <f t="shared" si="2"/>
        <v>29.098360655737704</v>
      </c>
      <c r="J33" s="180">
        <v>71</v>
      </c>
      <c r="K33" s="259">
        <f t="shared" si="3"/>
        <v>29.098360655737704</v>
      </c>
      <c r="L33" s="187">
        <v>102</v>
      </c>
      <c r="M33" s="180">
        <v>52</v>
      </c>
      <c r="N33" s="215">
        <f t="shared" si="4"/>
        <v>21.311475409836063</v>
      </c>
      <c r="O33" s="180">
        <v>50</v>
      </c>
      <c r="P33" s="215">
        <f t="shared" si="5"/>
        <v>20.491803278688526</v>
      </c>
    </row>
    <row r="34" spans="1:16" ht="13.2" x14ac:dyDescent="0.25">
      <c r="A34" s="268" t="s">
        <v>105</v>
      </c>
      <c r="B34" s="187">
        <v>304</v>
      </c>
      <c r="C34" s="180">
        <v>149</v>
      </c>
      <c r="D34" s="215">
        <f t="shared" si="0"/>
        <v>49.013157894736842</v>
      </c>
      <c r="E34" s="180">
        <v>155</v>
      </c>
      <c r="F34" s="259">
        <f t="shared" si="1"/>
        <v>50.98684210526315</v>
      </c>
      <c r="G34" s="187">
        <v>177</v>
      </c>
      <c r="H34" s="180">
        <v>88</v>
      </c>
      <c r="I34" s="215">
        <f t="shared" si="2"/>
        <v>28.947368421052634</v>
      </c>
      <c r="J34" s="180">
        <v>89</v>
      </c>
      <c r="K34" s="259">
        <f t="shared" si="3"/>
        <v>29.276315789473685</v>
      </c>
      <c r="L34" s="187">
        <v>127</v>
      </c>
      <c r="M34" s="180">
        <v>61</v>
      </c>
      <c r="N34" s="215">
        <f t="shared" si="4"/>
        <v>20.065789473684212</v>
      </c>
      <c r="O34" s="180">
        <v>66</v>
      </c>
      <c r="P34" s="215">
        <f t="shared" si="5"/>
        <v>21.710526315789476</v>
      </c>
    </row>
    <row r="35" spans="1:16" ht="13.2" x14ac:dyDescent="0.25">
      <c r="A35" s="268" t="s">
        <v>106</v>
      </c>
      <c r="B35" s="187">
        <v>125</v>
      </c>
      <c r="C35" s="180">
        <v>65</v>
      </c>
      <c r="D35" s="215">
        <f t="shared" si="0"/>
        <v>52</v>
      </c>
      <c r="E35" s="180">
        <v>60</v>
      </c>
      <c r="F35" s="259">
        <f t="shared" si="1"/>
        <v>48</v>
      </c>
      <c r="G35" s="187">
        <v>66</v>
      </c>
      <c r="H35" s="180">
        <v>34</v>
      </c>
      <c r="I35" s="215">
        <f t="shared" si="2"/>
        <v>27.200000000000003</v>
      </c>
      <c r="J35" s="180">
        <v>32</v>
      </c>
      <c r="K35" s="259">
        <f t="shared" si="3"/>
        <v>25.6</v>
      </c>
      <c r="L35" s="187">
        <v>59</v>
      </c>
      <c r="M35" s="180">
        <v>31</v>
      </c>
      <c r="N35" s="215">
        <f t="shared" si="4"/>
        <v>24.8</v>
      </c>
      <c r="O35" s="180">
        <v>28</v>
      </c>
      <c r="P35" s="215">
        <f t="shared" si="5"/>
        <v>22.400000000000002</v>
      </c>
    </row>
    <row r="36" spans="1:16" ht="13.2" x14ac:dyDescent="0.25">
      <c r="A36" s="268" t="s">
        <v>107</v>
      </c>
      <c r="B36" s="187">
        <v>186</v>
      </c>
      <c r="C36" s="180">
        <v>92</v>
      </c>
      <c r="D36" s="215">
        <f t="shared" si="0"/>
        <v>49.462365591397848</v>
      </c>
      <c r="E36" s="180">
        <v>94</v>
      </c>
      <c r="F36" s="259">
        <f t="shared" si="1"/>
        <v>50.537634408602152</v>
      </c>
      <c r="G36" s="187">
        <v>99</v>
      </c>
      <c r="H36" s="180">
        <v>49</v>
      </c>
      <c r="I36" s="215">
        <f t="shared" si="2"/>
        <v>26.344086021505376</v>
      </c>
      <c r="J36" s="180">
        <v>50</v>
      </c>
      <c r="K36" s="259">
        <f t="shared" si="3"/>
        <v>26.881720430107524</v>
      </c>
      <c r="L36" s="187">
        <v>87</v>
      </c>
      <c r="M36" s="180">
        <v>43</v>
      </c>
      <c r="N36" s="215">
        <f t="shared" si="4"/>
        <v>23.118279569892472</v>
      </c>
      <c r="O36" s="180">
        <v>44</v>
      </c>
      <c r="P36" s="215">
        <f t="shared" si="5"/>
        <v>23.655913978494624</v>
      </c>
    </row>
    <row r="37" spans="1:16" ht="13.2" x14ac:dyDescent="0.25">
      <c r="A37" s="268" t="s">
        <v>108</v>
      </c>
      <c r="B37" s="187">
        <v>193</v>
      </c>
      <c r="C37" s="180">
        <v>97</v>
      </c>
      <c r="D37" s="215">
        <f t="shared" si="0"/>
        <v>50.259067357512954</v>
      </c>
      <c r="E37" s="180">
        <v>96</v>
      </c>
      <c r="F37" s="259">
        <f t="shared" si="1"/>
        <v>49.740932642487046</v>
      </c>
      <c r="G37" s="187">
        <v>104</v>
      </c>
      <c r="H37" s="180">
        <v>51</v>
      </c>
      <c r="I37" s="215">
        <f t="shared" si="2"/>
        <v>26.424870466321241</v>
      </c>
      <c r="J37" s="180">
        <v>53</v>
      </c>
      <c r="K37" s="259">
        <f t="shared" si="3"/>
        <v>27.461139896373055</v>
      </c>
      <c r="L37" s="187">
        <v>89</v>
      </c>
      <c r="M37" s="180">
        <v>46</v>
      </c>
      <c r="N37" s="215">
        <f t="shared" si="4"/>
        <v>23.834196891191709</v>
      </c>
      <c r="O37" s="180">
        <v>43</v>
      </c>
      <c r="P37" s="215">
        <f t="shared" si="5"/>
        <v>22.279792746113987</v>
      </c>
    </row>
    <row r="38" spans="1:16" ht="13.2" x14ac:dyDescent="0.25">
      <c r="A38" s="268" t="s">
        <v>109</v>
      </c>
      <c r="B38" s="187">
        <v>141</v>
      </c>
      <c r="C38" s="180">
        <v>71</v>
      </c>
      <c r="D38" s="215">
        <f t="shared" si="0"/>
        <v>50.354609929078009</v>
      </c>
      <c r="E38" s="180">
        <v>70</v>
      </c>
      <c r="F38" s="259">
        <f t="shared" si="1"/>
        <v>49.645390070921984</v>
      </c>
      <c r="G38" s="187">
        <v>80</v>
      </c>
      <c r="H38" s="180">
        <v>40</v>
      </c>
      <c r="I38" s="215">
        <f t="shared" si="2"/>
        <v>28.368794326241137</v>
      </c>
      <c r="J38" s="180">
        <v>40</v>
      </c>
      <c r="K38" s="259">
        <f t="shared" si="3"/>
        <v>28.368794326241137</v>
      </c>
      <c r="L38" s="187">
        <v>61</v>
      </c>
      <c r="M38" s="180">
        <v>31</v>
      </c>
      <c r="N38" s="215">
        <f t="shared" si="4"/>
        <v>21.98581560283688</v>
      </c>
      <c r="O38" s="180">
        <v>30</v>
      </c>
      <c r="P38" s="215">
        <f t="shared" si="5"/>
        <v>21.276595744680851</v>
      </c>
    </row>
    <row r="39" spans="1:16" ht="13.2" x14ac:dyDescent="0.25">
      <c r="A39" s="268" t="s">
        <v>110</v>
      </c>
      <c r="B39" s="187">
        <v>99</v>
      </c>
      <c r="C39" s="180">
        <v>50</v>
      </c>
      <c r="D39" s="215">
        <f t="shared" si="0"/>
        <v>50.505050505050505</v>
      </c>
      <c r="E39" s="180">
        <v>49</v>
      </c>
      <c r="F39" s="259">
        <f t="shared" si="1"/>
        <v>49.494949494949495</v>
      </c>
      <c r="G39" s="187">
        <v>55</v>
      </c>
      <c r="H39" s="180">
        <v>28</v>
      </c>
      <c r="I39" s="215">
        <f t="shared" si="2"/>
        <v>28.28282828282828</v>
      </c>
      <c r="J39" s="180">
        <v>27</v>
      </c>
      <c r="K39" s="259">
        <f t="shared" si="3"/>
        <v>27.27272727272727</v>
      </c>
      <c r="L39" s="187">
        <v>44</v>
      </c>
      <c r="M39" s="180">
        <v>22</v>
      </c>
      <c r="N39" s="215">
        <f t="shared" si="4"/>
        <v>22.222222222222221</v>
      </c>
      <c r="O39" s="180">
        <v>22</v>
      </c>
      <c r="P39" s="215">
        <f t="shared" si="5"/>
        <v>22.222222222222221</v>
      </c>
    </row>
    <row r="40" spans="1:16" ht="13.2" x14ac:dyDescent="0.25">
      <c r="A40" s="268" t="s">
        <v>111</v>
      </c>
      <c r="B40" s="187">
        <v>109</v>
      </c>
      <c r="C40" s="180">
        <v>52</v>
      </c>
      <c r="D40" s="215">
        <f t="shared" si="0"/>
        <v>47.706422018348626</v>
      </c>
      <c r="E40" s="180">
        <v>57</v>
      </c>
      <c r="F40" s="259">
        <f t="shared" si="1"/>
        <v>52.293577981651374</v>
      </c>
      <c r="G40" s="187">
        <v>68</v>
      </c>
      <c r="H40" s="180">
        <v>33</v>
      </c>
      <c r="I40" s="215">
        <f t="shared" si="2"/>
        <v>30.275229357798167</v>
      </c>
      <c r="J40" s="180">
        <v>35</v>
      </c>
      <c r="K40" s="259">
        <f t="shared" si="3"/>
        <v>32.11009174311927</v>
      </c>
      <c r="L40" s="187">
        <v>41</v>
      </c>
      <c r="M40" s="180">
        <v>19</v>
      </c>
      <c r="N40" s="215">
        <f t="shared" si="4"/>
        <v>17.431192660550458</v>
      </c>
      <c r="O40" s="180">
        <v>22</v>
      </c>
      <c r="P40" s="215">
        <f t="shared" si="5"/>
        <v>20.183486238532112</v>
      </c>
    </row>
    <row r="41" spans="1:16" ht="13.2" x14ac:dyDescent="0.25">
      <c r="A41" s="268" t="s">
        <v>112</v>
      </c>
      <c r="B41" s="187">
        <v>619</v>
      </c>
      <c r="C41" s="180">
        <v>308</v>
      </c>
      <c r="D41" s="215">
        <f t="shared" si="0"/>
        <v>49.757673667205168</v>
      </c>
      <c r="E41" s="180">
        <v>311</v>
      </c>
      <c r="F41" s="259">
        <f t="shared" si="1"/>
        <v>50.242326332794832</v>
      </c>
      <c r="G41" s="187">
        <v>329</v>
      </c>
      <c r="H41" s="180">
        <v>163</v>
      </c>
      <c r="I41" s="215">
        <f t="shared" si="2"/>
        <v>26.332794830371569</v>
      </c>
      <c r="J41" s="180">
        <v>166</v>
      </c>
      <c r="K41" s="259">
        <f t="shared" si="3"/>
        <v>26.817447495961229</v>
      </c>
      <c r="L41" s="187">
        <v>290</v>
      </c>
      <c r="M41" s="180">
        <v>145</v>
      </c>
      <c r="N41" s="215">
        <f t="shared" si="4"/>
        <v>23.424878836833603</v>
      </c>
      <c r="O41" s="180">
        <v>145</v>
      </c>
      <c r="P41" s="215">
        <f t="shared" si="5"/>
        <v>23.424878836833603</v>
      </c>
    </row>
    <row r="42" spans="1:16" ht="13.2" x14ac:dyDescent="0.25">
      <c r="A42" s="268" t="s">
        <v>614</v>
      </c>
      <c r="B42" s="187">
        <v>127</v>
      </c>
      <c r="C42" s="180">
        <v>65</v>
      </c>
      <c r="D42" s="215">
        <f t="shared" si="0"/>
        <v>51.181102362204726</v>
      </c>
      <c r="E42" s="180">
        <v>62</v>
      </c>
      <c r="F42" s="259">
        <f t="shared" si="1"/>
        <v>48.818897637795274</v>
      </c>
      <c r="G42" s="187">
        <v>62</v>
      </c>
      <c r="H42" s="180">
        <v>32</v>
      </c>
      <c r="I42" s="215">
        <f t="shared" si="2"/>
        <v>25.196850393700785</v>
      </c>
      <c r="J42" s="180">
        <v>30</v>
      </c>
      <c r="K42" s="259">
        <f t="shared" si="3"/>
        <v>23.622047244094489</v>
      </c>
      <c r="L42" s="187">
        <v>65</v>
      </c>
      <c r="M42" s="180">
        <v>33</v>
      </c>
      <c r="N42" s="215">
        <f t="shared" si="4"/>
        <v>25.984251968503933</v>
      </c>
      <c r="O42" s="180">
        <v>32</v>
      </c>
      <c r="P42" s="215">
        <f t="shared" si="5"/>
        <v>25.196850393700785</v>
      </c>
    </row>
    <row r="43" spans="1:16" ht="13.2" x14ac:dyDescent="0.25">
      <c r="A43" s="268" t="s">
        <v>914</v>
      </c>
      <c r="B43" s="187">
        <v>147</v>
      </c>
      <c r="C43" s="180">
        <v>74</v>
      </c>
      <c r="D43" s="215">
        <f t="shared" si="0"/>
        <v>50.34013605442177</v>
      </c>
      <c r="E43" s="180">
        <v>73</v>
      </c>
      <c r="F43" s="259">
        <f t="shared" si="1"/>
        <v>49.65986394557823</v>
      </c>
      <c r="G43" s="187">
        <v>81</v>
      </c>
      <c r="H43" s="180">
        <v>41</v>
      </c>
      <c r="I43" s="215">
        <f t="shared" si="2"/>
        <v>27.89115646258503</v>
      </c>
      <c r="J43" s="180">
        <v>40</v>
      </c>
      <c r="K43" s="259">
        <f t="shared" si="3"/>
        <v>27.210884353741498</v>
      </c>
      <c r="L43" s="187">
        <v>66</v>
      </c>
      <c r="M43" s="180">
        <v>33</v>
      </c>
      <c r="N43" s="215">
        <f t="shared" si="4"/>
        <v>22.448979591836736</v>
      </c>
      <c r="O43" s="180">
        <v>33</v>
      </c>
      <c r="P43" s="215">
        <f t="shared" si="5"/>
        <v>22.448979591836736</v>
      </c>
    </row>
    <row r="44" spans="1:16" ht="13.2" x14ac:dyDescent="0.25">
      <c r="A44" s="268" t="s">
        <v>113</v>
      </c>
      <c r="B44" s="187">
        <v>278</v>
      </c>
      <c r="C44" s="180">
        <v>137</v>
      </c>
      <c r="D44" s="215">
        <f t="shared" si="0"/>
        <v>49.280575539568346</v>
      </c>
      <c r="E44" s="180">
        <v>141</v>
      </c>
      <c r="F44" s="259">
        <f t="shared" si="1"/>
        <v>50.719424460431654</v>
      </c>
      <c r="G44" s="187">
        <v>154</v>
      </c>
      <c r="H44" s="180">
        <v>77</v>
      </c>
      <c r="I44" s="215">
        <f t="shared" si="2"/>
        <v>27.697841726618705</v>
      </c>
      <c r="J44" s="180">
        <v>77</v>
      </c>
      <c r="K44" s="259">
        <f t="shared" si="3"/>
        <v>27.697841726618705</v>
      </c>
      <c r="L44" s="187">
        <v>124</v>
      </c>
      <c r="M44" s="180">
        <v>60</v>
      </c>
      <c r="N44" s="215">
        <f t="shared" si="4"/>
        <v>21.582733812949641</v>
      </c>
      <c r="O44" s="180">
        <v>64</v>
      </c>
      <c r="P44" s="215">
        <f t="shared" si="5"/>
        <v>23.021582733812952</v>
      </c>
    </row>
    <row r="45" spans="1:16" ht="13.2" x14ac:dyDescent="0.25">
      <c r="A45" s="268" t="s">
        <v>114</v>
      </c>
      <c r="B45" s="187">
        <v>143</v>
      </c>
      <c r="C45" s="180">
        <v>71</v>
      </c>
      <c r="D45" s="215">
        <f t="shared" si="0"/>
        <v>49.650349650349654</v>
      </c>
      <c r="E45" s="180">
        <v>72</v>
      </c>
      <c r="F45" s="259">
        <f t="shared" si="1"/>
        <v>50.349650349650354</v>
      </c>
      <c r="G45" s="187">
        <v>79</v>
      </c>
      <c r="H45" s="180">
        <v>40</v>
      </c>
      <c r="I45" s="215">
        <f t="shared" si="2"/>
        <v>27.972027972027973</v>
      </c>
      <c r="J45" s="180">
        <v>39</v>
      </c>
      <c r="K45" s="259">
        <f t="shared" si="3"/>
        <v>27.27272727272727</v>
      </c>
      <c r="L45" s="187">
        <v>64</v>
      </c>
      <c r="M45" s="180">
        <v>31</v>
      </c>
      <c r="N45" s="215">
        <f t="shared" si="4"/>
        <v>21.678321678321677</v>
      </c>
      <c r="O45" s="180">
        <v>33</v>
      </c>
      <c r="P45" s="215">
        <f t="shared" si="5"/>
        <v>23.076923076923077</v>
      </c>
    </row>
    <row r="46" spans="1:16" ht="13.2" x14ac:dyDescent="0.25">
      <c r="A46" s="268" t="s">
        <v>115</v>
      </c>
      <c r="B46" s="187">
        <v>122</v>
      </c>
      <c r="C46" s="180">
        <v>59</v>
      </c>
      <c r="D46" s="215">
        <f t="shared" si="0"/>
        <v>48.360655737704917</v>
      </c>
      <c r="E46" s="180">
        <v>63</v>
      </c>
      <c r="F46" s="259">
        <f t="shared" si="1"/>
        <v>51.639344262295083</v>
      </c>
      <c r="G46" s="187">
        <v>64</v>
      </c>
      <c r="H46" s="180">
        <v>31</v>
      </c>
      <c r="I46" s="215">
        <f t="shared" si="2"/>
        <v>25.409836065573771</v>
      </c>
      <c r="J46" s="180">
        <v>33</v>
      </c>
      <c r="K46" s="259">
        <f t="shared" si="3"/>
        <v>27.049180327868854</v>
      </c>
      <c r="L46" s="187">
        <v>58</v>
      </c>
      <c r="M46" s="180">
        <v>28</v>
      </c>
      <c r="N46" s="215">
        <f t="shared" si="4"/>
        <v>22.950819672131146</v>
      </c>
      <c r="O46" s="180">
        <v>30</v>
      </c>
      <c r="P46" s="215">
        <f t="shared" si="5"/>
        <v>24.590163934426229</v>
      </c>
    </row>
    <row r="47" spans="1:16" ht="13.2" x14ac:dyDescent="0.25">
      <c r="A47" s="268" t="s">
        <v>419</v>
      </c>
      <c r="B47" s="187">
        <v>42</v>
      </c>
      <c r="C47" s="180">
        <v>21</v>
      </c>
      <c r="D47" s="215">
        <f t="shared" si="0"/>
        <v>50</v>
      </c>
      <c r="E47" s="180">
        <v>21</v>
      </c>
      <c r="F47" s="259">
        <f t="shared" si="1"/>
        <v>50</v>
      </c>
      <c r="G47" s="187">
        <v>24</v>
      </c>
      <c r="H47" s="180">
        <v>12</v>
      </c>
      <c r="I47" s="215">
        <f t="shared" si="2"/>
        <v>28.571428571428569</v>
      </c>
      <c r="J47" s="180">
        <v>12</v>
      </c>
      <c r="K47" s="259">
        <f t="shared" si="3"/>
        <v>28.571428571428569</v>
      </c>
      <c r="L47" s="187">
        <v>18</v>
      </c>
      <c r="M47" s="180">
        <v>9</v>
      </c>
      <c r="N47" s="215">
        <f t="shared" si="4"/>
        <v>21.428571428571427</v>
      </c>
      <c r="O47" s="180">
        <v>9</v>
      </c>
      <c r="P47" s="215">
        <f t="shared" si="5"/>
        <v>21.428571428571427</v>
      </c>
    </row>
    <row r="48" spans="1:16" ht="24.9" customHeight="1" x14ac:dyDescent="0.25">
      <c r="A48" s="256" t="s">
        <v>317</v>
      </c>
      <c r="B48" s="254">
        <v>1401</v>
      </c>
      <c r="C48" s="255">
        <v>696</v>
      </c>
      <c r="D48" s="256">
        <f t="shared" si="0"/>
        <v>49.678800856531048</v>
      </c>
      <c r="E48" s="255">
        <v>705</v>
      </c>
      <c r="F48" s="257">
        <f t="shared" si="1"/>
        <v>50.321199143468952</v>
      </c>
      <c r="G48" s="254">
        <v>761</v>
      </c>
      <c r="H48" s="255">
        <v>378</v>
      </c>
      <c r="I48" s="256">
        <f t="shared" si="2"/>
        <v>26.980728051391861</v>
      </c>
      <c r="J48" s="255">
        <v>383</v>
      </c>
      <c r="K48" s="256">
        <f t="shared" si="3"/>
        <v>27.337615988579582</v>
      </c>
      <c r="L48" s="254">
        <v>640</v>
      </c>
      <c r="M48" s="255">
        <v>318</v>
      </c>
      <c r="N48" s="256">
        <f t="shared" si="4"/>
        <v>22.698072805139187</v>
      </c>
      <c r="O48" s="255">
        <v>322</v>
      </c>
      <c r="P48" s="256">
        <f t="shared" si="5"/>
        <v>22.983583154889363</v>
      </c>
    </row>
    <row r="49" spans="1:16" ht="13.2" x14ac:dyDescent="0.25">
      <c r="A49" s="268" t="s">
        <v>7</v>
      </c>
      <c r="B49" s="187">
        <v>346</v>
      </c>
      <c r="C49" s="180">
        <v>169</v>
      </c>
      <c r="D49" s="215">
        <f t="shared" si="0"/>
        <v>48.843930635838149</v>
      </c>
      <c r="E49" s="180">
        <v>177</v>
      </c>
      <c r="F49" s="259">
        <f t="shared" si="1"/>
        <v>51.156069364161851</v>
      </c>
      <c r="G49" s="187">
        <v>195</v>
      </c>
      <c r="H49" s="180">
        <v>96</v>
      </c>
      <c r="I49" s="215">
        <f t="shared" si="2"/>
        <v>27.74566473988439</v>
      </c>
      <c r="J49" s="180">
        <v>99</v>
      </c>
      <c r="K49" s="259">
        <f t="shared" si="3"/>
        <v>28.612716763005778</v>
      </c>
      <c r="L49" s="187">
        <v>151</v>
      </c>
      <c r="M49" s="180">
        <v>73</v>
      </c>
      <c r="N49" s="215">
        <f t="shared" si="4"/>
        <v>21.098265895953759</v>
      </c>
      <c r="O49" s="180">
        <v>78</v>
      </c>
      <c r="P49" s="215">
        <f t="shared" si="5"/>
        <v>22.543352601156069</v>
      </c>
    </row>
    <row r="50" spans="1:16" ht="13.2" x14ac:dyDescent="0.25">
      <c r="A50" s="268" t="s">
        <v>59</v>
      </c>
      <c r="B50" s="187">
        <v>214</v>
      </c>
      <c r="C50" s="180">
        <v>106</v>
      </c>
      <c r="D50" s="215">
        <f t="shared" si="0"/>
        <v>49.532710280373834</v>
      </c>
      <c r="E50" s="180">
        <v>108</v>
      </c>
      <c r="F50" s="259">
        <f t="shared" si="1"/>
        <v>50.467289719626166</v>
      </c>
      <c r="G50" s="187">
        <v>118</v>
      </c>
      <c r="H50" s="180">
        <v>58</v>
      </c>
      <c r="I50" s="215">
        <f t="shared" si="2"/>
        <v>27.102803738317753</v>
      </c>
      <c r="J50" s="180">
        <v>60</v>
      </c>
      <c r="K50" s="259">
        <f t="shared" si="3"/>
        <v>28.037383177570092</v>
      </c>
      <c r="L50" s="187">
        <v>96</v>
      </c>
      <c r="M50" s="180">
        <v>48</v>
      </c>
      <c r="N50" s="215">
        <f t="shared" si="4"/>
        <v>22.429906542056074</v>
      </c>
      <c r="O50" s="180">
        <v>48</v>
      </c>
      <c r="P50" s="215">
        <f t="shared" si="5"/>
        <v>22.429906542056074</v>
      </c>
    </row>
    <row r="51" spans="1:16" ht="13.2" x14ac:dyDescent="0.25">
      <c r="A51" s="268" t="s">
        <v>116</v>
      </c>
      <c r="B51" s="187">
        <v>231</v>
      </c>
      <c r="C51" s="180">
        <v>113</v>
      </c>
      <c r="D51" s="215">
        <f t="shared" si="0"/>
        <v>48.917748917748916</v>
      </c>
      <c r="E51" s="180">
        <v>118</v>
      </c>
      <c r="F51" s="259">
        <f t="shared" si="1"/>
        <v>51.082251082251084</v>
      </c>
      <c r="G51" s="187">
        <v>121</v>
      </c>
      <c r="H51" s="180">
        <v>58</v>
      </c>
      <c r="I51" s="215">
        <f t="shared" si="2"/>
        <v>25.108225108225106</v>
      </c>
      <c r="J51" s="180">
        <v>63</v>
      </c>
      <c r="K51" s="259">
        <f t="shared" si="3"/>
        <v>27.27272727272727</v>
      </c>
      <c r="L51" s="187">
        <v>110</v>
      </c>
      <c r="M51" s="180">
        <v>55</v>
      </c>
      <c r="N51" s="215">
        <f t="shared" si="4"/>
        <v>23.809523809523807</v>
      </c>
      <c r="O51" s="180">
        <v>55</v>
      </c>
      <c r="P51" s="215">
        <f t="shared" si="5"/>
        <v>23.809523809523807</v>
      </c>
    </row>
    <row r="52" spans="1:16" ht="13.2" x14ac:dyDescent="0.25">
      <c r="A52" s="268" t="s">
        <v>117</v>
      </c>
      <c r="B52" s="187">
        <v>59</v>
      </c>
      <c r="C52" s="180">
        <v>29</v>
      </c>
      <c r="D52" s="215">
        <f t="shared" si="0"/>
        <v>49.152542372881356</v>
      </c>
      <c r="E52" s="180">
        <v>30</v>
      </c>
      <c r="F52" s="259">
        <f t="shared" si="1"/>
        <v>50.847457627118644</v>
      </c>
      <c r="G52" s="187">
        <v>30</v>
      </c>
      <c r="H52" s="180">
        <v>15</v>
      </c>
      <c r="I52" s="215">
        <f t="shared" si="2"/>
        <v>25.423728813559322</v>
      </c>
      <c r="J52" s="180">
        <v>15</v>
      </c>
      <c r="K52" s="259">
        <f t="shared" si="3"/>
        <v>25.423728813559322</v>
      </c>
      <c r="L52" s="187">
        <v>29</v>
      </c>
      <c r="M52" s="180">
        <v>14</v>
      </c>
      <c r="N52" s="215">
        <f t="shared" si="4"/>
        <v>23.728813559322035</v>
      </c>
      <c r="O52" s="180">
        <v>15</v>
      </c>
      <c r="P52" s="215">
        <f t="shared" si="5"/>
        <v>25.423728813559322</v>
      </c>
    </row>
    <row r="53" spans="1:16" ht="13.2" x14ac:dyDescent="0.25">
      <c r="A53" s="268" t="s">
        <v>118</v>
      </c>
      <c r="B53" s="187">
        <v>273</v>
      </c>
      <c r="C53" s="180">
        <v>140</v>
      </c>
      <c r="D53" s="215">
        <f t="shared" si="0"/>
        <v>51.282051282051277</v>
      </c>
      <c r="E53" s="180">
        <v>133</v>
      </c>
      <c r="F53" s="259">
        <f t="shared" si="1"/>
        <v>48.717948717948715</v>
      </c>
      <c r="G53" s="187">
        <v>156</v>
      </c>
      <c r="H53" s="180">
        <v>80</v>
      </c>
      <c r="I53" s="215">
        <f t="shared" si="2"/>
        <v>29.304029304029307</v>
      </c>
      <c r="J53" s="180">
        <v>76</v>
      </c>
      <c r="K53" s="259">
        <f t="shared" si="3"/>
        <v>27.838827838827839</v>
      </c>
      <c r="L53" s="187">
        <v>117</v>
      </c>
      <c r="M53" s="180">
        <v>60</v>
      </c>
      <c r="N53" s="215">
        <f t="shared" si="4"/>
        <v>21.978021978021978</v>
      </c>
      <c r="O53" s="180">
        <v>57</v>
      </c>
      <c r="P53" s="215">
        <f t="shared" si="5"/>
        <v>20.87912087912088</v>
      </c>
    </row>
    <row r="54" spans="1:16" ht="13.2" x14ac:dyDescent="0.25">
      <c r="A54" s="268" t="s">
        <v>119</v>
      </c>
      <c r="B54" s="187">
        <v>44</v>
      </c>
      <c r="C54" s="180">
        <v>21</v>
      </c>
      <c r="D54" s="215">
        <f t="shared" si="0"/>
        <v>47.727272727272727</v>
      </c>
      <c r="E54" s="180">
        <v>23</v>
      </c>
      <c r="F54" s="259">
        <f t="shared" si="1"/>
        <v>52.272727272727273</v>
      </c>
      <c r="G54" s="187">
        <v>22</v>
      </c>
      <c r="H54" s="180">
        <v>11</v>
      </c>
      <c r="I54" s="215">
        <f t="shared" si="2"/>
        <v>25</v>
      </c>
      <c r="J54" s="180">
        <v>11</v>
      </c>
      <c r="K54" s="259">
        <f t="shared" si="3"/>
        <v>25</v>
      </c>
      <c r="L54" s="187">
        <v>22</v>
      </c>
      <c r="M54" s="180">
        <v>10</v>
      </c>
      <c r="N54" s="215">
        <f t="shared" si="4"/>
        <v>22.727272727272727</v>
      </c>
      <c r="O54" s="180">
        <v>12</v>
      </c>
      <c r="P54" s="215">
        <f t="shared" si="5"/>
        <v>27.27272727272727</v>
      </c>
    </row>
    <row r="55" spans="1:16" ht="13.2" x14ac:dyDescent="0.25">
      <c r="A55" s="268" t="s">
        <v>120</v>
      </c>
      <c r="B55" s="187">
        <v>138</v>
      </c>
      <c r="C55" s="180">
        <v>69</v>
      </c>
      <c r="D55" s="215">
        <f t="shared" si="0"/>
        <v>50</v>
      </c>
      <c r="E55" s="180">
        <v>69</v>
      </c>
      <c r="F55" s="259">
        <f t="shared" si="1"/>
        <v>50</v>
      </c>
      <c r="G55" s="187">
        <v>72</v>
      </c>
      <c r="H55" s="180">
        <v>36</v>
      </c>
      <c r="I55" s="215">
        <f t="shared" si="2"/>
        <v>26.086956521739129</v>
      </c>
      <c r="J55" s="180">
        <v>36</v>
      </c>
      <c r="K55" s="259">
        <f t="shared" si="3"/>
        <v>26.086956521739129</v>
      </c>
      <c r="L55" s="187">
        <v>66</v>
      </c>
      <c r="M55" s="180">
        <v>33</v>
      </c>
      <c r="N55" s="215">
        <f t="shared" si="4"/>
        <v>23.913043478260871</v>
      </c>
      <c r="O55" s="180">
        <v>33</v>
      </c>
      <c r="P55" s="215">
        <f t="shared" si="5"/>
        <v>23.913043478260871</v>
      </c>
    </row>
    <row r="56" spans="1:16" ht="13.2" x14ac:dyDescent="0.25">
      <c r="A56" s="268" t="s">
        <v>121</v>
      </c>
      <c r="B56" s="187">
        <v>96</v>
      </c>
      <c r="C56" s="180">
        <v>49</v>
      </c>
      <c r="D56" s="215">
        <f t="shared" si="0"/>
        <v>51.041666666666664</v>
      </c>
      <c r="E56" s="180">
        <v>47</v>
      </c>
      <c r="F56" s="259">
        <f t="shared" si="1"/>
        <v>48.958333333333329</v>
      </c>
      <c r="G56" s="187">
        <v>47</v>
      </c>
      <c r="H56" s="180">
        <v>24</v>
      </c>
      <c r="I56" s="215">
        <f t="shared" si="2"/>
        <v>25</v>
      </c>
      <c r="J56" s="180">
        <v>23</v>
      </c>
      <c r="K56" s="259">
        <f t="shared" si="3"/>
        <v>23.958333333333336</v>
      </c>
      <c r="L56" s="187">
        <v>49</v>
      </c>
      <c r="M56" s="180">
        <v>25</v>
      </c>
      <c r="N56" s="215">
        <f t="shared" si="4"/>
        <v>26.041666666666668</v>
      </c>
      <c r="O56" s="180">
        <v>24</v>
      </c>
      <c r="P56" s="215">
        <f t="shared" si="5"/>
        <v>25</v>
      </c>
    </row>
    <row r="57" spans="1:16" ht="24.9" customHeight="1" x14ac:dyDescent="0.25">
      <c r="A57" s="256" t="s">
        <v>318</v>
      </c>
      <c r="B57" s="254">
        <v>1292</v>
      </c>
      <c r="C57" s="255">
        <v>646</v>
      </c>
      <c r="D57" s="256">
        <f t="shared" si="0"/>
        <v>50</v>
      </c>
      <c r="E57" s="255">
        <v>646</v>
      </c>
      <c r="F57" s="257">
        <f t="shared" si="1"/>
        <v>50</v>
      </c>
      <c r="G57" s="254">
        <v>728</v>
      </c>
      <c r="H57" s="255">
        <v>364</v>
      </c>
      <c r="I57" s="256">
        <f t="shared" si="2"/>
        <v>28.173374613003094</v>
      </c>
      <c r="J57" s="255">
        <v>364</v>
      </c>
      <c r="K57" s="256">
        <f t="shared" si="3"/>
        <v>28.173374613003094</v>
      </c>
      <c r="L57" s="254">
        <v>564</v>
      </c>
      <c r="M57" s="255">
        <v>282</v>
      </c>
      <c r="N57" s="256">
        <f t="shared" si="4"/>
        <v>21.826625386996902</v>
      </c>
      <c r="O57" s="255">
        <v>282</v>
      </c>
      <c r="P57" s="256">
        <f t="shared" si="5"/>
        <v>21.826625386996902</v>
      </c>
    </row>
    <row r="58" spans="1:16" ht="13.2" x14ac:dyDescent="0.25">
      <c r="A58" s="268" t="s">
        <v>8</v>
      </c>
      <c r="B58" s="187">
        <v>203</v>
      </c>
      <c r="C58" s="180">
        <v>103</v>
      </c>
      <c r="D58" s="215">
        <f t="shared" si="0"/>
        <v>50.738916256157637</v>
      </c>
      <c r="E58" s="180">
        <v>100</v>
      </c>
      <c r="F58" s="259">
        <f t="shared" si="1"/>
        <v>49.261083743842363</v>
      </c>
      <c r="G58" s="187">
        <v>112</v>
      </c>
      <c r="H58" s="180">
        <v>58</v>
      </c>
      <c r="I58" s="215">
        <f t="shared" si="2"/>
        <v>28.571428571428569</v>
      </c>
      <c r="J58" s="180">
        <v>54</v>
      </c>
      <c r="K58" s="259">
        <f t="shared" si="3"/>
        <v>26.600985221674879</v>
      </c>
      <c r="L58" s="187">
        <v>91</v>
      </c>
      <c r="M58" s="180">
        <v>45</v>
      </c>
      <c r="N58" s="215">
        <f t="shared" si="4"/>
        <v>22.167487684729064</v>
      </c>
      <c r="O58" s="180">
        <v>46</v>
      </c>
      <c r="P58" s="215">
        <f t="shared" si="5"/>
        <v>22.660098522167488</v>
      </c>
    </row>
    <row r="59" spans="1:16" ht="13.2" x14ac:dyDescent="0.25">
      <c r="A59" s="268" t="s">
        <v>122</v>
      </c>
      <c r="B59" s="187">
        <v>220</v>
      </c>
      <c r="C59" s="180">
        <v>112</v>
      </c>
      <c r="D59" s="215">
        <f t="shared" si="0"/>
        <v>50.909090909090907</v>
      </c>
      <c r="E59" s="180">
        <v>108</v>
      </c>
      <c r="F59" s="259">
        <f t="shared" si="1"/>
        <v>49.090909090909093</v>
      </c>
      <c r="G59" s="187">
        <v>121</v>
      </c>
      <c r="H59" s="180">
        <v>61</v>
      </c>
      <c r="I59" s="215">
        <f t="shared" si="2"/>
        <v>27.727272727272727</v>
      </c>
      <c r="J59" s="180">
        <v>60</v>
      </c>
      <c r="K59" s="259">
        <f t="shared" si="3"/>
        <v>27.27272727272727</v>
      </c>
      <c r="L59" s="187">
        <v>99</v>
      </c>
      <c r="M59" s="180">
        <v>51</v>
      </c>
      <c r="N59" s="215">
        <f t="shared" si="4"/>
        <v>23.18181818181818</v>
      </c>
      <c r="O59" s="180">
        <v>48</v>
      </c>
      <c r="P59" s="215">
        <f t="shared" si="5"/>
        <v>21.818181818181817</v>
      </c>
    </row>
    <row r="60" spans="1:16" ht="13.2" x14ac:dyDescent="0.25">
      <c r="A60" s="268" t="s">
        <v>123</v>
      </c>
      <c r="B60" s="187">
        <v>184</v>
      </c>
      <c r="C60" s="180">
        <v>89</v>
      </c>
      <c r="D60" s="215">
        <f t="shared" si="0"/>
        <v>48.369565217391305</v>
      </c>
      <c r="E60" s="180">
        <v>95</v>
      </c>
      <c r="F60" s="259">
        <f t="shared" si="1"/>
        <v>51.630434782608688</v>
      </c>
      <c r="G60" s="187">
        <v>103</v>
      </c>
      <c r="H60" s="180">
        <v>50</v>
      </c>
      <c r="I60" s="215">
        <f t="shared" si="2"/>
        <v>27.173913043478258</v>
      </c>
      <c r="J60" s="180">
        <v>53</v>
      </c>
      <c r="K60" s="259">
        <f t="shared" si="3"/>
        <v>28.804347826086957</v>
      </c>
      <c r="L60" s="187">
        <v>81</v>
      </c>
      <c r="M60" s="180">
        <v>39</v>
      </c>
      <c r="N60" s="215">
        <f t="shared" si="4"/>
        <v>21.195652173913043</v>
      </c>
      <c r="O60" s="180">
        <v>42</v>
      </c>
      <c r="P60" s="215">
        <f t="shared" si="5"/>
        <v>22.826086956521738</v>
      </c>
    </row>
    <row r="61" spans="1:16" ht="13.2" x14ac:dyDescent="0.25">
      <c r="A61" s="268" t="s">
        <v>124</v>
      </c>
      <c r="B61" s="187">
        <v>57</v>
      </c>
      <c r="C61" s="180">
        <v>28</v>
      </c>
      <c r="D61" s="215">
        <f t="shared" si="0"/>
        <v>49.122807017543856</v>
      </c>
      <c r="E61" s="180">
        <v>29</v>
      </c>
      <c r="F61" s="259">
        <f t="shared" si="1"/>
        <v>50.877192982456144</v>
      </c>
      <c r="G61" s="187">
        <v>35</v>
      </c>
      <c r="H61" s="180">
        <v>17</v>
      </c>
      <c r="I61" s="215">
        <f t="shared" si="2"/>
        <v>29.82456140350877</v>
      </c>
      <c r="J61" s="180">
        <v>18</v>
      </c>
      <c r="K61" s="259">
        <f t="shared" si="3"/>
        <v>31.578947368421051</v>
      </c>
      <c r="L61" s="187">
        <v>22</v>
      </c>
      <c r="M61" s="180">
        <v>11</v>
      </c>
      <c r="N61" s="215">
        <f t="shared" si="4"/>
        <v>19.298245614035086</v>
      </c>
      <c r="O61" s="180">
        <v>11</v>
      </c>
      <c r="P61" s="215">
        <f t="shared" si="5"/>
        <v>19.298245614035086</v>
      </c>
    </row>
    <row r="62" spans="1:16" ht="13.2" x14ac:dyDescent="0.25">
      <c r="A62" s="268" t="s">
        <v>125</v>
      </c>
      <c r="B62" s="187">
        <v>129</v>
      </c>
      <c r="C62" s="180">
        <v>63</v>
      </c>
      <c r="D62" s="215">
        <f t="shared" si="0"/>
        <v>48.837209302325576</v>
      </c>
      <c r="E62" s="180">
        <v>66</v>
      </c>
      <c r="F62" s="259">
        <f t="shared" si="1"/>
        <v>51.162790697674424</v>
      </c>
      <c r="G62" s="187">
        <v>73</v>
      </c>
      <c r="H62" s="180">
        <v>36</v>
      </c>
      <c r="I62" s="215">
        <f t="shared" si="2"/>
        <v>27.906976744186046</v>
      </c>
      <c r="J62" s="180">
        <v>37</v>
      </c>
      <c r="K62" s="259">
        <f t="shared" si="3"/>
        <v>28.68217054263566</v>
      </c>
      <c r="L62" s="187">
        <v>56</v>
      </c>
      <c r="M62" s="180">
        <v>27</v>
      </c>
      <c r="N62" s="215">
        <f t="shared" si="4"/>
        <v>20.930232558139537</v>
      </c>
      <c r="O62" s="180">
        <v>29</v>
      </c>
      <c r="P62" s="215">
        <f t="shared" si="5"/>
        <v>22.480620155038761</v>
      </c>
    </row>
    <row r="63" spans="1:16" ht="13.2" x14ac:dyDescent="0.25">
      <c r="A63" s="268" t="s">
        <v>126</v>
      </c>
      <c r="B63" s="187">
        <v>119</v>
      </c>
      <c r="C63" s="180">
        <v>62</v>
      </c>
      <c r="D63" s="215">
        <f t="shared" si="0"/>
        <v>52.100840336134461</v>
      </c>
      <c r="E63" s="180">
        <v>57</v>
      </c>
      <c r="F63" s="259">
        <f t="shared" si="1"/>
        <v>47.899159663865547</v>
      </c>
      <c r="G63" s="187">
        <v>59</v>
      </c>
      <c r="H63" s="180">
        <v>31</v>
      </c>
      <c r="I63" s="215">
        <f t="shared" si="2"/>
        <v>26.05042016806723</v>
      </c>
      <c r="J63" s="180">
        <v>28</v>
      </c>
      <c r="K63" s="259">
        <f t="shared" si="3"/>
        <v>23.52941176470588</v>
      </c>
      <c r="L63" s="187">
        <v>60</v>
      </c>
      <c r="M63" s="180">
        <v>31</v>
      </c>
      <c r="N63" s="215">
        <f t="shared" si="4"/>
        <v>26.05042016806723</v>
      </c>
      <c r="O63" s="180">
        <v>29</v>
      </c>
      <c r="P63" s="215">
        <f t="shared" si="5"/>
        <v>24.369747899159663</v>
      </c>
    </row>
    <row r="64" spans="1:16" ht="13.2" x14ac:dyDescent="0.25">
      <c r="A64" s="268" t="s">
        <v>127</v>
      </c>
      <c r="B64" s="187">
        <v>75</v>
      </c>
      <c r="C64" s="180">
        <v>37</v>
      </c>
      <c r="D64" s="215">
        <f t="shared" si="0"/>
        <v>49.333333333333336</v>
      </c>
      <c r="E64" s="180">
        <v>38</v>
      </c>
      <c r="F64" s="259">
        <f t="shared" si="1"/>
        <v>50.666666666666671</v>
      </c>
      <c r="G64" s="187">
        <v>46</v>
      </c>
      <c r="H64" s="180">
        <v>23</v>
      </c>
      <c r="I64" s="215">
        <f t="shared" si="2"/>
        <v>30.666666666666664</v>
      </c>
      <c r="J64" s="180">
        <v>23</v>
      </c>
      <c r="K64" s="259">
        <f t="shared" si="3"/>
        <v>30.666666666666664</v>
      </c>
      <c r="L64" s="187">
        <v>29</v>
      </c>
      <c r="M64" s="180">
        <v>14</v>
      </c>
      <c r="N64" s="215">
        <f t="shared" si="4"/>
        <v>18.666666666666668</v>
      </c>
      <c r="O64" s="180">
        <v>15</v>
      </c>
      <c r="P64" s="215">
        <f t="shared" si="5"/>
        <v>20</v>
      </c>
    </row>
    <row r="65" spans="1:16" ht="13.2" x14ac:dyDescent="0.25">
      <c r="A65" s="268" t="s">
        <v>128</v>
      </c>
      <c r="B65" s="187">
        <v>59</v>
      </c>
      <c r="C65" s="180">
        <v>28</v>
      </c>
      <c r="D65" s="215">
        <f t="shared" si="0"/>
        <v>47.457627118644069</v>
      </c>
      <c r="E65" s="180">
        <v>31</v>
      </c>
      <c r="F65" s="259">
        <f t="shared" si="1"/>
        <v>52.542372881355938</v>
      </c>
      <c r="G65" s="187">
        <v>37</v>
      </c>
      <c r="H65" s="180">
        <v>17</v>
      </c>
      <c r="I65" s="215">
        <f t="shared" si="2"/>
        <v>28.8135593220339</v>
      </c>
      <c r="J65" s="180">
        <v>20</v>
      </c>
      <c r="K65" s="259">
        <f t="shared" si="3"/>
        <v>33.898305084745758</v>
      </c>
      <c r="L65" s="187">
        <v>22</v>
      </c>
      <c r="M65" s="180">
        <v>11</v>
      </c>
      <c r="N65" s="215">
        <f t="shared" si="4"/>
        <v>18.64406779661017</v>
      </c>
      <c r="O65" s="180">
        <v>11</v>
      </c>
      <c r="P65" s="215">
        <f t="shared" si="5"/>
        <v>18.64406779661017</v>
      </c>
    </row>
    <row r="66" spans="1:16" ht="13.2" x14ac:dyDescent="0.25">
      <c r="A66" s="268" t="s">
        <v>129</v>
      </c>
      <c r="B66" s="187">
        <v>39</v>
      </c>
      <c r="C66" s="180">
        <v>20</v>
      </c>
      <c r="D66" s="215">
        <f t="shared" si="0"/>
        <v>51.282051282051277</v>
      </c>
      <c r="E66" s="180">
        <v>19</v>
      </c>
      <c r="F66" s="259">
        <f t="shared" si="1"/>
        <v>48.717948717948715</v>
      </c>
      <c r="G66" s="187">
        <v>24</v>
      </c>
      <c r="H66" s="180">
        <v>12</v>
      </c>
      <c r="I66" s="215">
        <f t="shared" si="2"/>
        <v>30.76923076923077</v>
      </c>
      <c r="J66" s="180">
        <v>12</v>
      </c>
      <c r="K66" s="259">
        <f t="shared" si="3"/>
        <v>30.76923076923077</v>
      </c>
      <c r="L66" s="187">
        <v>15</v>
      </c>
      <c r="M66" s="180">
        <v>8</v>
      </c>
      <c r="N66" s="215">
        <f t="shared" si="4"/>
        <v>20.512820512820511</v>
      </c>
      <c r="O66" s="180">
        <v>7</v>
      </c>
      <c r="P66" s="215">
        <f t="shared" si="5"/>
        <v>17.948717948717949</v>
      </c>
    </row>
    <row r="67" spans="1:16" ht="13.2" x14ac:dyDescent="0.25">
      <c r="A67" s="268" t="s">
        <v>130</v>
      </c>
      <c r="B67" s="187">
        <v>207</v>
      </c>
      <c r="C67" s="180">
        <v>104</v>
      </c>
      <c r="D67" s="215">
        <f t="shared" si="0"/>
        <v>50.24154589371981</v>
      </c>
      <c r="E67" s="180">
        <v>103</v>
      </c>
      <c r="F67" s="259">
        <f t="shared" si="1"/>
        <v>49.75845410628019</v>
      </c>
      <c r="G67" s="187">
        <v>118</v>
      </c>
      <c r="H67" s="180">
        <v>59</v>
      </c>
      <c r="I67" s="215">
        <f t="shared" si="2"/>
        <v>28.502415458937197</v>
      </c>
      <c r="J67" s="180">
        <v>59</v>
      </c>
      <c r="K67" s="259">
        <f t="shared" si="3"/>
        <v>28.502415458937197</v>
      </c>
      <c r="L67" s="187">
        <v>89</v>
      </c>
      <c r="M67" s="180">
        <v>45</v>
      </c>
      <c r="N67" s="215">
        <f t="shared" si="4"/>
        <v>21.739130434782609</v>
      </c>
      <c r="O67" s="180">
        <v>44</v>
      </c>
      <c r="P67" s="215">
        <f t="shared" si="5"/>
        <v>21.256038647342994</v>
      </c>
    </row>
    <row r="68" spans="1:16" ht="24.9" customHeight="1" x14ac:dyDescent="0.25">
      <c r="A68" s="256" t="s">
        <v>319</v>
      </c>
      <c r="B68" s="254">
        <v>2096</v>
      </c>
      <c r="C68" s="255">
        <v>1044</v>
      </c>
      <c r="D68" s="256">
        <f t="shared" si="0"/>
        <v>49.809160305343511</v>
      </c>
      <c r="E68" s="255">
        <v>1052</v>
      </c>
      <c r="F68" s="257">
        <f t="shared" si="1"/>
        <v>50.190839694656489</v>
      </c>
      <c r="G68" s="254">
        <v>1141</v>
      </c>
      <c r="H68" s="255">
        <v>568</v>
      </c>
      <c r="I68" s="256">
        <f t="shared" si="2"/>
        <v>27.099236641221374</v>
      </c>
      <c r="J68" s="255">
        <v>573</v>
      </c>
      <c r="K68" s="256">
        <f t="shared" si="3"/>
        <v>27.337786259541986</v>
      </c>
      <c r="L68" s="254">
        <v>955</v>
      </c>
      <c r="M68" s="255">
        <v>476</v>
      </c>
      <c r="N68" s="256">
        <f t="shared" si="4"/>
        <v>22.709923664122137</v>
      </c>
      <c r="O68" s="255">
        <v>479</v>
      </c>
      <c r="P68" s="256">
        <f t="shared" si="5"/>
        <v>22.853053435114504</v>
      </c>
    </row>
    <row r="69" spans="1:16" ht="13.2" x14ac:dyDescent="0.25">
      <c r="A69" s="268" t="s">
        <v>131</v>
      </c>
      <c r="B69" s="187">
        <v>197</v>
      </c>
      <c r="C69" s="180">
        <v>98</v>
      </c>
      <c r="D69" s="215">
        <f t="shared" si="0"/>
        <v>49.746192893401016</v>
      </c>
      <c r="E69" s="180">
        <v>99</v>
      </c>
      <c r="F69" s="259">
        <f t="shared" si="1"/>
        <v>50.253807106598977</v>
      </c>
      <c r="G69" s="187">
        <v>114</v>
      </c>
      <c r="H69" s="180">
        <v>56</v>
      </c>
      <c r="I69" s="215">
        <f t="shared" si="2"/>
        <v>28.426395939086298</v>
      </c>
      <c r="J69" s="180">
        <v>58</v>
      </c>
      <c r="K69" s="259">
        <f t="shared" si="3"/>
        <v>29.441624365482234</v>
      </c>
      <c r="L69" s="187">
        <v>83</v>
      </c>
      <c r="M69" s="180">
        <v>42</v>
      </c>
      <c r="N69" s="215">
        <f t="shared" si="4"/>
        <v>21.319796954314722</v>
      </c>
      <c r="O69" s="180">
        <v>41</v>
      </c>
      <c r="P69" s="215">
        <f t="shared" si="5"/>
        <v>20.812182741116754</v>
      </c>
    </row>
    <row r="70" spans="1:16" ht="13.2" x14ac:dyDescent="0.25">
      <c r="A70" s="268" t="s">
        <v>132</v>
      </c>
      <c r="B70" s="187">
        <v>309</v>
      </c>
      <c r="C70" s="180">
        <v>154</v>
      </c>
      <c r="D70" s="215">
        <f t="shared" si="0"/>
        <v>49.838187702265373</v>
      </c>
      <c r="E70" s="180">
        <v>155</v>
      </c>
      <c r="F70" s="259">
        <f t="shared" si="1"/>
        <v>50.161812297734635</v>
      </c>
      <c r="G70" s="187">
        <v>166</v>
      </c>
      <c r="H70" s="180">
        <v>83</v>
      </c>
      <c r="I70" s="215">
        <f t="shared" si="2"/>
        <v>26.860841423948216</v>
      </c>
      <c r="J70" s="180">
        <v>83</v>
      </c>
      <c r="K70" s="259">
        <f t="shared" si="3"/>
        <v>26.860841423948216</v>
      </c>
      <c r="L70" s="187">
        <v>143</v>
      </c>
      <c r="M70" s="180">
        <v>71</v>
      </c>
      <c r="N70" s="215">
        <f t="shared" si="4"/>
        <v>22.97734627831715</v>
      </c>
      <c r="O70" s="180">
        <v>72</v>
      </c>
      <c r="P70" s="215">
        <f t="shared" si="5"/>
        <v>23.300970873786408</v>
      </c>
    </row>
    <row r="71" spans="1:16" ht="13.2" x14ac:dyDescent="0.25">
      <c r="A71" s="268" t="s">
        <v>133</v>
      </c>
      <c r="B71" s="187">
        <v>434</v>
      </c>
      <c r="C71" s="180">
        <v>217</v>
      </c>
      <c r="D71" s="215">
        <f t="shared" si="0"/>
        <v>50</v>
      </c>
      <c r="E71" s="180">
        <v>217</v>
      </c>
      <c r="F71" s="259">
        <f t="shared" si="1"/>
        <v>50</v>
      </c>
      <c r="G71" s="187">
        <v>232</v>
      </c>
      <c r="H71" s="180">
        <v>116</v>
      </c>
      <c r="I71" s="215">
        <f t="shared" si="2"/>
        <v>26.728110599078342</v>
      </c>
      <c r="J71" s="180">
        <v>116</v>
      </c>
      <c r="K71" s="259">
        <f t="shared" si="3"/>
        <v>26.728110599078342</v>
      </c>
      <c r="L71" s="187">
        <v>202</v>
      </c>
      <c r="M71" s="180">
        <v>101</v>
      </c>
      <c r="N71" s="215">
        <f t="shared" si="4"/>
        <v>23.271889400921658</v>
      </c>
      <c r="O71" s="180">
        <v>101</v>
      </c>
      <c r="P71" s="215">
        <f t="shared" si="5"/>
        <v>23.271889400921658</v>
      </c>
    </row>
    <row r="72" spans="1:16" ht="13.2" x14ac:dyDescent="0.25">
      <c r="A72" s="268" t="s">
        <v>134</v>
      </c>
      <c r="B72" s="187">
        <v>159</v>
      </c>
      <c r="C72" s="180">
        <v>79</v>
      </c>
      <c r="D72" s="215">
        <f t="shared" si="0"/>
        <v>49.685534591194966</v>
      </c>
      <c r="E72" s="180">
        <v>80</v>
      </c>
      <c r="F72" s="259">
        <f t="shared" si="1"/>
        <v>50.314465408805034</v>
      </c>
      <c r="G72" s="187">
        <v>82</v>
      </c>
      <c r="H72" s="180">
        <v>40</v>
      </c>
      <c r="I72" s="215">
        <f t="shared" si="2"/>
        <v>25.157232704402517</v>
      </c>
      <c r="J72" s="180">
        <v>42</v>
      </c>
      <c r="K72" s="259">
        <f t="shared" si="3"/>
        <v>26.415094339622641</v>
      </c>
      <c r="L72" s="187">
        <v>77</v>
      </c>
      <c r="M72" s="180">
        <v>39</v>
      </c>
      <c r="N72" s="215">
        <f t="shared" si="4"/>
        <v>24.528301886792452</v>
      </c>
      <c r="O72" s="180">
        <v>38</v>
      </c>
      <c r="P72" s="215">
        <f t="shared" si="5"/>
        <v>23.89937106918239</v>
      </c>
    </row>
    <row r="73" spans="1:16" ht="13.2" x14ac:dyDescent="0.25">
      <c r="A73" s="268" t="s">
        <v>135</v>
      </c>
      <c r="B73" s="187">
        <v>147</v>
      </c>
      <c r="C73" s="180">
        <v>73</v>
      </c>
      <c r="D73" s="215">
        <f t="shared" si="0"/>
        <v>49.65986394557823</v>
      </c>
      <c r="E73" s="180">
        <v>74</v>
      </c>
      <c r="F73" s="259">
        <f t="shared" si="1"/>
        <v>50.34013605442177</v>
      </c>
      <c r="G73" s="187">
        <v>80</v>
      </c>
      <c r="H73" s="180">
        <v>40</v>
      </c>
      <c r="I73" s="215">
        <f t="shared" si="2"/>
        <v>27.210884353741498</v>
      </c>
      <c r="J73" s="180">
        <v>40</v>
      </c>
      <c r="K73" s="259">
        <f t="shared" si="3"/>
        <v>27.210884353741498</v>
      </c>
      <c r="L73" s="187">
        <v>67</v>
      </c>
      <c r="M73" s="180">
        <v>33</v>
      </c>
      <c r="N73" s="215">
        <f t="shared" si="4"/>
        <v>22.448979591836736</v>
      </c>
      <c r="O73" s="180">
        <v>34</v>
      </c>
      <c r="P73" s="215">
        <f t="shared" si="5"/>
        <v>23.129251700680271</v>
      </c>
    </row>
    <row r="74" spans="1:16" ht="13.2" x14ac:dyDescent="0.25">
      <c r="A74" s="268" t="s">
        <v>136</v>
      </c>
      <c r="B74" s="187">
        <v>193</v>
      </c>
      <c r="C74" s="180">
        <v>94</v>
      </c>
      <c r="D74" s="215">
        <f t="shared" si="0"/>
        <v>48.704663212435236</v>
      </c>
      <c r="E74" s="180">
        <v>99</v>
      </c>
      <c r="F74" s="259">
        <f t="shared" si="1"/>
        <v>51.295336787564771</v>
      </c>
      <c r="G74" s="187">
        <v>108</v>
      </c>
      <c r="H74" s="180">
        <v>52</v>
      </c>
      <c r="I74" s="215">
        <f t="shared" si="2"/>
        <v>26.94300518134715</v>
      </c>
      <c r="J74" s="180">
        <v>56</v>
      </c>
      <c r="K74" s="259">
        <f t="shared" si="3"/>
        <v>29.015544041450774</v>
      </c>
      <c r="L74" s="187">
        <v>85</v>
      </c>
      <c r="M74" s="180">
        <v>42</v>
      </c>
      <c r="N74" s="215">
        <f t="shared" si="4"/>
        <v>21.761658031088082</v>
      </c>
      <c r="O74" s="180">
        <v>43</v>
      </c>
      <c r="P74" s="215">
        <f t="shared" si="5"/>
        <v>22.279792746113987</v>
      </c>
    </row>
    <row r="75" spans="1:16" ht="13.2" x14ac:dyDescent="0.25">
      <c r="A75" s="268" t="s">
        <v>137</v>
      </c>
      <c r="B75" s="187">
        <v>84</v>
      </c>
      <c r="C75" s="180">
        <v>42</v>
      </c>
      <c r="D75" s="215">
        <f t="shared" si="0"/>
        <v>50</v>
      </c>
      <c r="E75" s="180">
        <v>42</v>
      </c>
      <c r="F75" s="259">
        <f t="shared" si="1"/>
        <v>50</v>
      </c>
      <c r="G75" s="187">
        <v>51</v>
      </c>
      <c r="H75" s="180">
        <v>25</v>
      </c>
      <c r="I75" s="215">
        <f t="shared" si="2"/>
        <v>29.761904761904763</v>
      </c>
      <c r="J75" s="180">
        <v>26</v>
      </c>
      <c r="K75" s="259">
        <f t="shared" si="3"/>
        <v>30.952380952380953</v>
      </c>
      <c r="L75" s="187">
        <v>33</v>
      </c>
      <c r="M75" s="180">
        <v>17</v>
      </c>
      <c r="N75" s="215">
        <f t="shared" si="4"/>
        <v>20.238095238095237</v>
      </c>
      <c r="O75" s="180">
        <v>16</v>
      </c>
      <c r="P75" s="215">
        <f t="shared" si="5"/>
        <v>19.047619047619047</v>
      </c>
    </row>
    <row r="76" spans="1:16" ht="13.2" x14ac:dyDescent="0.25">
      <c r="A76" s="268" t="s">
        <v>138</v>
      </c>
      <c r="B76" s="187">
        <v>157</v>
      </c>
      <c r="C76" s="180">
        <v>77</v>
      </c>
      <c r="D76" s="215">
        <f t="shared" ref="D76:D91" si="6">C76/$B76*100</f>
        <v>49.044585987261144</v>
      </c>
      <c r="E76" s="180">
        <v>80</v>
      </c>
      <c r="F76" s="259">
        <f t="shared" ref="F76:F91" si="7">E76/$B76*100</f>
        <v>50.955414012738856</v>
      </c>
      <c r="G76" s="187">
        <v>86</v>
      </c>
      <c r="H76" s="180">
        <v>43</v>
      </c>
      <c r="I76" s="215">
        <f t="shared" ref="I76:I91" si="8">H76/$B76*100</f>
        <v>27.388535031847134</v>
      </c>
      <c r="J76" s="180">
        <v>43</v>
      </c>
      <c r="K76" s="259">
        <f t="shared" ref="K76:K91" si="9">J76/$B76*100</f>
        <v>27.388535031847134</v>
      </c>
      <c r="L76" s="187">
        <v>71</v>
      </c>
      <c r="M76" s="180">
        <v>34</v>
      </c>
      <c r="N76" s="215">
        <f t="shared" ref="N76:N91" si="10">M76/$B76*100</f>
        <v>21.656050955414013</v>
      </c>
      <c r="O76" s="180">
        <v>37</v>
      </c>
      <c r="P76" s="215">
        <f t="shared" ref="P76:P91" si="11">O76/$B76*100</f>
        <v>23.566878980891719</v>
      </c>
    </row>
    <row r="77" spans="1:16" ht="13.2" x14ac:dyDescent="0.25">
      <c r="A77" s="268" t="s">
        <v>139</v>
      </c>
      <c r="B77" s="187">
        <v>149</v>
      </c>
      <c r="C77" s="180">
        <v>76</v>
      </c>
      <c r="D77" s="215">
        <f t="shared" si="6"/>
        <v>51.006711409395976</v>
      </c>
      <c r="E77" s="180">
        <v>73</v>
      </c>
      <c r="F77" s="259">
        <f t="shared" si="7"/>
        <v>48.993288590604031</v>
      </c>
      <c r="G77" s="187">
        <v>79</v>
      </c>
      <c r="H77" s="180">
        <v>41</v>
      </c>
      <c r="I77" s="215">
        <f t="shared" si="8"/>
        <v>27.516778523489933</v>
      </c>
      <c r="J77" s="180">
        <v>38</v>
      </c>
      <c r="K77" s="259">
        <f t="shared" si="9"/>
        <v>25.503355704697988</v>
      </c>
      <c r="L77" s="187">
        <v>70</v>
      </c>
      <c r="M77" s="180">
        <v>35</v>
      </c>
      <c r="N77" s="215">
        <f t="shared" si="10"/>
        <v>23.48993288590604</v>
      </c>
      <c r="O77" s="180">
        <v>35</v>
      </c>
      <c r="P77" s="215">
        <f t="shared" si="11"/>
        <v>23.48993288590604</v>
      </c>
    </row>
    <row r="78" spans="1:16" ht="13.2" x14ac:dyDescent="0.25">
      <c r="A78" s="268" t="s">
        <v>140</v>
      </c>
      <c r="B78" s="187">
        <v>99</v>
      </c>
      <c r="C78" s="180">
        <v>50</v>
      </c>
      <c r="D78" s="215">
        <f t="shared" si="6"/>
        <v>50.505050505050505</v>
      </c>
      <c r="E78" s="180">
        <v>49</v>
      </c>
      <c r="F78" s="259">
        <f t="shared" si="7"/>
        <v>49.494949494949495</v>
      </c>
      <c r="G78" s="187">
        <v>54</v>
      </c>
      <c r="H78" s="180">
        <v>27</v>
      </c>
      <c r="I78" s="215">
        <f t="shared" si="8"/>
        <v>27.27272727272727</v>
      </c>
      <c r="J78" s="180">
        <v>27</v>
      </c>
      <c r="K78" s="259">
        <f t="shared" si="9"/>
        <v>27.27272727272727</v>
      </c>
      <c r="L78" s="187">
        <v>45</v>
      </c>
      <c r="M78" s="180">
        <v>23</v>
      </c>
      <c r="N78" s="215">
        <f t="shared" si="10"/>
        <v>23.232323232323232</v>
      </c>
      <c r="O78" s="180">
        <v>22</v>
      </c>
      <c r="P78" s="215">
        <f t="shared" si="11"/>
        <v>22.222222222222221</v>
      </c>
    </row>
    <row r="79" spans="1:16" ht="13.2" x14ac:dyDescent="0.25">
      <c r="A79" s="268" t="s">
        <v>141</v>
      </c>
      <c r="B79" s="187">
        <v>168</v>
      </c>
      <c r="C79" s="180">
        <v>84</v>
      </c>
      <c r="D79" s="215">
        <f t="shared" si="6"/>
        <v>50</v>
      </c>
      <c r="E79" s="180">
        <v>84</v>
      </c>
      <c r="F79" s="259">
        <f t="shared" si="7"/>
        <v>50</v>
      </c>
      <c r="G79" s="187">
        <v>89</v>
      </c>
      <c r="H79" s="180">
        <v>45</v>
      </c>
      <c r="I79" s="215">
        <f t="shared" si="8"/>
        <v>26.785714285714285</v>
      </c>
      <c r="J79" s="180">
        <v>44</v>
      </c>
      <c r="K79" s="259">
        <f t="shared" si="9"/>
        <v>26.190476190476193</v>
      </c>
      <c r="L79" s="187">
        <v>79</v>
      </c>
      <c r="M79" s="180">
        <v>39</v>
      </c>
      <c r="N79" s="215">
        <f t="shared" si="10"/>
        <v>23.214285714285715</v>
      </c>
      <c r="O79" s="180">
        <v>40</v>
      </c>
      <c r="P79" s="215">
        <f t="shared" si="11"/>
        <v>23.809523809523807</v>
      </c>
    </row>
    <row r="80" spans="1:16" ht="24.9" customHeight="1" x14ac:dyDescent="0.25">
      <c r="A80" s="256" t="s">
        <v>281</v>
      </c>
      <c r="B80" s="254">
        <v>1854</v>
      </c>
      <c r="C80" s="255">
        <v>924</v>
      </c>
      <c r="D80" s="256">
        <f t="shared" si="6"/>
        <v>49.838187702265373</v>
      </c>
      <c r="E80" s="255">
        <v>930</v>
      </c>
      <c r="F80" s="257">
        <f t="shared" si="7"/>
        <v>50.161812297734635</v>
      </c>
      <c r="G80" s="254">
        <v>1041</v>
      </c>
      <c r="H80" s="255">
        <v>517</v>
      </c>
      <c r="I80" s="256">
        <f t="shared" si="8"/>
        <v>27.885652642934193</v>
      </c>
      <c r="J80" s="255">
        <v>524</v>
      </c>
      <c r="K80" s="256">
        <f t="shared" si="9"/>
        <v>28.263214670981661</v>
      </c>
      <c r="L80" s="254">
        <v>813</v>
      </c>
      <c r="M80" s="255">
        <v>407</v>
      </c>
      <c r="N80" s="256">
        <f t="shared" si="10"/>
        <v>21.952535059331176</v>
      </c>
      <c r="O80" s="255">
        <v>406</v>
      </c>
      <c r="P80" s="256">
        <f t="shared" si="11"/>
        <v>21.898597626752967</v>
      </c>
    </row>
    <row r="81" spans="1:16" ht="13.2" x14ac:dyDescent="0.25">
      <c r="A81" s="268" t="s">
        <v>10</v>
      </c>
      <c r="B81" s="187">
        <v>475</v>
      </c>
      <c r="C81" s="180">
        <v>233</v>
      </c>
      <c r="D81" s="215">
        <f t="shared" si="6"/>
        <v>49.05263157894737</v>
      </c>
      <c r="E81" s="180">
        <v>242</v>
      </c>
      <c r="F81" s="259">
        <f t="shared" si="7"/>
        <v>50.94736842105263</v>
      </c>
      <c r="G81" s="187">
        <v>269</v>
      </c>
      <c r="H81" s="180">
        <v>132</v>
      </c>
      <c r="I81" s="215">
        <f t="shared" si="8"/>
        <v>27.789473684210524</v>
      </c>
      <c r="J81" s="180">
        <v>137</v>
      </c>
      <c r="K81" s="259">
        <f t="shared" si="9"/>
        <v>28.842105263157897</v>
      </c>
      <c r="L81" s="187">
        <v>206</v>
      </c>
      <c r="M81" s="180">
        <v>101</v>
      </c>
      <c r="N81" s="215">
        <f t="shared" si="10"/>
        <v>21.263157894736842</v>
      </c>
      <c r="O81" s="180">
        <v>105</v>
      </c>
      <c r="P81" s="215">
        <f t="shared" si="11"/>
        <v>22.105263157894736</v>
      </c>
    </row>
    <row r="82" spans="1:16" ht="13.2" x14ac:dyDescent="0.25">
      <c r="A82" s="268" t="s">
        <v>142</v>
      </c>
      <c r="B82" s="187">
        <v>173</v>
      </c>
      <c r="C82" s="180">
        <v>88</v>
      </c>
      <c r="D82" s="215">
        <f t="shared" si="6"/>
        <v>50.867052023121381</v>
      </c>
      <c r="E82" s="180">
        <v>85</v>
      </c>
      <c r="F82" s="259">
        <f t="shared" si="7"/>
        <v>49.132947976878611</v>
      </c>
      <c r="G82" s="187">
        <v>99</v>
      </c>
      <c r="H82" s="180">
        <v>50</v>
      </c>
      <c r="I82" s="215">
        <f t="shared" si="8"/>
        <v>28.901734104046245</v>
      </c>
      <c r="J82" s="180">
        <v>49</v>
      </c>
      <c r="K82" s="259">
        <f t="shared" si="9"/>
        <v>28.323699421965319</v>
      </c>
      <c r="L82" s="187">
        <v>74</v>
      </c>
      <c r="M82" s="180">
        <v>38</v>
      </c>
      <c r="N82" s="215">
        <f t="shared" si="10"/>
        <v>21.965317919075144</v>
      </c>
      <c r="O82" s="180">
        <v>36</v>
      </c>
      <c r="P82" s="215">
        <f t="shared" si="11"/>
        <v>20.809248554913296</v>
      </c>
    </row>
    <row r="83" spans="1:16" ht="13.2" x14ac:dyDescent="0.25">
      <c r="A83" s="268" t="s">
        <v>143</v>
      </c>
      <c r="B83" s="187">
        <v>163</v>
      </c>
      <c r="C83" s="180">
        <v>79</v>
      </c>
      <c r="D83" s="215">
        <f t="shared" si="6"/>
        <v>48.466257668711656</v>
      </c>
      <c r="E83" s="180">
        <v>84</v>
      </c>
      <c r="F83" s="259">
        <f t="shared" si="7"/>
        <v>51.533742331288344</v>
      </c>
      <c r="G83" s="187">
        <v>98</v>
      </c>
      <c r="H83" s="180">
        <v>48</v>
      </c>
      <c r="I83" s="215">
        <f t="shared" si="8"/>
        <v>29.447852760736197</v>
      </c>
      <c r="J83" s="180">
        <v>50</v>
      </c>
      <c r="K83" s="259">
        <f t="shared" si="9"/>
        <v>30.674846625766872</v>
      </c>
      <c r="L83" s="187">
        <v>65</v>
      </c>
      <c r="M83" s="180">
        <v>31</v>
      </c>
      <c r="N83" s="215">
        <f t="shared" si="10"/>
        <v>19.018404907975462</v>
      </c>
      <c r="O83" s="180">
        <v>34</v>
      </c>
      <c r="P83" s="215">
        <f t="shared" si="11"/>
        <v>20.858895705521473</v>
      </c>
    </row>
    <row r="84" spans="1:16" ht="13.2" x14ac:dyDescent="0.25">
      <c r="A84" s="268" t="s">
        <v>144</v>
      </c>
      <c r="B84" s="187">
        <v>128</v>
      </c>
      <c r="C84" s="180">
        <v>62</v>
      </c>
      <c r="D84" s="215">
        <f t="shared" si="6"/>
        <v>48.4375</v>
      </c>
      <c r="E84" s="180">
        <v>66</v>
      </c>
      <c r="F84" s="259">
        <f t="shared" si="7"/>
        <v>51.5625</v>
      </c>
      <c r="G84" s="187">
        <v>73</v>
      </c>
      <c r="H84" s="180">
        <v>35</v>
      </c>
      <c r="I84" s="215">
        <f t="shared" si="8"/>
        <v>27.34375</v>
      </c>
      <c r="J84" s="180">
        <v>38</v>
      </c>
      <c r="K84" s="259">
        <f t="shared" si="9"/>
        <v>29.6875</v>
      </c>
      <c r="L84" s="187">
        <v>55</v>
      </c>
      <c r="M84" s="180">
        <v>27</v>
      </c>
      <c r="N84" s="215">
        <f t="shared" si="10"/>
        <v>21.09375</v>
      </c>
      <c r="O84" s="180">
        <v>28</v>
      </c>
      <c r="P84" s="215">
        <f t="shared" si="11"/>
        <v>21.875</v>
      </c>
    </row>
    <row r="85" spans="1:16" ht="13.2" x14ac:dyDescent="0.25">
      <c r="A85" s="268" t="s">
        <v>145</v>
      </c>
      <c r="B85" s="187">
        <v>207</v>
      </c>
      <c r="C85" s="180">
        <v>105</v>
      </c>
      <c r="D85" s="215">
        <f t="shared" si="6"/>
        <v>50.724637681159422</v>
      </c>
      <c r="E85" s="180">
        <v>102</v>
      </c>
      <c r="F85" s="259">
        <f t="shared" si="7"/>
        <v>49.275362318840585</v>
      </c>
      <c r="G85" s="187">
        <v>127</v>
      </c>
      <c r="H85" s="180">
        <v>64</v>
      </c>
      <c r="I85" s="215">
        <f t="shared" si="8"/>
        <v>30.917874396135264</v>
      </c>
      <c r="J85" s="180">
        <v>63</v>
      </c>
      <c r="K85" s="259">
        <f t="shared" si="9"/>
        <v>30.434782608695656</v>
      </c>
      <c r="L85" s="187">
        <v>80</v>
      </c>
      <c r="M85" s="180">
        <v>41</v>
      </c>
      <c r="N85" s="215">
        <f t="shared" si="10"/>
        <v>19.806763285024154</v>
      </c>
      <c r="O85" s="180">
        <v>39</v>
      </c>
      <c r="P85" s="215">
        <f t="shared" si="11"/>
        <v>18.840579710144929</v>
      </c>
    </row>
    <row r="86" spans="1:16" ht="13.2" x14ac:dyDescent="0.25">
      <c r="A86" s="268" t="s">
        <v>760</v>
      </c>
      <c r="B86" s="187">
        <v>122</v>
      </c>
      <c r="C86" s="180">
        <v>62</v>
      </c>
      <c r="D86" s="215">
        <f t="shared" si="6"/>
        <v>50.819672131147541</v>
      </c>
      <c r="E86" s="180">
        <v>60</v>
      </c>
      <c r="F86" s="259">
        <f t="shared" si="7"/>
        <v>49.180327868852459</v>
      </c>
      <c r="G86" s="187">
        <v>62</v>
      </c>
      <c r="H86" s="180">
        <v>31</v>
      </c>
      <c r="I86" s="215">
        <f t="shared" si="8"/>
        <v>25.409836065573771</v>
      </c>
      <c r="J86" s="180">
        <v>31</v>
      </c>
      <c r="K86" s="259">
        <f t="shared" si="9"/>
        <v>25.409836065573771</v>
      </c>
      <c r="L86" s="187">
        <v>60</v>
      </c>
      <c r="M86" s="180">
        <v>31</v>
      </c>
      <c r="N86" s="215">
        <f t="shared" si="10"/>
        <v>25.409836065573771</v>
      </c>
      <c r="O86" s="180">
        <v>29</v>
      </c>
      <c r="P86" s="215">
        <f t="shared" si="11"/>
        <v>23.770491803278688</v>
      </c>
    </row>
    <row r="87" spans="1:16" ht="13.2" x14ac:dyDescent="0.25">
      <c r="A87" s="268" t="s">
        <v>146</v>
      </c>
      <c r="B87" s="187">
        <v>135</v>
      </c>
      <c r="C87" s="180">
        <v>68</v>
      </c>
      <c r="D87" s="215">
        <f t="shared" si="6"/>
        <v>50.370370370370367</v>
      </c>
      <c r="E87" s="180">
        <v>67</v>
      </c>
      <c r="F87" s="259">
        <f t="shared" si="7"/>
        <v>49.629629629629626</v>
      </c>
      <c r="G87" s="187">
        <v>71</v>
      </c>
      <c r="H87" s="180">
        <v>36</v>
      </c>
      <c r="I87" s="215">
        <f t="shared" si="8"/>
        <v>26.666666666666668</v>
      </c>
      <c r="J87" s="180">
        <v>35</v>
      </c>
      <c r="K87" s="259">
        <f t="shared" si="9"/>
        <v>25.925925925925924</v>
      </c>
      <c r="L87" s="187">
        <v>64</v>
      </c>
      <c r="M87" s="180">
        <v>32</v>
      </c>
      <c r="N87" s="215">
        <f t="shared" si="10"/>
        <v>23.703703703703706</v>
      </c>
      <c r="O87" s="180">
        <v>32</v>
      </c>
      <c r="P87" s="215">
        <f t="shared" si="11"/>
        <v>23.703703703703706</v>
      </c>
    </row>
    <row r="88" spans="1:16" ht="13.2" x14ac:dyDescent="0.25">
      <c r="A88" s="268" t="s">
        <v>147</v>
      </c>
      <c r="B88" s="187">
        <v>124</v>
      </c>
      <c r="C88" s="180">
        <v>64</v>
      </c>
      <c r="D88" s="215">
        <f t="shared" si="6"/>
        <v>51.612903225806448</v>
      </c>
      <c r="E88" s="180">
        <v>60</v>
      </c>
      <c r="F88" s="259">
        <f t="shared" si="7"/>
        <v>48.387096774193552</v>
      </c>
      <c r="G88" s="187">
        <v>68</v>
      </c>
      <c r="H88" s="180">
        <v>35</v>
      </c>
      <c r="I88" s="215">
        <f t="shared" si="8"/>
        <v>28.225806451612907</v>
      </c>
      <c r="J88" s="180">
        <v>33</v>
      </c>
      <c r="K88" s="259">
        <f t="shared" si="9"/>
        <v>26.612903225806448</v>
      </c>
      <c r="L88" s="187">
        <v>56</v>
      </c>
      <c r="M88" s="180">
        <v>29</v>
      </c>
      <c r="N88" s="215">
        <f t="shared" si="10"/>
        <v>23.387096774193548</v>
      </c>
      <c r="O88" s="180">
        <v>27</v>
      </c>
      <c r="P88" s="215">
        <f t="shared" si="11"/>
        <v>21.774193548387096</v>
      </c>
    </row>
    <row r="89" spans="1:16" ht="13.2" x14ac:dyDescent="0.25">
      <c r="A89" s="268" t="s">
        <v>148</v>
      </c>
      <c r="B89" s="187">
        <v>54</v>
      </c>
      <c r="C89" s="180">
        <v>27</v>
      </c>
      <c r="D89" s="215">
        <f t="shared" si="6"/>
        <v>50</v>
      </c>
      <c r="E89" s="180">
        <v>27</v>
      </c>
      <c r="F89" s="259">
        <f t="shared" si="7"/>
        <v>50</v>
      </c>
      <c r="G89" s="187">
        <v>28</v>
      </c>
      <c r="H89" s="180">
        <v>14</v>
      </c>
      <c r="I89" s="215">
        <f t="shared" si="8"/>
        <v>25.925925925925924</v>
      </c>
      <c r="J89" s="180">
        <v>14</v>
      </c>
      <c r="K89" s="259">
        <f t="shared" si="9"/>
        <v>25.925925925925924</v>
      </c>
      <c r="L89" s="187">
        <v>26</v>
      </c>
      <c r="M89" s="180">
        <v>13</v>
      </c>
      <c r="N89" s="215">
        <f t="shared" si="10"/>
        <v>24.074074074074073</v>
      </c>
      <c r="O89" s="180">
        <v>13</v>
      </c>
      <c r="P89" s="215">
        <f t="shared" si="11"/>
        <v>24.074074074074073</v>
      </c>
    </row>
    <row r="90" spans="1:16" ht="13.2" x14ac:dyDescent="0.25">
      <c r="A90" s="268" t="s">
        <v>149</v>
      </c>
      <c r="B90" s="187">
        <v>139</v>
      </c>
      <c r="C90" s="180">
        <v>70</v>
      </c>
      <c r="D90" s="215">
        <f t="shared" si="6"/>
        <v>50.359712230215827</v>
      </c>
      <c r="E90" s="180">
        <v>69</v>
      </c>
      <c r="F90" s="259">
        <f t="shared" si="7"/>
        <v>49.640287769784173</v>
      </c>
      <c r="G90" s="187">
        <v>73</v>
      </c>
      <c r="H90" s="180">
        <v>36</v>
      </c>
      <c r="I90" s="215">
        <f t="shared" si="8"/>
        <v>25.899280575539567</v>
      </c>
      <c r="J90" s="180">
        <v>37</v>
      </c>
      <c r="K90" s="259">
        <f t="shared" si="9"/>
        <v>26.618705035971225</v>
      </c>
      <c r="L90" s="187">
        <v>66</v>
      </c>
      <c r="M90" s="180">
        <v>34</v>
      </c>
      <c r="N90" s="215">
        <f t="shared" si="10"/>
        <v>24.46043165467626</v>
      </c>
      <c r="O90" s="180">
        <v>32</v>
      </c>
      <c r="P90" s="215">
        <f t="shared" si="11"/>
        <v>23.021582733812952</v>
      </c>
    </row>
    <row r="91" spans="1:16" ht="13.2" x14ac:dyDescent="0.25">
      <c r="A91" s="268" t="s">
        <v>150</v>
      </c>
      <c r="B91" s="187">
        <v>75</v>
      </c>
      <c r="C91" s="180">
        <v>38</v>
      </c>
      <c r="D91" s="215">
        <f t="shared" si="6"/>
        <v>50.666666666666671</v>
      </c>
      <c r="E91" s="180">
        <v>37</v>
      </c>
      <c r="F91" s="259">
        <f t="shared" si="7"/>
        <v>49.333333333333336</v>
      </c>
      <c r="G91" s="187">
        <v>41</v>
      </c>
      <c r="H91" s="180">
        <v>21</v>
      </c>
      <c r="I91" s="215">
        <f t="shared" si="8"/>
        <v>28.000000000000004</v>
      </c>
      <c r="J91" s="180">
        <v>20</v>
      </c>
      <c r="K91" s="259">
        <f t="shared" si="9"/>
        <v>26.666666666666668</v>
      </c>
      <c r="L91" s="187">
        <v>34</v>
      </c>
      <c r="M91" s="180">
        <v>17</v>
      </c>
      <c r="N91" s="215">
        <f t="shared" si="10"/>
        <v>22.666666666666664</v>
      </c>
      <c r="O91" s="180">
        <v>17</v>
      </c>
      <c r="P91" s="215">
        <f t="shared" si="11"/>
        <v>22.666666666666664</v>
      </c>
    </row>
    <row r="92" spans="1:16" ht="13.2" x14ac:dyDescent="0.25">
      <c r="A92" s="268" t="s">
        <v>967</v>
      </c>
      <c r="B92" s="187">
        <v>25</v>
      </c>
      <c r="C92" s="180">
        <v>12</v>
      </c>
      <c r="D92" s="215">
        <f>C92/$B92*100</f>
        <v>48</v>
      </c>
      <c r="E92" s="180">
        <v>13</v>
      </c>
      <c r="F92" s="259">
        <f>E92/$B92*100</f>
        <v>52</v>
      </c>
      <c r="G92" s="187">
        <v>13</v>
      </c>
      <c r="H92" s="180">
        <v>6</v>
      </c>
      <c r="I92" s="215">
        <f>H92/$B92*100</f>
        <v>24</v>
      </c>
      <c r="J92" s="180">
        <v>7</v>
      </c>
      <c r="K92" s="259">
        <f>J92/$B92*100</f>
        <v>28.000000000000004</v>
      </c>
      <c r="L92" s="187">
        <v>12</v>
      </c>
      <c r="M92" s="180">
        <v>6</v>
      </c>
      <c r="N92" s="215">
        <f>M92/$B92*100</f>
        <v>24</v>
      </c>
      <c r="O92" s="180">
        <v>6</v>
      </c>
      <c r="P92" s="215">
        <f>O92/$B92*100</f>
        <v>24</v>
      </c>
    </row>
    <row r="93" spans="1:16" ht="13.2" x14ac:dyDescent="0.25">
      <c r="A93" s="268" t="s">
        <v>763</v>
      </c>
      <c r="B93" s="187">
        <v>34</v>
      </c>
      <c r="C93" s="180">
        <v>16</v>
      </c>
      <c r="D93" s="215">
        <f t="shared" ref="D93:D100" si="12">C93/$B93*100</f>
        <v>47.058823529411761</v>
      </c>
      <c r="E93" s="180">
        <v>18</v>
      </c>
      <c r="F93" s="259">
        <f t="shared" ref="F93:F100" si="13">E93/$B93*100</f>
        <v>52.941176470588239</v>
      </c>
      <c r="G93" s="187">
        <v>19</v>
      </c>
      <c r="H93" s="180">
        <v>9</v>
      </c>
      <c r="I93" s="215">
        <f t="shared" ref="I93:I100" si="14">H93/$B93*100</f>
        <v>26.47058823529412</v>
      </c>
      <c r="J93" s="180">
        <v>10</v>
      </c>
      <c r="K93" s="259">
        <f t="shared" ref="K93:K100" si="15">J93/$B93*100</f>
        <v>29.411764705882355</v>
      </c>
      <c r="L93" s="187">
        <v>15</v>
      </c>
      <c r="M93" s="180">
        <v>7</v>
      </c>
      <c r="N93" s="215">
        <f t="shared" ref="N93:N100" si="16">M93/$B93*100</f>
        <v>20.588235294117645</v>
      </c>
      <c r="O93" s="180">
        <v>8</v>
      </c>
      <c r="P93" s="215">
        <f t="shared" ref="P93:P100" si="17">O93/$B93*100</f>
        <v>23.52941176470588</v>
      </c>
    </row>
    <row r="94" spans="1:16" ht="24.9" customHeight="1" x14ac:dyDescent="0.25">
      <c r="A94" s="256" t="s">
        <v>320</v>
      </c>
      <c r="B94" s="254">
        <v>1181</v>
      </c>
      <c r="C94" s="255">
        <v>582</v>
      </c>
      <c r="D94" s="256">
        <f t="shared" si="12"/>
        <v>49.28027095681626</v>
      </c>
      <c r="E94" s="255">
        <v>599</v>
      </c>
      <c r="F94" s="257">
        <f t="shared" si="13"/>
        <v>50.719729043183747</v>
      </c>
      <c r="G94" s="254">
        <v>641</v>
      </c>
      <c r="H94" s="255">
        <v>315</v>
      </c>
      <c r="I94" s="256">
        <f t="shared" si="14"/>
        <v>26.672311600338695</v>
      </c>
      <c r="J94" s="255">
        <v>326</v>
      </c>
      <c r="K94" s="256">
        <f t="shared" si="15"/>
        <v>27.603725656223538</v>
      </c>
      <c r="L94" s="254">
        <v>540</v>
      </c>
      <c r="M94" s="255">
        <v>267</v>
      </c>
      <c r="N94" s="256">
        <f t="shared" si="16"/>
        <v>22.607959356477561</v>
      </c>
      <c r="O94" s="255">
        <v>273</v>
      </c>
      <c r="P94" s="256">
        <f t="shared" si="17"/>
        <v>23.116003386960205</v>
      </c>
    </row>
    <row r="95" spans="1:16" ht="13.2" x14ac:dyDescent="0.25">
      <c r="A95" s="268" t="s">
        <v>27</v>
      </c>
      <c r="B95" s="187">
        <v>202</v>
      </c>
      <c r="C95" s="180">
        <v>100</v>
      </c>
      <c r="D95" s="215">
        <f t="shared" si="12"/>
        <v>49.504950495049506</v>
      </c>
      <c r="E95" s="180">
        <v>102</v>
      </c>
      <c r="F95" s="259">
        <f t="shared" si="13"/>
        <v>50.495049504950494</v>
      </c>
      <c r="G95" s="187">
        <v>106</v>
      </c>
      <c r="H95" s="180">
        <v>52</v>
      </c>
      <c r="I95" s="215">
        <f t="shared" si="14"/>
        <v>25.742574257425744</v>
      </c>
      <c r="J95" s="180">
        <v>54</v>
      </c>
      <c r="K95" s="259">
        <f t="shared" si="15"/>
        <v>26.732673267326735</v>
      </c>
      <c r="L95" s="187">
        <v>96</v>
      </c>
      <c r="M95" s="180">
        <v>48</v>
      </c>
      <c r="N95" s="215">
        <f t="shared" si="16"/>
        <v>23.762376237623762</v>
      </c>
      <c r="O95" s="180">
        <v>48</v>
      </c>
      <c r="P95" s="215">
        <f t="shared" si="17"/>
        <v>23.762376237623762</v>
      </c>
    </row>
    <row r="96" spans="1:16" ht="13.2" x14ac:dyDescent="0.25">
      <c r="A96" s="268" t="s">
        <v>151</v>
      </c>
      <c r="B96" s="187">
        <v>255</v>
      </c>
      <c r="C96" s="180">
        <v>125</v>
      </c>
      <c r="D96" s="215">
        <f t="shared" si="12"/>
        <v>49.019607843137251</v>
      </c>
      <c r="E96" s="180">
        <v>130</v>
      </c>
      <c r="F96" s="259">
        <f t="shared" si="13"/>
        <v>50.980392156862742</v>
      </c>
      <c r="G96" s="187">
        <v>140</v>
      </c>
      <c r="H96" s="180">
        <v>68</v>
      </c>
      <c r="I96" s="215">
        <f t="shared" si="14"/>
        <v>26.666666666666668</v>
      </c>
      <c r="J96" s="180">
        <v>72</v>
      </c>
      <c r="K96" s="259">
        <f t="shared" si="15"/>
        <v>28.235294117647058</v>
      </c>
      <c r="L96" s="187">
        <v>115</v>
      </c>
      <c r="M96" s="180">
        <v>57</v>
      </c>
      <c r="N96" s="215">
        <f t="shared" si="16"/>
        <v>22.352941176470591</v>
      </c>
      <c r="O96" s="180">
        <v>58</v>
      </c>
      <c r="P96" s="215">
        <f t="shared" si="17"/>
        <v>22.745098039215687</v>
      </c>
    </row>
    <row r="97" spans="1:16" ht="13.2" x14ac:dyDescent="0.25">
      <c r="A97" s="268" t="s">
        <v>152</v>
      </c>
      <c r="B97" s="187">
        <v>265</v>
      </c>
      <c r="C97" s="180">
        <v>130</v>
      </c>
      <c r="D97" s="215">
        <f t="shared" si="12"/>
        <v>49.056603773584904</v>
      </c>
      <c r="E97" s="180">
        <v>135</v>
      </c>
      <c r="F97" s="259">
        <f t="shared" si="13"/>
        <v>50.943396226415096</v>
      </c>
      <c r="G97" s="187">
        <v>149</v>
      </c>
      <c r="H97" s="180">
        <v>73</v>
      </c>
      <c r="I97" s="215">
        <f t="shared" si="14"/>
        <v>27.547169811320753</v>
      </c>
      <c r="J97" s="180">
        <v>76</v>
      </c>
      <c r="K97" s="259">
        <f t="shared" si="15"/>
        <v>28.679245283018869</v>
      </c>
      <c r="L97" s="187">
        <v>116</v>
      </c>
      <c r="M97" s="180">
        <v>57</v>
      </c>
      <c r="N97" s="215">
        <f t="shared" si="16"/>
        <v>21.509433962264151</v>
      </c>
      <c r="O97" s="180">
        <v>59</v>
      </c>
      <c r="P97" s="215">
        <f t="shared" si="17"/>
        <v>22.264150943396228</v>
      </c>
    </row>
    <row r="98" spans="1:16" ht="13.2" x14ac:dyDescent="0.25">
      <c r="A98" s="268" t="s">
        <v>153</v>
      </c>
      <c r="B98" s="187">
        <v>169</v>
      </c>
      <c r="C98" s="180">
        <v>84</v>
      </c>
      <c r="D98" s="215">
        <f t="shared" si="12"/>
        <v>49.704142011834321</v>
      </c>
      <c r="E98" s="180">
        <v>85</v>
      </c>
      <c r="F98" s="259">
        <f t="shared" si="13"/>
        <v>50.295857988165679</v>
      </c>
      <c r="G98" s="187">
        <v>89</v>
      </c>
      <c r="H98" s="180">
        <v>44</v>
      </c>
      <c r="I98" s="215">
        <f t="shared" si="14"/>
        <v>26.035502958579883</v>
      </c>
      <c r="J98" s="180">
        <v>45</v>
      </c>
      <c r="K98" s="259">
        <f t="shared" si="15"/>
        <v>26.627218934911244</v>
      </c>
      <c r="L98" s="187">
        <v>80</v>
      </c>
      <c r="M98" s="180">
        <v>40</v>
      </c>
      <c r="N98" s="215">
        <f t="shared" si="16"/>
        <v>23.668639053254438</v>
      </c>
      <c r="O98" s="180">
        <v>40</v>
      </c>
      <c r="P98" s="215">
        <f t="shared" si="17"/>
        <v>23.668639053254438</v>
      </c>
    </row>
    <row r="99" spans="1:16" ht="13.2" x14ac:dyDescent="0.25">
      <c r="A99" s="268" t="s">
        <v>154</v>
      </c>
      <c r="B99" s="187">
        <v>96</v>
      </c>
      <c r="C99" s="180">
        <v>47</v>
      </c>
      <c r="D99" s="215">
        <f t="shared" si="12"/>
        <v>48.958333333333329</v>
      </c>
      <c r="E99" s="180">
        <v>49</v>
      </c>
      <c r="F99" s="259">
        <f t="shared" si="13"/>
        <v>51.041666666666664</v>
      </c>
      <c r="G99" s="187">
        <v>52</v>
      </c>
      <c r="H99" s="180">
        <v>26</v>
      </c>
      <c r="I99" s="215">
        <f t="shared" si="14"/>
        <v>27.083333333333332</v>
      </c>
      <c r="J99" s="180">
        <v>26</v>
      </c>
      <c r="K99" s="259">
        <f t="shared" si="15"/>
        <v>27.083333333333332</v>
      </c>
      <c r="L99" s="187">
        <v>44</v>
      </c>
      <c r="M99" s="180">
        <v>21</v>
      </c>
      <c r="N99" s="215">
        <f t="shared" si="16"/>
        <v>21.875</v>
      </c>
      <c r="O99" s="180">
        <v>23</v>
      </c>
      <c r="P99" s="215">
        <f t="shared" si="17"/>
        <v>23.958333333333336</v>
      </c>
    </row>
    <row r="100" spans="1:16" ht="13.2" x14ac:dyDescent="0.25">
      <c r="A100" s="268" t="s">
        <v>155</v>
      </c>
      <c r="B100" s="187">
        <v>194</v>
      </c>
      <c r="C100" s="180">
        <v>96</v>
      </c>
      <c r="D100" s="215">
        <f t="shared" si="12"/>
        <v>49.484536082474229</v>
      </c>
      <c r="E100" s="180">
        <v>98</v>
      </c>
      <c r="F100" s="259">
        <f t="shared" si="13"/>
        <v>50.515463917525771</v>
      </c>
      <c r="G100" s="187">
        <v>105</v>
      </c>
      <c r="H100" s="180">
        <v>52</v>
      </c>
      <c r="I100" s="215">
        <f t="shared" si="14"/>
        <v>26.804123711340207</v>
      </c>
      <c r="J100" s="180">
        <v>53</v>
      </c>
      <c r="K100" s="259">
        <f t="shared" si="15"/>
        <v>27.319587628865978</v>
      </c>
      <c r="L100" s="187">
        <v>89</v>
      </c>
      <c r="M100" s="180">
        <v>44</v>
      </c>
      <c r="N100" s="215">
        <f t="shared" si="16"/>
        <v>22.680412371134022</v>
      </c>
      <c r="O100" s="180">
        <v>45</v>
      </c>
      <c r="P100" s="215">
        <f t="shared" si="17"/>
        <v>23.195876288659793</v>
      </c>
    </row>
    <row r="101" spans="1:16" ht="13.2" x14ac:dyDescent="0.25">
      <c r="A101" s="270"/>
      <c r="B101" s="261"/>
      <c r="C101" s="260"/>
      <c r="D101" s="270"/>
      <c r="E101" s="271"/>
      <c r="F101" s="272"/>
      <c r="G101" s="261"/>
      <c r="H101" s="260"/>
      <c r="I101" s="270"/>
      <c r="J101" s="260"/>
      <c r="K101" s="270"/>
      <c r="L101" s="273"/>
      <c r="M101" s="260"/>
      <c r="N101" s="274"/>
      <c r="O101" s="260"/>
      <c r="P101" s="274"/>
    </row>
    <row r="102" spans="1:16" ht="13.2" x14ac:dyDescent="0.25">
      <c r="A102" s="4" t="str">
        <f>+'G3'!A34</f>
        <v>Fuente: Departamento de Registro de Partidos Políticos, base de datos de Candidaturas 2024, Tribunal Supremo de Elecciones.</v>
      </c>
      <c r="B102" s="263"/>
      <c r="C102" s="263"/>
      <c r="D102" s="263"/>
      <c r="E102" s="263"/>
      <c r="F102" s="263"/>
      <c r="G102" s="263"/>
      <c r="I102" s="263"/>
      <c r="K102" s="263"/>
      <c r="N102" s="263"/>
      <c r="P102" s="263"/>
    </row>
  </sheetData>
  <mergeCells count="8">
    <mergeCell ref="A1:P1"/>
    <mergeCell ref="A2:P2"/>
    <mergeCell ref="A3:P3"/>
    <mergeCell ref="A5:A7"/>
    <mergeCell ref="G6:G7"/>
    <mergeCell ref="L6:L7"/>
    <mergeCell ref="B6:B7"/>
    <mergeCell ref="B5:F5"/>
  </mergeCells>
  <printOptions horizontalCentered="1"/>
  <pageMargins left="0.39370078740157483" right="0.39370078740157483" top="0.39370078740157483" bottom="0.78740157480314965" header="0" footer="0"/>
  <pageSetup paperSize="119" scale="91" firstPageNumber="73" fitToHeight="5" orientation="landscape" useFirstPageNumber="1" r:id="rId1"/>
  <headerFooter alignWithMargins="0"/>
  <rowBreaks count="1" manualBreakCount="1">
    <brk id="56" max="16383" man="1"/>
  </rowBreaks>
  <ignoredErrors>
    <ignoredError sqref="D9:P10 D11 F11" formula="1"/>
  </ignoredError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41">
    <tabColor rgb="FFFFFF00"/>
    <pageSetUpPr autoPageBreaks="0" fitToPage="1"/>
  </sheetPr>
  <dimension ref="A1:P28"/>
  <sheetViews>
    <sheetView zoomScaleNormal="100" zoomScaleSheetLayoutView="115" workbookViewId="0">
      <selection sqref="A1:P1"/>
    </sheetView>
  </sheetViews>
  <sheetFormatPr baseColWidth="10" defaultColWidth="11.44140625" defaultRowHeight="12.75" customHeight="1" x14ac:dyDescent="0.25"/>
  <cols>
    <col min="1" max="1" width="40.6640625" style="202" customWidth="1"/>
    <col min="2" max="16" width="7.109375" style="202" customWidth="1"/>
    <col min="17" max="16384" width="11.44140625" style="202"/>
  </cols>
  <sheetData>
    <row r="1" spans="1:16" ht="13.2" x14ac:dyDescent="0.25">
      <c r="A1" s="450" t="s">
        <v>1238</v>
      </c>
      <c r="B1" s="450"/>
      <c r="C1" s="450"/>
      <c r="D1" s="450"/>
      <c r="E1" s="450"/>
      <c r="F1" s="450"/>
      <c r="G1" s="450"/>
      <c r="H1" s="450"/>
      <c r="I1" s="450"/>
      <c r="J1" s="450"/>
      <c r="K1" s="450"/>
      <c r="L1" s="450"/>
      <c r="M1" s="450"/>
      <c r="N1" s="450"/>
      <c r="O1" s="450"/>
      <c r="P1" s="450"/>
    </row>
    <row r="2" spans="1:16" ht="13.2" x14ac:dyDescent="0.25">
      <c r="A2" s="450" t="s">
        <v>1206</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5"/>
      <c r="C4" s="5"/>
      <c r="D4" s="5"/>
      <c r="E4" s="5"/>
      <c r="F4" s="5"/>
      <c r="G4" s="5"/>
      <c r="H4" s="5"/>
      <c r="I4" s="5"/>
      <c r="J4" s="5"/>
      <c r="K4" s="5"/>
      <c r="L4" s="5"/>
      <c r="M4" s="5"/>
      <c r="N4" s="5"/>
      <c r="O4" s="5"/>
      <c r="P4" s="5"/>
    </row>
    <row r="5" spans="1:16" ht="13.2" x14ac:dyDescent="0.25">
      <c r="A5" s="451" t="s">
        <v>919</v>
      </c>
      <c r="B5" s="446" t="s">
        <v>0</v>
      </c>
      <c r="C5" s="454"/>
      <c r="D5" s="454"/>
      <c r="E5" s="454"/>
      <c r="F5" s="454"/>
      <c r="G5" s="446" t="s">
        <v>322</v>
      </c>
      <c r="H5" s="454"/>
      <c r="I5" s="454"/>
      <c r="J5" s="454"/>
      <c r="K5" s="454"/>
      <c r="L5" s="446" t="s">
        <v>323</v>
      </c>
      <c r="M5" s="454"/>
      <c r="N5" s="454"/>
      <c r="O5" s="454"/>
      <c r="P5" s="454"/>
    </row>
    <row r="6" spans="1:16" ht="13.2" x14ac:dyDescent="0.25">
      <c r="A6" s="452" t="s">
        <v>81</v>
      </c>
      <c r="B6" s="448" t="s">
        <v>0</v>
      </c>
      <c r="C6" s="446" t="s">
        <v>23</v>
      </c>
      <c r="D6" s="447"/>
      <c r="E6" s="445" t="s">
        <v>24</v>
      </c>
      <c r="F6" s="445"/>
      <c r="G6" s="448" t="s">
        <v>0</v>
      </c>
      <c r="H6" s="446" t="s">
        <v>23</v>
      </c>
      <c r="I6" s="447"/>
      <c r="J6" s="445" t="s">
        <v>24</v>
      </c>
      <c r="K6" s="445"/>
      <c r="L6" s="448" t="s">
        <v>0</v>
      </c>
      <c r="M6" s="446" t="s">
        <v>23</v>
      </c>
      <c r="N6" s="447"/>
      <c r="O6" s="445" t="s">
        <v>24</v>
      </c>
      <c r="P6" s="445"/>
    </row>
    <row r="7" spans="1:16" ht="11.25" customHeight="1" x14ac:dyDescent="0.25">
      <c r="A7" s="453"/>
      <c r="B7" s="449" t="s">
        <v>78</v>
      </c>
      <c r="C7" s="208" t="s">
        <v>78</v>
      </c>
      <c r="D7" s="208" t="s">
        <v>2</v>
      </c>
      <c r="E7" s="208" t="s">
        <v>78</v>
      </c>
      <c r="F7" s="242" t="s">
        <v>2</v>
      </c>
      <c r="G7" s="449" t="s">
        <v>78</v>
      </c>
      <c r="H7" s="208" t="s">
        <v>78</v>
      </c>
      <c r="I7" s="208" t="s">
        <v>2</v>
      </c>
      <c r="J7" s="208" t="s">
        <v>78</v>
      </c>
      <c r="K7" s="242" t="s">
        <v>2</v>
      </c>
      <c r="L7" s="449" t="s">
        <v>78</v>
      </c>
      <c r="M7" s="208" t="s">
        <v>78</v>
      </c>
      <c r="N7" s="208" t="s">
        <v>2</v>
      </c>
      <c r="O7" s="208" t="s">
        <v>78</v>
      </c>
      <c r="P7" s="242" t="s">
        <v>2</v>
      </c>
    </row>
    <row r="8" spans="1:16" ht="13.2" x14ac:dyDescent="0.25">
      <c r="A8" s="5"/>
      <c r="B8" s="186"/>
      <c r="C8" s="16"/>
      <c r="D8" s="16"/>
      <c r="E8" s="5"/>
      <c r="F8" s="5"/>
      <c r="G8" s="186"/>
      <c r="H8" s="16"/>
      <c r="I8" s="16"/>
      <c r="J8" s="5"/>
      <c r="K8" s="5"/>
      <c r="L8" s="186"/>
      <c r="M8" s="16"/>
      <c r="N8" s="16"/>
      <c r="O8" s="5"/>
      <c r="P8" s="5"/>
    </row>
    <row r="9" spans="1:16" ht="13.2" x14ac:dyDescent="0.25">
      <c r="A9" s="17" t="s">
        <v>0</v>
      </c>
      <c r="B9" s="185">
        <f>SUM(B11:B24)</f>
        <v>73</v>
      </c>
      <c r="C9" s="184">
        <f>SUM(C11:C24)</f>
        <v>37</v>
      </c>
      <c r="D9" s="210">
        <f>C9/B9*100</f>
        <v>50.684931506849317</v>
      </c>
      <c r="E9" s="184">
        <f>SUM(E11:E24)</f>
        <v>36</v>
      </c>
      <c r="F9" s="216">
        <f>E9/B9*100</f>
        <v>49.315068493150683</v>
      </c>
      <c r="G9" s="185">
        <f>SUM(G11:G24)</f>
        <v>38</v>
      </c>
      <c r="H9" s="184">
        <f>SUM(H11:H24)</f>
        <v>19</v>
      </c>
      <c r="I9" s="210">
        <f>H9/G9*100</f>
        <v>50</v>
      </c>
      <c r="J9" s="184">
        <f>SUM(J11:J24)</f>
        <v>19</v>
      </c>
      <c r="K9" s="216">
        <f>J9/G9*100</f>
        <v>50</v>
      </c>
      <c r="L9" s="185">
        <f>SUM(L11:L24)</f>
        <v>35</v>
      </c>
      <c r="M9" s="184">
        <f>SUM(M11:M24)</f>
        <v>18</v>
      </c>
      <c r="N9" s="210">
        <f>M9/L9*100</f>
        <v>51.428571428571423</v>
      </c>
      <c r="O9" s="184">
        <f>SUM(O11:O24)</f>
        <v>17</v>
      </c>
      <c r="P9" s="211">
        <f>O9/L9*100</f>
        <v>48.571428571428569</v>
      </c>
    </row>
    <row r="10" spans="1:16" ht="13.2" x14ac:dyDescent="0.25">
      <c r="A10" s="5"/>
      <c r="B10" s="187"/>
      <c r="C10" s="180"/>
      <c r="D10" s="213"/>
      <c r="E10" s="180"/>
      <c r="F10" s="213"/>
      <c r="G10" s="187"/>
      <c r="H10" s="180"/>
      <c r="I10" s="213"/>
      <c r="J10" s="180"/>
      <c r="K10" s="213"/>
      <c r="L10" s="187"/>
      <c r="M10" s="180"/>
      <c r="N10" s="213"/>
      <c r="O10" s="180"/>
      <c r="P10" s="213"/>
    </row>
    <row r="11" spans="1:16" ht="24.9" customHeight="1" x14ac:dyDescent="0.25">
      <c r="A11" s="5" t="s">
        <v>894</v>
      </c>
      <c r="B11" s="187">
        <v>2</v>
      </c>
      <c r="C11" s="180">
        <v>1</v>
      </c>
      <c r="D11" s="215">
        <f>C11/B11*100</f>
        <v>50</v>
      </c>
      <c r="E11" s="180">
        <v>1</v>
      </c>
      <c r="F11" s="215">
        <f>E11/B11*100</f>
        <v>50</v>
      </c>
      <c r="G11" s="187">
        <v>1</v>
      </c>
      <c r="H11" s="180">
        <v>0</v>
      </c>
      <c r="I11" s="215">
        <f>H11/G11*100</f>
        <v>0</v>
      </c>
      <c r="J11" s="180">
        <v>1</v>
      </c>
      <c r="K11" s="215">
        <f>J11/G11*100</f>
        <v>100</v>
      </c>
      <c r="L11" s="187">
        <v>1</v>
      </c>
      <c r="M11" s="180">
        <v>1</v>
      </c>
      <c r="N11" s="215">
        <f>M11/L11*100</f>
        <v>100</v>
      </c>
      <c r="O11" s="180">
        <v>0</v>
      </c>
      <c r="P11" s="215">
        <f>O11/L11*100</f>
        <v>0</v>
      </c>
    </row>
    <row r="12" spans="1:16" ht="24.9" customHeight="1" x14ac:dyDescent="0.25">
      <c r="A12" s="5" t="s">
        <v>1202</v>
      </c>
      <c r="B12" s="187">
        <v>2</v>
      </c>
      <c r="C12" s="180">
        <v>1</v>
      </c>
      <c r="D12" s="215">
        <f t="shared" ref="D12:D24" si="0">C12/B12*100</f>
        <v>50</v>
      </c>
      <c r="E12" s="180">
        <v>1</v>
      </c>
      <c r="F12" s="215">
        <f t="shared" ref="F12:F24" si="1">E12/B12*100</f>
        <v>50</v>
      </c>
      <c r="G12" s="187">
        <v>1</v>
      </c>
      <c r="H12" s="180">
        <v>1</v>
      </c>
      <c r="I12" s="215">
        <f t="shared" ref="I12:I24" si="2">H12/G12*100</f>
        <v>100</v>
      </c>
      <c r="J12" s="180">
        <v>0</v>
      </c>
      <c r="K12" s="215">
        <f t="shared" ref="K12:K24" si="3">J12/G12*100</f>
        <v>0</v>
      </c>
      <c r="L12" s="187">
        <v>1</v>
      </c>
      <c r="M12" s="180">
        <v>0</v>
      </c>
      <c r="N12" s="215">
        <f t="shared" ref="N12:N24" si="4">M12/L12*100</f>
        <v>0</v>
      </c>
      <c r="O12" s="180">
        <v>1</v>
      </c>
      <c r="P12" s="215">
        <f t="shared" ref="P12:P24" si="5">O12/L12*100</f>
        <v>100</v>
      </c>
    </row>
    <row r="13" spans="1:16" ht="24.9" customHeight="1" x14ac:dyDescent="0.25">
      <c r="A13" s="5" t="s">
        <v>1235</v>
      </c>
      <c r="B13" s="187">
        <v>2</v>
      </c>
      <c r="C13" s="180">
        <v>1</v>
      </c>
      <c r="D13" s="215">
        <f t="shared" si="0"/>
        <v>50</v>
      </c>
      <c r="E13" s="180">
        <v>1</v>
      </c>
      <c r="F13" s="215">
        <f t="shared" si="1"/>
        <v>50</v>
      </c>
      <c r="G13" s="187">
        <v>1</v>
      </c>
      <c r="H13" s="180">
        <v>1</v>
      </c>
      <c r="I13" s="215">
        <f t="shared" si="2"/>
        <v>100</v>
      </c>
      <c r="J13" s="180">
        <v>0</v>
      </c>
      <c r="K13" s="215">
        <f t="shared" si="3"/>
        <v>0</v>
      </c>
      <c r="L13" s="187">
        <v>1</v>
      </c>
      <c r="M13" s="180">
        <v>0</v>
      </c>
      <c r="N13" s="215">
        <f t="shared" si="4"/>
        <v>0</v>
      </c>
      <c r="O13" s="180">
        <v>1</v>
      </c>
      <c r="P13" s="215">
        <f t="shared" si="5"/>
        <v>100</v>
      </c>
    </row>
    <row r="14" spans="1:16" ht="24.9" customHeight="1" x14ac:dyDescent="0.25">
      <c r="A14" s="5" t="s">
        <v>83</v>
      </c>
      <c r="B14" s="187">
        <v>14</v>
      </c>
      <c r="C14" s="180">
        <v>7</v>
      </c>
      <c r="D14" s="215">
        <f t="shared" si="0"/>
        <v>50</v>
      </c>
      <c r="E14" s="180">
        <v>7</v>
      </c>
      <c r="F14" s="215">
        <f t="shared" si="1"/>
        <v>50</v>
      </c>
      <c r="G14" s="187">
        <v>7</v>
      </c>
      <c r="H14" s="180">
        <v>4</v>
      </c>
      <c r="I14" s="215">
        <f t="shared" si="2"/>
        <v>57.142857142857139</v>
      </c>
      <c r="J14" s="180">
        <v>3</v>
      </c>
      <c r="K14" s="215">
        <f t="shared" si="3"/>
        <v>42.857142857142854</v>
      </c>
      <c r="L14" s="187">
        <v>7</v>
      </c>
      <c r="M14" s="180">
        <v>3</v>
      </c>
      <c r="N14" s="215">
        <f t="shared" si="4"/>
        <v>42.857142857142854</v>
      </c>
      <c r="O14" s="180">
        <v>4</v>
      </c>
      <c r="P14" s="215">
        <f t="shared" si="5"/>
        <v>57.142857142857139</v>
      </c>
    </row>
    <row r="15" spans="1:16" ht="24.9" customHeight="1" x14ac:dyDescent="0.25">
      <c r="A15" s="5" t="s">
        <v>422</v>
      </c>
      <c r="B15" s="187">
        <v>6</v>
      </c>
      <c r="C15" s="180">
        <v>3</v>
      </c>
      <c r="D15" s="215">
        <f t="shared" si="0"/>
        <v>50</v>
      </c>
      <c r="E15" s="180">
        <v>3</v>
      </c>
      <c r="F15" s="215">
        <f t="shared" si="1"/>
        <v>50</v>
      </c>
      <c r="G15" s="187">
        <v>3</v>
      </c>
      <c r="H15" s="180">
        <v>1</v>
      </c>
      <c r="I15" s="215">
        <f t="shared" si="2"/>
        <v>33.333333333333329</v>
      </c>
      <c r="J15" s="180">
        <v>2</v>
      </c>
      <c r="K15" s="215">
        <f t="shared" si="3"/>
        <v>66.666666666666657</v>
      </c>
      <c r="L15" s="187">
        <v>3</v>
      </c>
      <c r="M15" s="180">
        <v>2</v>
      </c>
      <c r="N15" s="215">
        <f t="shared" si="4"/>
        <v>66.666666666666657</v>
      </c>
      <c r="O15" s="180">
        <v>1</v>
      </c>
      <c r="P15" s="215">
        <f t="shared" si="5"/>
        <v>33.333333333333329</v>
      </c>
    </row>
    <row r="16" spans="1:16" ht="24.9" customHeight="1" x14ac:dyDescent="0.25">
      <c r="A16" s="5" t="s">
        <v>900</v>
      </c>
      <c r="B16" s="187">
        <v>2</v>
      </c>
      <c r="C16" s="180">
        <v>1</v>
      </c>
      <c r="D16" s="215">
        <f t="shared" si="0"/>
        <v>50</v>
      </c>
      <c r="E16" s="180">
        <v>1</v>
      </c>
      <c r="F16" s="215">
        <f t="shared" si="1"/>
        <v>50</v>
      </c>
      <c r="G16" s="187">
        <v>1</v>
      </c>
      <c r="H16" s="180">
        <v>0</v>
      </c>
      <c r="I16" s="215">
        <f t="shared" si="2"/>
        <v>0</v>
      </c>
      <c r="J16" s="180">
        <v>1</v>
      </c>
      <c r="K16" s="215">
        <f t="shared" si="3"/>
        <v>100</v>
      </c>
      <c r="L16" s="187">
        <v>1</v>
      </c>
      <c r="M16" s="180">
        <v>1</v>
      </c>
      <c r="N16" s="215">
        <f t="shared" si="4"/>
        <v>100</v>
      </c>
      <c r="O16" s="180">
        <v>0</v>
      </c>
      <c r="P16" s="215">
        <f t="shared" si="5"/>
        <v>0</v>
      </c>
    </row>
    <row r="17" spans="1:16" ht="24.9" customHeight="1" x14ac:dyDescent="0.25">
      <c r="A17" s="5" t="s">
        <v>342</v>
      </c>
      <c r="B17" s="187">
        <v>4</v>
      </c>
      <c r="C17" s="180">
        <v>2</v>
      </c>
      <c r="D17" s="215">
        <f t="shared" si="0"/>
        <v>50</v>
      </c>
      <c r="E17" s="180">
        <v>2</v>
      </c>
      <c r="F17" s="215">
        <f t="shared" si="1"/>
        <v>50</v>
      </c>
      <c r="G17" s="187">
        <v>2</v>
      </c>
      <c r="H17" s="180">
        <v>1</v>
      </c>
      <c r="I17" s="215">
        <f t="shared" si="2"/>
        <v>50</v>
      </c>
      <c r="J17" s="180">
        <v>1</v>
      </c>
      <c r="K17" s="215">
        <f t="shared" si="3"/>
        <v>50</v>
      </c>
      <c r="L17" s="187">
        <v>2</v>
      </c>
      <c r="M17" s="180">
        <v>1</v>
      </c>
      <c r="N17" s="215">
        <f t="shared" si="4"/>
        <v>50</v>
      </c>
      <c r="O17" s="180">
        <v>1</v>
      </c>
      <c r="P17" s="215">
        <f t="shared" si="5"/>
        <v>50</v>
      </c>
    </row>
    <row r="18" spans="1:16" ht="24.9" customHeight="1" x14ac:dyDescent="0.25">
      <c r="A18" s="5" t="s">
        <v>423</v>
      </c>
      <c r="B18" s="187">
        <v>13</v>
      </c>
      <c r="C18" s="180">
        <v>7</v>
      </c>
      <c r="D18" s="215">
        <f t="shared" si="0"/>
        <v>53.846153846153847</v>
      </c>
      <c r="E18" s="180">
        <v>6</v>
      </c>
      <c r="F18" s="215">
        <f t="shared" si="1"/>
        <v>46.153846153846153</v>
      </c>
      <c r="G18" s="187">
        <v>7</v>
      </c>
      <c r="H18" s="180">
        <v>4</v>
      </c>
      <c r="I18" s="215">
        <f t="shared" si="2"/>
        <v>57.142857142857139</v>
      </c>
      <c r="J18" s="180">
        <v>3</v>
      </c>
      <c r="K18" s="215">
        <f t="shared" si="3"/>
        <v>42.857142857142854</v>
      </c>
      <c r="L18" s="187">
        <v>6</v>
      </c>
      <c r="M18" s="180">
        <v>3</v>
      </c>
      <c r="N18" s="215">
        <f t="shared" si="4"/>
        <v>50</v>
      </c>
      <c r="O18" s="180">
        <v>3</v>
      </c>
      <c r="P18" s="215">
        <f t="shared" si="5"/>
        <v>50</v>
      </c>
    </row>
    <row r="19" spans="1:16" ht="24.9" customHeight="1" x14ac:dyDescent="0.25">
      <c r="A19" s="5" t="s">
        <v>1203</v>
      </c>
      <c r="B19" s="187">
        <v>4</v>
      </c>
      <c r="C19" s="180">
        <v>2</v>
      </c>
      <c r="D19" s="215">
        <f t="shared" si="0"/>
        <v>50</v>
      </c>
      <c r="E19" s="180">
        <v>2</v>
      </c>
      <c r="F19" s="215">
        <f t="shared" si="1"/>
        <v>50</v>
      </c>
      <c r="G19" s="187">
        <v>2</v>
      </c>
      <c r="H19" s="180">
        <v>2</v>
      </c>
      <c r="I19" s="215">
        <f t="shared" si="2"/>
        <v>100</v>
      </c>
      <c r="J19" s="180">
        <v>0</v>
      </c>
      <c r="K19" s="215">
        <f t="shared" si="3"/>
        <v>0</v>
      </c>
      <c r="L19" s="187">
        <v>2</v>
      </c>
      <c r="M19" s="180">
        <v>0</v>
      </c>
      <c r="N19" s="215">
        <f t="shared" si="4"/>
        <v>0</v>
      </c>
      <c r="O19" s="180">
        <v>2</v>
      </c>
      <c r="P19" s="215">
        <f t="shared" si="5"/>
        <v>100</v>
      </c>
    </row>
    <row r="20" spans="1:16" ht="24.9" customHeight="1" x14ac:dyDescent="0.25">
      <c r="A20" s="5" t="s">
        <v>343</v>
      </c>
      <c r="B20" s="187">
        <v>2</v>
      </c>
      <c r="C20" s="180">
        <v>1</v>
      </c>
      <c r="D20" s="215">
        <f t="shared" si="0"/>
        <v>50</v>
      </c>
      <c r="E20" s="180">
        <v>1</v>
      </c>
      <c r="F20" s="215">
        <f t="shared" si="1"/>
        <v>50</v>
      </c>
      <c r="G20" s="187">
        <v>1</v>
      </c>
      <c r="H20" s="180">
        <v>0</v>
      </c>
      <c r="I20" s="215">
        <f t="shared" si="2"/>
        <v>0</v>
      </c>
      <c r="J20" s="180">
        <v>1</v>
      </c>
      <c r="K20" s="215">
        <f t="shared" si="3"/>
        <v>100</v>
      </c>
      <c r="L20" s="187">
        <v>1</v>
      </c>
      <c r="M20" s="180">
        <v>1</v>
      </c>
      <c r="N20" s="215">
        <f t="shared" si="4"/>
        <v>100</v>
      </c>
      <c r="O20" s="180">
        <v>0</v>
      </c>
      <c r="P20" s="215">
        <f t="shared" si="5"/>
        <v>0</v>
      </c>
    </row>
    <row r="21" spans="1:16" ht="24.9" customHeight="1" x14ac:dyDescent="0.25">
      <c r="A21" s="5" t="s">
        <v>444</v>
      </c>
      <c r="B21" s="187">
        <v>1</v>
      </c>
      <c r="C21" s="180">
        <v>0</v>
      </c>
      <c r="D21" s="215">
        <f t="shared" si="0"/>
        <v>0</v>
      </c>
      <c r="E21" s="180">
        <v>1</v>
      </c>
      <c r="F21" s="215">
        <f t="shared" si="1"/>
        <v>100</v>
      </c>
      <c r="G21" s="187">
        <v>1</v>
      </c>
      <c r="H21" s="180">
        <v>0</v>
      </c>
      <c r="I21" s="215">
        <f t="shared" si="2"/>
        <v>0</v>
      </c>
      <c r="J21" s="180">
        <v>1</v>
      </c>
      <c r="K21" s="215">
        <f t="shared" si="3"/>
        <v>100</v>
      </c>
      <c r="L21" s="187">
        <v>0</v>
      </c>
      <c r="M21" s="180">
        <v>0</v>
      </c>
      <c r="N21" s="215">
        <v>0</v>
      </c>
      <c r="O21" s="180">
        <v>0</v>
      </c>
      <c r="P21" s="215">
        <v>0</v>
      </c>
    </row>
    <row r="22" spans="1:16" ht="24.9" customHeight="1" x14ac:dyDescent="0.25">
      <c r="A22" s="5" t="s">
        <v>84</v>
      </c>
      <c r="B22" s="187">
        <v>13</v>
      </c>
      <c r="C22" s="180">
        <v>7</v>
      </c>
      <c r="D22" s="215">
        <f t="shared" si="0"/>
        <v>53.846153846153847</v>
      </c>
      <c r="E22" s="180">
        <v>6</v>
      </c>
      <c r="F22" s="215">
        <f t="shared" si="1"/>
        <v>46.153846153846153</v>
      </c>
      <c r="G22" s="187">
        <v>7</v>
      </c>
      <c r="H22" s="180">
        <v>3</v>
      </c>
      <c r="I22" s="215">
        <f t="shared" si="2"/>
        <v>42.857142857142854</v>
      </c>
      <c r="J22" s="180">
        <v>4</v>
      </c>
      <c r="K22" s="215">
        <f t="shared" si="3"/>
        <v>57.142857142857139</v>
      </c>
      <c r="L22" s="187">
        <v>6</v>
      </c>
      <c r="M22" s="180">
        <v>4</v>
      </c>
      <c r="N22" s="215">
        <f t="shared" si="4"/>
        <v>66.666666666666657</v>
      </c>
      <c r="O22" s="180">
        <v>2</v>
      </c>
      <c r="P22" s="215">
        <f t="shared" si="5"/>
        <v>33.333333333333329</v>
      </c>
    </row>
    <row r="23" spans="1:16" ht="24.9" customHeight="1" x14ac:dyDescent="0.25">
      <c r="A23" s="5" t="s">
        <v>424</v>
      </c>
      <c r="B23" s="187">
        <v>6</v>
      </c>
      <c r="C23" s="180">
        <v>3</v>
      </c>
      <c r="D23" s="215">
        <f t="shared" si="0"/>
        <v>50</v>
      </c>
      <c r="E23" s="180">
        <v>3</v>
      </c>
      <c r="F23" s="215">
        <f t="shared" si="1"/>
        <v>50</v>
      </c>
      <c r="G23" s="187">
        <v>3</v>
      </c>
      <c r="H23" s="180">
        <v>1</v>
      </c>
      <c r="I23" s="215">
        <f t="shared" si="2"/>
        <v>33.333333333333329</v>
      </c>
      <c r="J23" s="180">
        <v>2</v>
      </c>
      <c r="K23" s="215">
        <f t="shared" si="3"/>
        <v>66.666666666666657</v>
      </c>
      <c r="L23" s="187">
        <v>3</v>
      </c>
      <c r="M23" s="180">
        <v>2</v>
      </c>
      <c r="N23" s="215">
        <f t="shared" si="4"/>
        <v>66.666666666666657</v>
      </c>
      <c r="O23" s="180">
        <v>1</v>
      </c>
      <c r="P23" s="215">
        <f t="shared" si="5"/>
        <v>33.333333333333329</v>
      </c>
    </row>
    <row r="24" spans="1:16" ht="24.9" customHeight="1" x14ac:dyDescent="0.25">
      <c r="A24" s="5" t="s">
        <v>911</v>
      </c>
      <c r="B24" s="187">
        <v>2</v>
      </c>
      <c r="C24" s="180">
        <v>1</v>
      </c>
      <c r="D24" s="215">
        <f t="shared" si="0"/>
        <v>50</v>
      </c>
      <c r="E24" s="180">
        <v>1</v>
      </c>
      <c r="F24" s="215">
        <f t="shared" si="1"/>
        <v>50</v>
      </c>
      <c r="G24" s="187">
        <v>1</v>
      </c>
      <c r="H24" s="180">
        <v>1</v>
      </c>
      <c r="I24" s="215">
        <f t="shared" si="2"/>
        <v>100</v>
      </c>
      <c r="J24" s="180">
        <v>0</v>
      </c>
      <c r="K24" s="215">
        <f t="shared" si="3"/>
        <v>0</v>
      </c>
      <c r="L24" s="187">
        <v>1</v>
      </c>
      <c r="M24" s="180">
        <v>0</v>
      </c>
      <c r="N24" s="215">
        <f t="shared" si="4"/>
        <v>0</v>
      </c>
      <c r="O24" s="180">
        <v>1</v>
      </c>
      <c r="P24" s="215">
        <f t="shared" si="5"/>
        <v>100</v>
      </c>
    </row>
    <row r="25" spans="1:16" ht="13.2" x14ac:dyDescent="0.25">
      <c r="A25" s="7"/>
      <c r="B25" s="195"/>
      <c r="C25" s="7"/>
      <c r="D25" s="7"/>
      <c r="E25" s="7"/>
      <c r="F25" s="196"/>
      <c r="G25" s="7"/>
      <c r="H25" s="7"/>
      <c r="I25" s="7"/>
      <c r="J25" s="7"/>
      <c r="K25" s="196"/>
      <c r="L25" s="7"/>
      <c r="M25" s="7"/>
      <c r="N25" s="7"/>
      <c r="O25" s="7"/>
      <c r="P25" s="7"/>
    </row>
    <row r="26" spans="1:16" ht="13.2" x14ac:dyDescent="0.25">
      <c r="A26" s="5"/>
      <c r="B26" s="5"/>
      <c r="C26" s="5"/>
      <c r="D26" s="5"/>
      <c r="E26" s="5"/>
      <c r="F26" s="5"/>
      <c r="G26" s="5"/>
      <c r="H26" s="5"/>
      <c r="I26" s="5"/>
      <c r="J26" s="5"/>
      <c r="K26" s="5"/>
      <c r="L26" s="5"/>
      <c r="M26" s="5"/>
      <c r="N26" s="5"/>
      <c r="O26" s="5"/>
      <c r="P26" s="5"/>
    </row>
    <row r="27" spans="1:16" ht="13.2" x14ac:dyDescent="0.25">
      <c r="A27" s="4"/>
      <c r="B27" s="5"/>
      <c r="C27" s="5"/>
      <c r="D27" s="5"/>
      <c r="E27" s="5"/>
      <c r="F27" s="5"/>
      <c r="G27" s="5"/>
      <c r="H27" s="5"/>
      <c r="I27" s="5"/>
      <c r="J27" s="5"/>
      <c r="K27" s="5"/>
      <c r="L27" s="5"/>
      <c r="M27" s="5"/>
      <c r="N27" s="5"/>
      <c r="O27" s="5"/>
      <c r="P27" s="5"/>
    </row>
    <row r="28" spans="1:16" ht="13.2" x14ac:dyDescent="0.25">
      <c r="A28" s="4" t="str">
        <f>+'G3'!A34</f>
        <v>Fuente: Departamento de Registro de Partidos Políticos, base de datos de Candidaturas 2024, Tribunal Supremo de Elecciones.</v>
      </c>
      <c r="B28" s="5"/>
      <c r="C28" s="5"/>
      <c r="D28" s="215"/>
      <c r="E28" s="5"/>
      <c r="F28" s="215"/>
      <c r="G28" s="5"/>
      <c r="H28" s="5"/>
      <c r="I28" s="215"/>
      <c r="J28" s="5"/>
      <c r="K28" s="215"/>
      <c r="L28" s="5"/>
      <c r="M28" s="5"/>
      <c r="N28" s="215"/>
      <c r="O28" s="5"/>
      <c r="P28" s="215"/>
    </row>
  </sheetData>
  <sortState xmlns:xlrd2="http://schemas.microsoft.com/office/spreadsheetml/2017/richdata2" ref="A11:P23">
    <sortCondition ref="A11:A23"/>
  </sortState>
  <mergeCells count="16">
    <mergeCell ref="A1:P1"/>
    <mergeCell ref="A2:P2"/>
    <mergeCell ref="A3:P3"/>
    <mergeCell ref="L6:L7"/>
    <mergeCell ref="M6:N6"/>
    <mergeCell ref="O6:P6"/>
    <mergeCell ref="A5:A7"/>
    <mergeCell ref="B5:F5"/>
    <mergeCell ref="G5:K5"/>
    <mergeCell ref="L5:P5"/>
    <mergeCell ref="B6:B7"/>
    <mergeCell ref="C6:D6"/>
    <mergeCell ref="E6:F6"/>
    <mergeCell ref="G6:G7"/>
    <mergeCell ref="H6:I6"/>
    <mergeCell ref="J6:K6"/>
  </mergeCells>
  <printOptions horizontalCentered="1" verticalCentered="1"/>
  <pageMargins left="0.39370078740157483" right="0.39370078740157483" top="0.78740157480314965" bottom="0.78740157480314965" header="0" footer="0.39370078740157483"/>
  <pageSetup paperSize="9" scale="95" firstPageNumber="82" orientation="landscape" useFirstPageNumber="1" r:id="rId1"/>
  <headerFooter alignWithMargins="0"/>
  <ignoredErrors>
    <ignoredError sqref="D9:P10 D11 F11" formula="1"/>
  </ignoredError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43">
    <tabColor rgb="FFFFFF00"/>
    <pageSetUpPr autoPageBreaks="0" fitToPage="1"/>
  </sheetPr>
  <dimension ref="A1:P23"/>
  <sheetViews>
    <sheetView zoomScaleNormal="100" zoomScaleSheetLayoutView="115" workbookViewId="0">
      <selection sqref="A1:P1"/>
    </sheetView>
  </sheetViews>
  <sheetFormatPr baseColWidth="10" defaultColWidth="11.44140625" defaultRowHeight="12.75" customHeight="1" x14ac:dyDescent="0.25"/>
  <cols>
    <col min="1" max="1" width="25.33203125" style="202" customWidth="1"/>
    <col min="2" max="16" width="8" style="202" customWidth="1"/>
    <col min="17" max="16384" width="11.44140625" style="202"/>
  </cols>
  <sheetData>
    <row r="1" spans="1:16" ht="13.2" x14ac:dyDescent="0.25">
      <c r="A1" s="450" t="s">
        <v>1239</v>
      </c>
      <c r="B1" s="450"/>
      <c r="C1" s="450"/>
      <c r="D1" s="450"/>
      <c r="E1" s="450"/>
      <c r="F1" s="450"/>
      <c r="G1" s="450"/>
      <c r="H1" s="450"/>
      <c r="I1" s="450"/>
      <c r="J1" s="450"/>
      <c r="K1" s="450"/>
      <c r="L1" s="450"/>
      <c r="M1" s="450"/>
      <c r="N1" s="450"/>
      <c r="O1" s="450"/>
      <c r="P1" s="450"/>
    </row>
    <row r="2" spans="1:16" ht="13.2" x14ac:dyDescent="0.25">
      <c r="A2" s="450" t="s">
        <v>1206</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180"/>
      <c r="C4" s="180"/>
      <c r="D4" s="5"/>
      <c r="E4" s="5"/>
      <c r="F4" s="5"/>
      <c r="G4" s="5"/>
      <c r="H4" s="5"/>
      <c r="I4" s="5"/>
      <c r="J4" s="5"/>
      <c r="K4" s="5"/>
      <c r="L4" s="5"/>
      <c r="M4" s="5"/>
      <c r="N4" s="5"/>
      <c r="O4" s="5"/>
      <c r="P4" s="5"/>
    </row>
    <row r="5" spans="1:16" ht="10.199999999999999" customHeight="1" x14ac:dyDescent="0.25">
      <c r="A5" s="451" t="s">
        <v>411</v>
      </c>
      <c r="B5" s="456" t="s">
        <v>0</v>
      </c>
      <c r="C5" s="456"/>
      <c r="D5" s="456"/>
      <c r="E5" s="456"/>
      <c r="F5" s="456"/>
      <c r="G5" s="446" t="s">
        <v>322</v>
      </c>
      <c r="H5" s="454"/>
      <c r="I5" s="454"/>
      <c r="J5" s="454"/>
      <c r="K5" s="454"/>
      <c r="L5" s="446" t="s">
        <v>323</v>
      </c>
      <c r="M5" s="454"/>
      <c r="N5" s="454"/>
      <c r="O5" s="454"/>
      <c r="P5" s="454"/>
    </row>
    <row r="6" spans="1:16" ht="18.600000000000001" customHeight="1" x14ac:dyDescent="0.25">
      <c r="A6" s="452" t="s">
        <v>81</v>
      </c>
      <c r="B6" s="457" t="s">
        <v>0</v>
      </c>
      <c r="C6" s="249" t="s">
        <v>23</v>
      </c>
      <c r="D6" s="250"/>
      <c r="E6" s="250" t="s">
        <v>24</v>
      </c>
      <c r="F6" s="250"/>
      <c r="G6" s="448" t="s">
        <v>0</v>
      </c>
      <c r="H6" s="446" t="s">
        <v>23</v>
      </c>
      <c r="I6" s="447"/>
      <c r="J6" s="445" t="s">
        <v>24</v>
      </c>
      <c r="K6" s="445"/>
      <c r="L6" s="448" t="s">
        <v>0</v>
      </c>
      <c r="M6" s="446" t="s">
        <v>23</v>
      </c>
      <c r="N6" s="447"/>
      <c r="O6" s="445" t="s">
        <v>24</v>
      </c>
      <c r="P6" s="445"/>
    </row>
    <row r="7" spans="1:16" ht="17.399999999999999" customHeight="1" x14ac:dyDescent="0.25">
      <c r="A7" s="453"/>
      <c r="B7" s="458"/>
      <c r="C7" s="243" t="s">
        <v>78</v>
      </c>
      <c r="D7" s="208" t="s">
        <v>2</v>
      </c>
      <c r="E7" s="208" t="s">
        <v>78</v>
      </c>
      <c r="F7" s="208" t="s">
        <v>2</v>
      </c>
      <c r="G7" s="449" t="s">
        <v>78</v>
      </c>
      <c r="H7" s="208" t="s">
        <v>78</v>
      </c>
      <c r="I7" s="208" t="s">
        <v>2</v>
      </c>
      <c r="J7" s="208" t="s">
        <v>78</v>
      </c>
      <c r="K7" s="242" t="s">
        <v>2</v>
      </c>
      <c r="L7" s="449" t="s">
        <v>78</v>
      </c>
      <c r="M7" s="208" t="s">
        <v>78</v>
      </c>
      <c r="N7" s="208" t="s">
        <v>2</v>
      </c>
      <c r="O7" s="208" t="s">
        <v>78</v>
      </c>
      <c r="P7" s="242" t="s">
        <v>2</v>
      </c>
    </row>
    <row r="8" spans="1:16" ht="13.2" x14ac:dyDescent="0.25">
      <c r="A8" s="5"/>
      <c r="B8" s="252"/>
      <c r="C8" s="5"/>
      <c r="D8" s="5"/>
      <c r="E8" s="17"/>
      <c r="F8" s="253"/>
      <c r="G8" s="186"/>
      <c r="H8" s="16"/>
      <c r="I8" s="16"/>
      <c r="J8" s="5"/>
      <c r="K8" s="5"/>
      <c r="L8" s="186"/>
      <c r="M8" s="16"/>
      <c r="N8" s="16"/>
      <c r="O8" s="5"/>
      <c r="P8" s="5"/>
    </row>
    <row r="9" spans="1:16" ht="24.9" customHeight="1" x14ac:dyDescent="0.25">
      <c r="A9" s="257" t="s">
        <v>1</v>
      </c>
      <c r="B9" s="254">
        <v>73</v>
      </c>
      <c r="C9" s="255">
        <v>37</v>
      </c>
      <c r="D9" s="256">
        <v>50.684931506849317</v>
      </c>
      <c r="E9" s="255">
        <v>36</v>
      </c>
      <c r="F9" s="257">
        <v>49.315068493150683</v>
      </c>
      <c r="G9" s="254">
        <v>38</v>
      </c>
      <c r="H9" s="255">
        <v>19</v>
      </c>
      <c r="I9" s="256">
        <v>50</v>
      </c>
      <c r="J9" s="255">
        <v>19</v>
      </c>
      <c r="K9" s="257">
        <v>50</v>
      </c>
      <c r="L9" s="254">
        <v>35</v>
      </c>
      <c r="M9" s="255">
        <v>18</v>
      </c>
      <c r="N9" s="256">
        <v>51.428571428571423</v>
      </c>
      <c r="O9" s="255">
        <v>17</v>
      </c>
      <c r="P9" s="256">
        <v>48.571428571428569</v>
      </c>
    </row>
    <row r="10" spans="1:16" ht="24.9" customHeight="1" x14ac:dyDescent="0.25">
      <c r="A10" s="257" t="s">
        <v>280</v>
      </c>
      <c r="B10" s="254">
        <v>8</v>
      </c>
      <c r="C10" s="255">
        <v>4</v>
      </c>
      <c r="D10" s="256">
        <v>50</v>
      </c>
      <c r="E10" s="255">
        <v>4</v>
      </c>
      <c r="F10" s="257">
        <v>50</v>
      </c>
      <c r="G10" s="254">
        <v>4</v>
      </c>
      <c r="H10" s="255">
        <v>1</v>
      </c>
      <c r="I10" s="256">
        <v>25</v>
      </c>
      <c r="J10" s="255">
        <v>3</v>
      </c>
      <c r="K10" s="257">
        <v>75</v>
      </c>
      <c r="L10" s="254">
        <v>4</v>
      </c>
      <c r="M10" s="255">
        <v>3</v>
      </c>
      <c r="N10" s="256">
        <v>75</v>
      </c>
      <c r="O10" s="255">
        <v>1</v>
      </c>
      <c r="P10" s="256">
        <v>25</v>
      </c>
    </row>
    <row r="11" spans="1:16" s="21" customFormat="1" ht="13.2" x14ac:dyDescent="0.25">
      <c r="A11" s="330" t="s">
        <v>324</v>
      </c>
      <c r="B11" s="327">
        <v>8</v>
      </c>
      <c r="C11" s="328">
        <v>4</v>
      </c>
      <c r="D11" s="269">
        <v>50</v>
      </c>
      <c r="E11" s="328">
        <v>4</v>
      </c>
      <c r="F11" s="329">
        <v>50</v>
      </c>
      <c r="G11" s="327">
        <v>4</v>
      </c>
      <c r="H11" s="328">
        <v>1</v>
      </c>
      <c r="I11" s="269">
        <v>25</v>
      </c>
      <c r="J11" s="328">
        <v>3</v>
      </c>
      <c r="K11" s="329">
        <v>75</v>
      </c>
      <c r="L11" s="327">
        <v>4</v>
      </c>
      <c r="M11" s="328">
        <v>3</v>
      </c>
      <c r="N11" s="269">
        <v>75</v>
      </c>
      <c r="O11" s="328">
        <v>1</v>
      </c>
      <c r="P11" s="269">
        <v>25</v>
      </c>
    </row>
    <row r="12" spans="1:16" ht="24.9" customHeight="1" x14ac:dyDescent="0.25">
      <c r="A12" s="257" t="s">
        <v>317</v>
      </c>
      <c r="B12" s="254">
        <v>21</v>
      </c>
      <c r="C12" s="255">
        <v>11</v>
      </c>
      <c r="D12" s="256">
        <v>52.380952380952387</v>
      </c>
      <c r="E12" s="255">
        <v>10</v>
      </c>
      <c r="F12" s="257">
        <v>47.619047619047613</v>
      </c>
      <c r="G12" s="254">
        <v>11</v>
      </c>
      <c r="H12" s="255">
        <v>5</v>
      </c>
      <c r="I12" s="256">
        <v>45.454545454545453</v>
      </c>
      <c r="J12" s="255">
        <v>6</v>
      </c>
      <c r="K12" s="257">
        <v>54.54545454545454</v>
      </c>
      <c r="L12" s="254">
        <v>10</v>
      </c>
      <c r="M12" s="255">
        <v>6</v>
      </c>
      <c r="N12" s="256">
        <v>60</v>
      </c>
      <c r="O12" s="255">
        <v>4</v>
      </c>
      <c r="P12" s="256">
        <v>40</v>
      </c>
    </row>
    <row r="13" spans="1:16" s="21" customFormat="1" ht="13.2" x14ac:dyDescent="0.25">
      <c r="A13" s="330" t="s">
        <v>413</v>
      </c>
      <c r="B13" s="327">
        <v>10</v>
      </c>
      <c r="C13" s="328">
        <v>5</v>
      </c>
      <c r="D13" s="269">
        <v>50</v>
      </c>
      <c r="E13" s="328">
        <v>5</v>
      </c>
      <c r="F13" s="329">
        <v>50</v>
      </c>
      <c r="G13" s="327">
        <v>5</v>
      </c>
      <c r="H13" s="328">
        <v>1</v>
      </c>
      <c r="I13" s="269">
        <v>20</v>
      </c>
      <c r="J13" s="328">
        <v>4</v>
      </c>
      <c r="K13" s="329">
        <v>80</v>
      </c>
      <c r="L13" s="327">
        <v>5</v>
      </c>
      <c r="M13" s="328">
        <v>4</v>
      </c>
      <c r="N13" s="269">
        <v>80</v>
      </c>
      <c r="O13" s="328">
        <v>1</v>
      </c>
      <c r="P13" s="269">
        <v>20</v>
      </c>
    </row>
    <row r="14" spans="1:16" s="21" customFormat="1" ht="13.2" x14ac:dyDescent="0.25">
      <c r="A14" s="330" t="s">
        <v>414</v>
      </c>
      <c r="B14" s="327">
        <v>11</v>
      </c>
      <c r="C14" s="328">
        <v>6</v>
      </c>
      <c r="D14" s="269">
        <v>54.54545454545454</v>
      </c>
      <c r="E14" s="328">
        <v>5</v>
      </c>
      <c r="F14" s="329">
        <v>45.454545454545453</v>
      </c>
      <c r="G14" s="327">
        <v>6</v>
      </c>
      <c r="H14" s="328">
        <v>4</v>
      </c>
      <c r="I14" s="269">
        <v>66.666666666666657</v>
      </c>
      <c r="J14" s="328">
        <v>2</v>
      </c>
      <c r="K14" s="329">
        <v>33.333333333333329</v>
      </c>
      <c r="L14" s="327">
        <v>5</v>
      </c>
      <c r="M14" s="328">
        <v>2</v>
      </c>
      <c r="N14" s="269">
        <v>40</v>
      </c>
      <c r="O14" s="328">
        <v>3</v>
      </c>
      <c r="P14" s="269">
        <v>60</v>
      </c>
    </row>
    <row r="15" spans="1:16" ht="24.9" customHeight="1" x14ac:dyDescent="0.25">
      <c r="A15" s="257" t="s">
        <v>319</v>
      </c>
      <c r="B15" s="254">
        <v>15</v>
      </c>
      <c r="C15" s="255">
        <v>7</v>
      </c>
      <c r="D15" s="256">
        <v>46.666666666666664</v>
      </c>
      <c r="E15" s="255">
        <v>8</v>
      </c>
      <c r="F15" s="257">
        <v>53.333333333333336</v>
      </c>
      <c r="G15" s="254">
        <v>8</v>
      </c>
      <c r="H15" s="255">
        <v>4</v>
      </c>
      <c r="I15" s="256">
        <v>50</v>
      </c>
      <c r="J15" s="255">
        <v>4</v>
      </c>
      <c r="K15" s="257">
        <v>50</v>
      </c>
      <c r="L15" s="254">
        <v>7</v>
      </c>
      <c r="M15" s="255">
        <v>3</v>
      </c>
      <c r="N15" s="256">
        <v>42.857142857142854</v>
      </c>
      <c r="O15" s="255">
        <v>4</v>
      </c>
      <c r="P15" s="256">
        <v>57.142857142857139</v>
      </c>
    </row>
    <row r="16" spans="1:16" s="21" customFormat="1" ht="13.2" x14ac:dyDescent="0.25">
      <c r="A16" s="330" t="s">
        <v>325</v>
      </c>
      <c r="B16" s="327">
        <v>15</v>
      </c>
      <c r="C16" s="328">
        <v>7</v>
      </c>
      <c r="D16" s="269">
        <v>46.666666666666664</v>
      </c>
      <c r="E16" s="328">
        <v>8</v>
      </c>
      <c r="F16" s="329">
        <v>53.333333333333336</v>
      </c>
      <c r="G16" s="327">
        <v>8</v>
      </c>
      <c r="H16" s="328">
        <v>4</v>
      </c>
      <c r="I16" s="269">
        <v>50</v>
      </c>
      <c r="J16" s="328">
        <v>4</v>
      </c>
      <c r="K16" s="329">
        <v>50</v>
      </c>
      <c r="L16" s="327">
        <v>7</v>
      </c>
      <c r="M16" s="328">
        <v>3</v>
      </c>
      <c r="N16" s="269">
        <v>42.857142857142854</v>
      </c>
      <c r="O16" s="328">
        <v>4</v>
      </c>
      <c r="P16" s="269">
        <v>57.142857142857139</v>
      </c>
    </row>
    <row r="17" spans="1:16" ht="24.9" customHeight="1" x14ac:dyDescent="0.25">
      <c r="A17" s="257" t="s">
        <v>281</v>
      </c>
      <c r="B17" s="254">
        <v>29</v>
      </c>
      <c r="C17" s="255">
        <v>15</v>
      </c>
      <c r="D17" s="256">
        <v>51.724137931034484</v>
      </c>
      <c r="E17" s="255">
        <v>14</v>
      </c>
      <c r="F17" s="257">
        <v>48.275862068965516</v>
      </c>
      <c r="G17" s="254">
        <v>15</v>
      </c>
      <c r="H17" s="255">
        <v>9</v>
      </c>
      <c r="I17" s="256">
        <v>60</v>
      </c>
      <c r="J17" s="255">
        <v>6</v>
      </c>
      <c r="K17" s="257">
        <v>40</v>
      </c>
      <c r="L17" s="254">
        <v>14</v>
      </c>
      <c r="M17" s="255">
        <v>6</v>
      </c>
      <c r="N17" s="256">
        <v>42.857142857142854</v>
      </c>
      <c r="O17" s="255">
        <v>8</v>
      </c>
      <c r="P17" s="256">
        <v>57.142857142857139</v>
      </c>
    </row>
    <row r="18" spans="1:16" s="21" customFormat="1" ht="13.2" x14ac:dyDescent="0.25">
      <c r="A18" s="330" t="s">
        <v>415</v>
      </c>
      <c r="B18" s="327">
        <v>12</v>
      </c>
      <c r="C18" s="328">
        <v>6</v>
      </c>
      <c r="D18" s="269">
        <v>50</v>
      </c>
      <c r="E18" s="328">
        <v>6</v>
      </c>
      <c r="F18" s="329">
        <v>50</v>
      </c>
      <c r="G18" s="327">
        <v>6</v>
      </c>
      <c r="H18" s="328">
        <v>3</v>
      </c>
      <c r="I18" s="269">
        <v>50</v>
      </c>
      <c r="J18" s="328">
        <v>3</v>
      </c>
      <c r="K18" s="329">
        <v>50</v>
      </c>
      <c r="L18" s="327">
        <v>6</v>
      </c>
      <c r="M18" s="328">
        <v>3</v>
      </c>
      <c r="N18" s="269">
        <v>50</v>
      </c>
      <c r="O18" s="328">
        <v>3</v>
      </c>
      <c r="P18" s="269">
        <v>50</v>
      </c>
    </row>
    <row r="19" spans="1:16" s="21" customFormat="1" ht="13.2" x14ac:dyDescent="0.25">
      <c r="A19" s="330" t="s">
        <v>416</v>
      </c>
      <c r="B19" s="327">
        <v>9</v>
      </c>
      <c r="C19" s="328">
        <v>5</v>
      </c>
      <c r="D19" s="269">
        <v>55.555555555555557</v>
      </c>
      <c r="E19" s="328">
        <v>4</v>
      </c>
      <c r="F19" s="329">
        <v>44.444444444444443</v>
      </c>
      <c r="G19" s="327">
        <v>5</v>
      </c>
      <c r="H19" s="328">
        <v>3</v>
      </c>
      <c r="I19" s="269">
        <v>60</v>
      </c>
      <c r="J19" s="328">
        <v>2</v>
      </c>
      <c r="K19" s="329">
        <v>40</v>
      </c>
      <c r="L19" s="327">
        <v>4</v>
      </c>
      <c r="M19" s="328">
        <v>2</v>
      </c>
      <c r="N19" s="269">
        <v>50</v>
      </c>
      <c r="O19" s="328">
        <v>2</v>
      </c>
      <c r="P19" s="269">
        <v>50</v>
      </c>
    </row>
    <row r="20" spans="1:16" s="21" customFormat="1" ht="13.2" x14ac:dyDescent="0.25">
      <c r="A20" s="330" t="s">
        <v>935</v>
      </c>
      <c r="B20" s="327">
        <v>8</v>
      </c>
      <c r="C20" s="328">
        <v>4</v>
      </c>
      <c r="D20" s="269">
        <v>50</v>
      </c>
      <c r="E20" s="328">
        <v>4</v>
      </c>
      <c r="F20" s="329">
        <v>50</v>
      </c>
      <c r="G20" s="327">
        <v>4</v>
      </c>
      <c r="H20" s="328">
        <v>3</v>
      </c>
      <c r="I20" s="269">
        <v>75</v>
      </c>
      <c r="J20" s="328">
        <v>1</v>
      </c>
      <c r="K20" s="329">
        <v>25</v>
      </c>
      <c r="L20" s="327">
        <v>4</v>
      </c>
      <c r="M20" s="328">
        <v>1</v>
      </c>
      <c r="N20" s="269">
        <v>25</v>
      </c>
      <c r="O20" s="328">
        <v>3</v>
      </c>
      <c r="P20" s="269">
        <v>75</v>
      </c>
    </row>
    <row r="21" spans="1:16" ht="13.2" x14ac:dyDescent="0.25">
      <c r="A21" s="196"/>
      <c r="B21" s="195"/>
      <c r="C21" s="7"/>
      <c r="D21" s="7"/>
      <c r="E21" s="7"/>
      <c r="F21" s="196"/>
      <c r="G21" s="7"/>
      <c r="H21" s="7"/>
      <c r="I21" s="7"/>
      <c r="J21" s="7"/>
      <c r="K21" s="7"/>
      <c r="L21" s="195"/>
      <c r="M21" s="7"/>
      <c r="N21" s="7"/>
      <c r="O21" s="7"/>
      <c r="P21" s="7"/>
    </row>
    <row r="22" spans="1:16" ht="13.2" x14ac:dyDescent="0.25">
      <c r="A22" s="5"/>
      <c r="B22" s="180"/>
      <c r="C22" s="180"/>
      <c r="D22" s="5"/>
      <c r="E22" s="5"/>
      <c r="F22" s="5"/>
      <c r="G22" s="5"/>
      <c r="H22" s="5"/>
      <c r="I22" s="5"/>
      <c r="J22" s="5"/>
      <c r="K22" s="5"/>
      <c r="L22" s="5"/>
      <c r="M22" s="5"/>
      <c r="N22" s="5"/>
      <c r="O22" s="5"/>
      <c r="P22" s="5"/>
    </row>
    <row r="23" spans="1:16" ht="13.2" x14ac:dyDescent="0.25">
      <c r="A23" s="4" t="str">
        <f>+'G3'!A34</f>
        <v>Fuente: Departamento de Registro de Partidos Políticos, base de datos de Candidaturas 2024, Tribunal Supremo de Elecciones.</v>
      </c>
      <c r="B23" s="5"/>
      <c r="C23" s="5"/>
      <c r="D23" s="5"/>
      <c r="E23" s="5"/>
      <c r="F23" s="5"/>
      <c r="G23" s="5"/>
      <c r="H23" s="5"/>
      <c r="I23" s="5"/>
      <c r="J23" s="5"/>
      <c r="K23" s="5"/>
      <c r="L23" s="5"/>
      <c r="M23" s="5"/>
      <c r="N23" s="5"/>
      <c r="O23" s="5"/>
      <c r="P23" s="5"/>
    </row>
  </sheetData>
  <mergeCells count="14">
    <mergeCell ref="B5:F5"/>
    <mergeCell ref="B6:B7"/>
    <mergeCell ref="A1:P1"/>
    <mergeCell ref="A2:P2"/>
    <mergeCell ref="A3:P3"/>
    <mergeCell ref="A5:A7"/>
    <mergeCell ref="G5:K5"/>
    <mergeCell ref="L5:P5"/>
    <mergeCell ref="G6:G7"/>
    <mergeCell ref="H6:I6"/>
    <mergeCell ref="J6:K6"/>
    <mergeCell ref="L6:L7"/>
    <mergeCell ref="M6:N6"/>
    <mergeCell ref="O6:P6"/>
  </mergeCells>
  <printOptions horizontalCentered="1" verticalCentered="1"/>
  <pageMargins left="0.39370078740157483" right="0.39370078740157483" top="0.78740157480314965" bottom="0.78740157480314965" header="0" footer="0.39370078740157483"/>
  <pageSetup paperSize="9" scale="96" firstPageNumber="83" orientation="landscape" useFirstPageNumber="1"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42">
    <tabColor rgb="FFFFFF00"/>
    <pageSetUpPr fitToPage="1"/>
  </sheetPr>
  <dimension ref="A1:P29"/>
  <sheetViews>
    <sheetView zoomScaleNormal="100" zoomScaleSheetLayoutView="115" workbookViewId="0">
      <selection sqref="A1:P1"/>
    </sheetView>
  </sheetViews>
  <sheetFormatPr baseColWidth="10" defaultColWidth="11.44140625" defaultRowHeight="12.75" customHeight="1" x14ac:dyDescent="0.25"/>
  <cols>
    <col min="1" max="1" width="40.6640625" style="202" customWidth="1"/>
    <col min="2" max="2" width="9.6640625" style="202" bestFit="1" customWidth="1"/>
    <col min="3" max="16" width="7.6640625" style="202" customWidth="1"/>
    <col min="17" max="17" width="11.44140625" style="202"/>
    <col min="18" max="18" width="11.44140625" style="202" customWidth="1"/>
    <col min="19" max="16384" width="11.44140625" style="202"/>
  </cols>
  <sheetData>
    <row r="1" spans="1:16" ht="13.2" x14ac:dyDescent="0.25">
      <c r="A1" s="450" t="s">
        <v>1240</v>
      </c>
      <c r="B1" s="450"/>
      <c r="C1" s="450"/>
      <c r="D1" s="450"/>
      <c r="E1" s="450"/>
      <c r="F1" s="450"/>
      <c r="G1" s="450"/>
      <c r="H1" s="450"/>
      <c r="I1" s="450"/>
      <c r="J1" s="450"/>
      <c r="K1" s="450"/>
      <c r="L1" s="450"/>
      <c r="M1" s="450"/>
      <c r="N1" s="450"/>
      <c r="O1" s="450"/>
      <c r="P1" s="450"/>
    </row>
    <row r="2" spans="1:16" ht="13.2" x14ac:dyDescent="0.25">
      <c r="A2" s="450" t="s">
        <v>1206</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5"/>
      <c r="C4" s="5"/>
      <c r="D4" s="5"/>
      <c r="E4" s="5"/>
      <c r="F4" s="5"/>
      <c r="G4" s="5"/>
      <c r="H4" s="5"/>
      <c r="I4" s="5"/>
      <c r="J4" s="5"/>
      <c r="K4" s="5"/>
      <c r="L4" s="5"/>
      <c r="M4" s="5"/>
      <c r="N4" s="5"/>
      <c r="O4" s="5"/>
      <c r="P4" s="5"/>
    </row>
    <row r="5" spans="1:16" ht="13.2" x14ac:dyDescent="0.25">
      <c r="A5" s="451" t="s">
        <v>919</v>
      </c>
      <c r="B5" s="446" t="s">
        <v>938</v>
      </c>
      <c r="C5" s="454"/>
      <c r="D5" s="454"/>
      <c r="E5" s="454"/>
      <c r="F5" s="447"/>
      <c r="G5" s="446" t="s">
        <v>79</v>
      </c>
      <c r="H5" s="454"/>
      <c r="I5" s="454"/>
      <c r="J5" s="454"/>
      <c r="K5" s="447"/>
      <c r="L5" s="454" t="s">
        <v>80</v>
      </c>
      <c r="M5" s="454"/>
      <c r="N5" s="454"/>
      <c r="O5" s="454"/>
      <c r="P5" s="454"/>
    </row>
    <row r="6" spans="1:16" ht="13.2" x14ac:dyDescent="0.25">
      <c r="A6" s="452" t="s">
        <v>81</v>
      </c>
      <c r="B6" s="448" t="s">
        <v>0</v>
      </c>
      <c r="C6" s="446" t="s">
        <v>23</v>
      </c>
      <c r="D6" s="447"/>
      <c r="E6" s="445" t="s">
        <v>24</v>
      </c>
      <c r="F6" s="444"/>
      <c r="G6" s="448" t="s">
        <v>0</v>
      </c>
      <c r="H6" s="446" t="s">
        <v>23</v>
      </c>
      <c r="I6" s="447"/>
      <c r="J6" s="445" t="s">
        <v>24</v>
      </c>
      <c r="K6" s="444"/>
      <c r="L6" s="448" t="s">
        <v>0</v>
      </c>
      <c r="M6" s="446" t="s">
        <v>23</v>
      </c>
      <c r="N6" s="447"/>
      <c r="O6" s="454" t="s">
        <v>24</v>
      </c>
      <c r="P6" s="454"/>
    </row>
    <row r="7" spans="1:16" ht="13.2" x14ac:dyDescent="0.25">
      <c r="A7" s="453"/>
      <c r="B7" s="449" t="s">
        <v>78</v>
      </c>
      <c r="C7" s="208" t="s">
        <v>78</v>
      </c>
      <c r="D7" s="208" t="s">
        <v>2</v>
      </c>
      <c r="E7" s="208" t="s">
        <v>78</v>
      </c>
      <c r="F7" s="208" t="s">
        <v>2</v>
      </c>
      <c r="G7" s="449" t="s">
        <v>78</v>
      </c>
      <c r="H7" s="208" t="s">
        <v>78</v>
      </c>
      <c r="I7" s="208" t="s">
        <v>2</v>
      </c>
      <c r="J7" s="208" t="s">
        <v>78</v>
      </c>
      <c r="K7" s="242" t="s">
        <v>2</v>
      </c>
      <c r="L7" s="449" t="s">
        <v>78</v>
      </c>
      <c r="M7" s="208" t="s">
        <v>78</v>
      </c>
      <c r="N7" s="208" t="s">
        <v>2</v>
      </c>
      <c r="O7" s="208" t="s">
        <v>78</v>
      </c>
      <c r="P7" s="242" t="s">
        <v>2</v>
      </c>
    </row>
    <row r="8" spans="1:16" ht="13.2" x14ac:dyDescent="0.25">
      <c r="A8" s="5"/>
      <c r="B8" s="186"/>
      <c r="C8" s="5"/>
      <c r="D8" s="5"/>
      <c r="E8" s="5"/>
      <c r="F8" s="5"/>
      <c r="G8" s="186"/>
      <c r="H8" s="5"/>
      <c r="I8" s="5"/>
      <c r="J8" s="5"/>
      <c r="K8" s="209"/>
      <c r="L8" s="5"/>
      <c r="M8" s="5"/>
      <c r="N8" s="5"/>
      <c r="O8" s="5"/>
      <c r="P8" s="5"/>
    </row>
    <row r="9" spans="1:16" ht="13.2" x14ac:dyDescent="0.25">
      <c r="A9" s="17" t="s">
        <v>0</v>
      </c>
      <c r="B9" s="185">
        <f>SUM(B11:B26)</f>
        <v>274</v>
      </c>
      <c r="C9" s="184">
        <f>SUM(C11:C26)</f>
        <v>137</v>
      </c>
      <c r="D9" s="210">
        <f>C9/B9*100</f>
        <v>50</v>
      </c>
      <c r="E9" s="184">
        <f>SUM(E11:E26)</f>
        <v>137</v>
      </c>
      <c r="F9" s="210">
        <f>E9/B9*100</f>
        <v>50</v>
      </c>
      <c r="G9" s="185">
        <f>SUM(G11:G26)</f>
        <v>142</v>
      </c>
      <c r="H9" s="184">
        <f>SUM(H11:H26)</f>
        <v>71</v>
      </c>
      <c r="I9" s="211">
        <f>H9/G9*100</f>
        <v>50</v>
      </c>
      <c r="J9" s="184">
        <f>SUM(J11:J26)</f>
        <v>71</v>
      </c>
      <c r="K9" s="212">
        <f>J9/G9*100</f>
        <v>50</v>
      </c>
      <c r="L9" s="184">
        <f>SUM(L11:L26)</f>
        <v>132</v>
      </c>
      <c r="M9" s="184">
        <f>SUM(M11:M26)</f>
        <v>66</v>
      </c>
      <c r="N9" s="210">
        <f>M9/L9*100</f>
        <v>50</v>
      </c>
      <c r="O9" s="184">
        <f>SUM(O11:O26)</f>
        <v>66</v>
      </c>
      <c r="P9" s="210">
        <f>O9/L9*100</f>
        <v>50</v>
      </c>
    </row>
    <row r="10" spans="1:16" ht="13.2" x14ac:dyDescent="0.25">
      <c r="A10" s="5"/>
      <c r="B10" s="187"/>
      <c r="C10" s="180"/>
      <c r="D10" s="213"/>
      <c r="E10" s="180"/>
      <c r="F10" s="213"/>
      <c r="G10" s="187"/>
      <c r="H10" s="180"/>
      <c r="I10" s="213"/>
      <c r="J10" s="180"/>
      <c r="K10" s="214"/>
      <c r="L10" s="180"/>
      <c r="M10" s="5"/>
      <c r="N10" s="215"/>
      <c r="O10" s="180"/>
      <c r="P10" s="215"/>
    </row>
    <row r="11" spans="1:16" ht="24.9" customHeight="1" x14ac:dyDescent="0.25">
      <c r="A11" s="15" t="s">
        <v>894</v>
      </c>
      <c r="B11" s="327">
        <v>3</v>
      </c>
      <c r="C11" s="328">
        <v>2</v>
      </c>
      <c r="D11" s="331">
        <v>66.666666666666657</v>
      </c>
      <c r="E11" s="328">
        <v>1</v>
      </c>
      <c r="F11" s="332">
        <v>33.333333333333329</v>
      </c>
      <c r="G11" s="327">
        <v>1</v>
      </c>
      <c r="H11" s="328">
        <v>1</v>
      </c>
      <c r="I11" s="331">
        <v>100</v>
      </c>
      <c r="J11" s="328">
        <v>0</v>
      </c>
      <c r="K11" s="332">
        <v>0</v>
      </c>
      <c r="L11" s="327">
        <v>2</v>
      </c>
      <c r="M11" s="328">
        <v>1</v>
      </c>
      <c r="N11" s="331">
        <v>50</v>
      </c>
      <c r="O11" s="328">
        <v>1</v>
      </c>
      <c r="P11" s="331">
        <v>50</v>
      </c>
    </row>
    <row r="12" spans="1:16" ht="24.9" customHeight="1" x14ac:dyDescent="0.25">
      <c r="A12" s="15" t="s">
        <v>1202</v>
      </c>
      <c r="B12" s="327">
        <v>8</v>
      </c>
      <c r="C12" s="328">
        <v>4</v>
      </c>
      <c r="D12" s="331">
        <v>50</v>
      </c>
      <c r="E12" s="328">
        <v>4</v>
      </c>
      <c r="F12" s="332">
        <v>50</v>
      </c>
      <c r="G12" s="327">
        <v>4</v>
      </c>
      <c r="H12" s="328">
        <v>2</v>
      </c>
      <c r="I12" s="331">
        <v>50</v>
      </c>
      <c r="J12" s="328">
        <v>2</v>
      </c>
      <c r="K12" s="332">
        <v>50</v>
      </c>
      <c r="L12" s="327">
        <v>4</v>
      </c>
      <c r="M12" s="328">
        <v>2</v>
      </c>
      <c r="N12" s="331">
        <v>50</v>
      </c>
      <c r="O12" s="328">
        <v>2</v>
      </c>
      <c r="P12" s="331">
        <v>50</v>
      </c>
    </row>
    <row r="13" spans="1:16" ht="24.9" customHeight="1" x14ac:dyDescent="0.25">
      <c r="A13" s="15" t="s">
        <v>1235</v>
      </c>
      <c r="B13" s="327">
        <v>14</v>
      </c>
      <c r="C13" s="328">
        <v>7</v>
      </c>
      <c r="D13" s="331">
        <v>50</v>
      </c>
      <c r="E13" s="328">
        <v>7</v>
      </c>
      <c r="F13" s="332">
        <v>50</v>
      </c>
      <c r="G13" s="327">
        <v>6</v>
      </c>
      <c r="H13" s="328">
        <v>3</v>
      </c>
      <c r="I13" s="331">
        <v>50</v>
      </c>
      <c r="J13" s="328">
        <v>3</v>
      </c>
      <c r="K13" s="332">
        <v>50</v>
      </c>
      <c r="L13" s="327">
        <v>8</v>
      </c>
      <c r="M13" s="328">
        <v>4</v>
      </c>
      <c r="N13" s="331">
        <v>50</v>
      </c>
      <c r="O13" s="328">
        <v>4</v>
      </c>
      <c r="P13" s="331">
        <v>50</v>
      </c>
    </row>
    <row r="14" spans="1:16" ht="24.9" customHeight="1" x14ac:dyDescent="0.25">
      <c r="A14" s="15" t="s">
        <v>83</v>
      </c>
      <c r="B14" s="327">
        <v>56</v>
      </c>
      <c r="C14" s="328">
        <v>28</v>
      </c>
      <c r="D14" s="331">
        <v>50</v>
      </c>
      <c r="E14" s="328">
        <v>28</v>
      </c>
      <c r="F14" s="332">
        <v>50</v>
      </c>
      <c r="G14" s="327">
        <v>28</v>
      </c>
      <c r="H14" s="328">
        <v>14</v>
      </c>
      <c r="I14" s="331">
        <v>50</v>
      </c>
      <c r="J14" s="328">
        <v>14</v>
      </c>
      <c r="K14" s="332">
        <v>50</v>
      </c>
      <c r="L14" s="327">
        <v>28</v>
      </c>
      <c r="M14" s="328">
        <v>14</v>
      </c>
      <c r="N14" s="331">
        <v>50</v>
      </c>
      <c r="O14" s="328">
        <v>14</v>
      </c>
      <c r="P14" s="331">
        <v>50</v>
      </c>
    </row>
    <row r="15" spans="1:16" ht="24.9" customHeight="1" x14ac:dyDescent="0.25">
      <c r="A15" s="15" t="s">
        <v>422</v>
      </c>
      <c r="B15" s="327">
        <v>18</v>
      </c>
      <c r="C15" s="328">
        <v>9</v>
      </c>
      <c r="D15" s="331">
        <v>50</v>
      </c>
      <c r="E15" s="328">
        <v>9</v>
      </c>
      <c r="F15" s="332">
        <v>50</v>
      </c>
      <c r="G15" s="327">
        <v>10</v>
      </c>
      <c r="H15" s="328">
        <v>5</v>
      </c>
      <c r="I15" s="331">
        <v>50</v>
      </c>
      <c r="J15" s="328">
        <v>5</v>
      </c>
      <c r="K15" s="332">
        <v>50</v>
      </c>
      <c r="L15" s="327">
        <v>8</v>
      </c>
      <c r="M15" s="328">
        <v>4</v>
      </c>
      <c r="N15" s="331">
        <v>50</v>
      </c>
      <c r="O15" s="328">
        <v>4</v>
      </c>
      <c r="P15" s="331">
        <v>50</v>
      </c>
    </row>
    <row r="16" spans="1:16" ht="24.9" customHeight="1" x14ac:dyDescent="0.25">
      <c r="A16" s="15" t="s">
        <v>900</v>
      </c>
      <c r="B16" s="327">
        <v>6</v>
      </c>
      <c r="C16" s="328">
        <v>3</v>
      </c>
      <c r="D16" s="331">
        <v>50</v>
      </c>
      <c r="E16" s="328">
        <v>3</v>
      </c>
      <c r="F16" s="332">
        <v>50</v>
      </c>
      <c r="G16" s="327">
        <v>4</v>
      </c>
      <c r="H16" s="328">
        <v>2</v>
      </c>
      <c r="I16" s="331">
        <v>50</v>
      </c>
      <c r="J16" s="328">
        <v>2</v>
      </c>
      <c r="K16" s="332">
        <v>50</v>
      </c>
      <c r="L16" s="327">
        <v>2</v>
      </c>
      <c r="M16" s="328">
        <v>1</v>
      </c>
      <c r="N16" s="331">
        <v>50</v>
      </c>
      <c r="O16" s="328">
        <v>1</v>
      </c>
      <c r="P16" s="331">
        <v>50</v>
      </c>
    </row>
    <row r="17" spans="1:16" ht="24.9" customHeight="1" x14ac:dyDescent="0.25">
      <c r="A17" s="15" t="s">
        <v>342</v>
      </c>
      <c r="B17" s="327">
        <v>4</v>
      </c>
      <c r="C17" s="328">
        <v>2</v>
      </c>
      <c r="D17" s="331">
        <v>50</v>
      </c>
      <c r="E17" s="328">
        <v>2</v>
      </c>
      <c r="F17" s="332">
        <v>50</v>
      </c>
      <c r="G17" s="327">
        <v>2</v>
      </c>
      <c r="H17" s="328">
        <v>1</v>
      </c>
      <c r="I17" s="331">
        <v>50</v>
      </c>
      <c r="J17" s="328">
        <v>1</v>
      </c>
      <c r="K17" s="332">
        <v>50</v>
      </c>
      <c r="L17" s="327">
        <v>2</v>
      </c>
      <c r="M17" s="328">
        <v>1</v>
      </c>
      <c r="N17" s="331">
        <v>50</v>
      </c>
      <c r="O17" s="328">
        <v>1</v>
      </c>
      <c r="P17" s="331">
        <v>50</v>
      </c>
    </row>
    <row r="18" spans="1:16" ht="24.9" customHeight="1" x14ac:dyDescent="0.25">
      <c r="A18" s="15" t="s">
        <v>423</v>
      </c>
      <c r="B18" s="327">
        <v>40</v>
      </c>
      <c r="C18" s="328">
        <v>19</v>
      </c>
      <c r="D18" s="331">
        <v>47.5</v>
      </c>
      <c r="E18" s="328">
        <v>21</v>
      </c>
      <c r="F18" s="332">
        <v>52.5</v>
      </c>
      <c r="G18" s="327">
        <v>22</v>
      </c>
      <c r="H18" s="328">
        <v>10</v>
      </c>
      <c r="I18" s="331">
        <v>45.454545454545453</v>
      </c>
      <c r="J18" s="328">
        <v>12</v>
      </c>
      <c r="K18" s="332">
        <v>54.54545454545454</v>
      </c>
      <c r="L18" s="327">
        <v>18</v>
      </c>
      <c r="M18" s="328">
        <v>9</v>
      </c>
      <c r="N18" s="331">
        <v>50</v>
      </c>
      <c r="O18" s="328">
        <v>9</v>
      </c>
      <c r="P18" s="331">
        <v>50</v>
      </c>
    </row>
    <row r="19" spans="1:16" ht="24.9" customHeight="1" x14ac:dyDescent="0.25">
      <c r="A19" s="15" t="s">
        <v>1203</v>
      </c>
      <c r="B19" s="327">
        <v>13</v>
      </c>
      <c r="C19" s="328">
        <v>6</v>
      </c>
      <c r="D19" s="331">
        <v>46.153846153846153</v>
      </c>
      <c r="E19" s="328">
        <v>7</v>
      </c>
      <c r="F19" s="332">
        <v>53.846153846153847</v>
      </c>
      <c r="G19" s="327">
        <v>6</v>
      </c>
      <c r="H19" s="328">
        <v>3</v>
      </c>
      <c r="I19" s="331">
        <v>50</v>
      </c>
      <c r="J19" s="328">
        <v>3</v>
      </c>
      <c r="K19" s="332">
        <v>50</v>
      </c>
      <c r="L19" s="327">
        <v>7</v>
      </c>
      <c r="M19" s="328">
        <v>3</v>
      </c>
      <c r="N19" s="331">
        <v>42.857142857142854</v>
      </c>
      <c r="O19" s="328">
        <v>4</v>
      </c>
      <c r="P19" s="331">
        <v>57.142857142857139</v>
      </c>
    </row>
    <row r="20" spans="1:16" ht="24.9" customHeight="1" x14ac:dyDescent="0.25">
      <c r="A20" s="15" t="s">
        <v>1225</v>
      </c>
      <c r="B20" s="327">
        <v>5</v>
      </c>
      <c r="C20" s="328">
        <v>3</v>
      </c>
      <c r="D20" s="331">
        <v>60</v>
      </c>
      <c r="E20" s="328">
        <v>2</v>
      </c>
      <c r="F20" s="332">
        <v>40</v>
      </c>
      <c r="G20" s="327">
        <v>3</v>
      </c>
      <c r="H20" s="328">
        <v>2</v>
      </c>
      <c r="I20" s="331">
        <v>66.666666666666657</v>
      </c>
      <c r="J20" s="328">
        <v>1</v>
      </c>
      <c r="K20" s="332">
        <v>33.333333333333329</v>
      </c>
      <c r="L20" s="327">
        <v>2</v>
      </c>
      <c r="M20" s="328">
        <v>1</v>
      </c>
      <c r="N20" s="331">
        <v>50</v>
      </c>
      <c r="O20" s="328">
        <v>1</v>
      </c>
      <c r="P20" s="331">
        <v>50</v>
      </c>
    </row>
    <row r="21" spans="1:16" ht="24.9" customHeight="1" x14ac:dyDescent="0.25">
      <c r="A21" s="15" t="s">
        <v>343</v>
      </c>
      <c r="B21" s="327">
        <v>10</v>
      </c>
      <c r="C21" s="328">
        <v>5</v>
      </c>
      <c r="D21" s="331">
        <v>50</v>
      </c>
      <c r="E21" s="328">
        <v>5</v>
      </c>
      <c r="F21" s="332">
        <v>50</v>
      </c>
      <c r="G21" s="327">
        <v>6</v>
      </c>
      <c r="H21" s="328">
        <v>3</v>
      </c>
      <c r="I21" s="331">
        <v>50</v>
      </c>
      <c r="J21" s="328">
        <v>3</v>
      </c>
      <c r="K21" s="332">
        <v>50</v>
      </c>
      <c r="L21" s="327">
        <v>4</v>
      </c>
      <c r="M21" s="328">
        <v>2</v>
      </c>
      <c r="N21" s="331">
        <v>50</v>
      </c>
      <c r="O21" s="328">
        <v>2</v>
      </c>
      <c r="P21" s="331">
        <v>50</v>
      </c>
    </row>
    <row r="22" spans="1:16" ht="24.9" customHeight="1" x14ac:dyDescent="0.25">
      <c r="A22" s="15" t="s">
        <v>444</v>
      </c>
      <c r="B22" s="327">
        <v>7</v>
      </c>
      <c r="C22" s="328">
        <v>4</v>
      </c>
      <c r="D22" s="331">
        <v>57.142857142857139</v>
      </c>
      <c r="E22" s="328">
        <v>3</v>
      </c>
      <c r="F22" s="332">
        <v>42.857142857142854</v>
      </c>
      <c r="G22" s="327">
        <v>4</v>
      </c>
      <c r="H22" s="328">
        <v>2</v>
      </c>
      <c r="I22" s="331">
        <v>50</v>
      </c>
      <c r="J22" s="328">
        <v>2</v>
      </c>
      <c r="K22" s="332">
        <v>50</v>
      </c>
      <c r="L22" s="327">
        <v>3</v>
      </c>
      <c r="M22" s="328">
        <v>2</v>
      </c>
      <c r="N22" s="331">
        <v>66.666666666666657</v>
      </c>
      <c r="O22" s="328">
        <v>1</v>
      </c>
      <c r="P22" s="331">
        <v>33.333333333333329</v>
      </c>
    </row>
    <row r="23" spans="1:16" ht="24.9" customHeight="1" x14ac:dyDescent="0.25">
      <c r="A23" s="15" t="s">
        <v>84</v>
      </c>
      <c r="B23" s="327">
        <v>48</v>
      </c>
      <c r="C23" s="328">
        <v>24</v>
      </c>
      <c r="D23" s="331">
        <v>50</v>
      </c>
      <c r="E23" s="328">
        <v>24</v>
      </c>
      <c r="F23" s="332">
        <v>50</v>
      </c>
      <c r="G23" s="327">
        <v>26</v>
      </c>
      <c r="H23" s="328">
        <v>13</v>
      </c>
      <c r="I23" s="331">
        <v>50</v>
      </c>
      <c r="J23" s="328">
        <v>13</v>
      </c>
      <c r="K23" s="332">
        <v>50</v>
      </c>
      <c r="L23" s="327">
        <v>22</v>
      </c>
      <c r="M23" s="328">
        <v>11</v>
      </c>
      <c r="N23" s="331">
        <v>50</v>
      </c>
      <c r="O23" s="328">
        <v>11</v>
      </c>
      <c r="P23" s="331">
        <v>50</v>
      </c>
    </row>
    <row r="24" spans="1:16" ht="24.9" customHeight="1" x14ac:dyDescent="0.25">
      <c r="A24" s="15" t="s">
        <v>424</v>
      </c>
      <c r="B24" s="327">
        <v>24</v>
      </c>
      <c r="C24" s="328">
        <v>12</v>
      </c>
      <c r="D24" s="331">
        <v>50</v>
      </c>
      <c r="E24" s="328">
        <v>12</v>
      </c>
      <c r="F24" s="332">
        <v>50</v>
      </c>
      <c r="G24" s="327">
        <v>12</v>
      </c>
      <c r="H24" s="328">
        <v>6</v>
      </c>
      <c r="I24" s="331">
        <v>50</v>
      </c>
      <c r="J24" s="328">
        <v>6</v>
      </c>
      <c r="K24" s="332">
        <v>50</v>
      </c>
      <c r="L24" s="327">
        <v>12</v>
      </c>
      <c r="M24" s="328">
        <v>6</v>
      </c>
      <c r="N24" s="331">
        <v>50</v>
      </c>
      <c r="O24" s="328">
        <v>6</v>
      </c>
      <c r="P24" s="331">
        <v>50</v>
      </c>
    </row>
    <row r="25" spans="1:16" ht="24.9" customHeight="1" x14ac:dyDescent="0.25">
      <c r="A25" s="15" t="s">
        <v>908</v>
      </c>
      <c r="B25" s="327">
        <v>10</v>
      </c>
      <c r="C25" s="328">
        <v>5</v>
      </c>
      <c r="D25" s="331">
        <v>50</v>
      </c>
      <c r="E25" s="328">
        <v>5</v>
      </c>
      <c r="F25" s="332">
        <v>50</v>
      </c>
      <c r="G25" s="327">
        <v>4</v>
      </c>
      <c r="H25" s="328">
        <v>2</v>
      </c>
      <c r="I25" s="331">
        <v>50</v>
      </c>
      <c r="J25" s="328">
        <v>2</v>
      </c>
      <c r="K25" s="332">
        <v>50</v>
      </c>
      <c r="L25" s="327">
        <v>6</v>
      </c>
      <c r="M25" s="328">
        <v>3</v>
      </c>
      <c r="N25" s="331">
        <v>50</v>
      </c>
      <c r="O25" s="328">
        <v>3</v>
      </c>
      <c r="P25" s="331">
        <v>50</v>
      </c>
    </row>
    <row r="26" spans="1:16" ht="24.9" customHeight="1" x14ac:dyDescent="0.25">
      <c r="A26" s="15" t="s">
        <v>911</v>
      </c>
      <c r="B26" s="327">
        <v>8</v>
      </c>
      <c r="C26" s="328">
        <v>4</v>
      </c>
      <c r="D26" s="331">
        <v>50</v>
      </c>
      <c r="E26" s="328">
        <v>4</v>
      </c>
      <c r="F26" s="332">
        <v>50</v>
      </c>
      <c r="G26" s="327">
        <v>4</v>
      </c>
      <c r="H26" s="328">
        <v>2</v>
      </c>
      <c r="I26" s="331">
        <v>50</v>
      </c>
      <c r="J26" s="328">
        <v>2</v>
      </c>
      <c r="K26" s="332">
        <v>50</v>
      </c>
      <c r="L26" s="327">
        <v>4</v>
      </c>
      <c r="M26" s="328">
        <v>2</v>
      </c>
      <c r="N26" s="331">
        <v>50</v>
      </c>
      <c r="O26" s="328">
        <v>2</v>
      </c>
      <c r="P26" s="331">
        <v>50</v>
      </c>
    </row>
    <row r="27" spans="1:16" ht="13.2" x14ac:dyDescent="0.25">
      <c r="A27" s="196"/>
      <c r="B27" s="7"/>
      <c r="C27" s="7"/>
      <c r="D27" s="7"/>
      <c r="E27" s="7"/>
      <c r="F27" s="196"/>
      <c r="G27" s="7"/>
      <c r="H27" s="7"/>
      <c r="I27" s="7"/>
      <c r="J27" s="7"/>
      <c r="K27" s="7"/>
      <c r="L27" s="195"/>
      <c r="M27" s="7"/>
      <c r="N27" s="7"/>
      <c r="O27" s="7"/>
      <c r="P27" s="7"/>
    </row>
    <row r="28" spans="1:16" ht="13.2" x14ac:dyDescent="0.25">
      <c r="A28" s="5"/>
      <c r="B28" s="5"/>
      <c r="C28" s="5"/>
      <c r="D28" s="5"/>
      <c r="E28" s="5"/>
      <c r="F28" s="5"/>
      <c r="G28" s="5"/>
      <c r="H28" s="5"/>
      <c r="I28" s="5"/>
      <c r="J28" s="5"/>
      <c r="K28" s="5"/>
      <c r="L28" s="5"/>
      <c r="M28" s="5"/>
      <c r="N28" s="5"/>
      <c r="O28" s="5"/>
      <c r="P28" s="5"/>
    </row>
    <row r="29" spans="1:16" ht="13.2" x14ac:dyDescent="0.25">
      <c r="A29" s="4" t="str">
        <f>+'G3'!A34</f>
        <v>Fuente: Departamento de Registro de Partidos Políticos, base de datos de Candidaturas 2024, Tribunal Supremo de Elecciones.</v>
      </c>
      <c r="B29" s="5"/>
      <c r="C29" s="5"/>
      <c r="D29" s="5"/>
      <c r="E29" s="5"/>
      <c r="F29" s="5"/>
      <c r="G29" s="5"/>
      <c r="H29" s="5"/>
      <c r="I29" s="5"/>
      <c r="J29" s="5"/>
      <c r="K29" s="5"/>
      <c r="L29" s="5"/>
      <c r="M29" s="5"/>
      <c r="N29" s="5"/>
      <c r="O29" s="5"/>
      <c r="P29" s="5"/>
    </row>
  </sheetData>
  <sortState xmlns:xlrd2="http://schemas.microsoft.com/office/spreadsheetml/2017/richdata2" ref="A11:P21">
    <sortCondition ref="A11:A21"/>
  </sortState>
  <mergeCells count="16">
    <mergeCell ref="A1:P1"/>
    <mergeCell ref="A2:P2"/>
    <mergeCell ref="A3:P3"/>
    <mergeCell ref="L6:L7"/>
    <mergeCell ref="M6:N6"/>
    <mergeCell ref="O6:P6"/>
    <mergeCell ref="A5:A7"/>
    <mergeCell ref="B5:F5"/>
    <mergeCell ref="G5:K5"/>
    <mergeCell ref="L5:P5"/>
    <mergeCell ref="B6:B7"/>
    <mergeCell ref="C6:D6"/>
    <mergeCell ref="E6:F6"/>
    <mergeCell ref="G6:G7"/>
    <mergeCell ref="H6:I6"/>
    <mergeCell ref="J6:K6"/>
  </mergeCells>
  <printOptions horizontalCentered="1" verticalCentered="1"/>
  <pageMargins left="0.39370078740157483" right="0.39370078740157483" top="0.39370078740157483" bottom="0.39370078740157483" header="0" footer="0"/>
  <pageSetup paperSize="9" scale="89" orientation="landscape" r:id="rId1"/>
  <headerFooter alignWithMargins="0"/>
  <ignoredErrors>
    <ignoredError sqref="D9:P10" formula="1"/>
  </ignoredError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44">
    <tabColor rgb="FFFFFF00"/>
    <pageSetUpPr fitToPage="1"/>
  </sheetPr>
  <dimension ref="A1:P25"/>
  <sheetViews>
    <sheetView zoomScaleNormal="100" zoomScaleSheetLayoutView="115" workbookViewId="0">
      <selection sqref="A1:P1"/>
    </sheetView>
  </sheetViews>
  <sheetFormatPr baseColWidth="10" defaultColWidth="11.44140625" defaultRowHeight="12.75" customHeight="1" x14ac:dyDescent="0.25"/>
  <cols>
    <col min="1" max="1" width="24.88671875" style="202" customWidth="1"/>
    <col min="2" max="2" width="9.6640625" style="202" bestFit="1" customWidth="1"/>
    <col min="3" max="16" width="7.6640625" style="202" customWidth="1"/>
    <col min="17" max="16384" width="11.44140625" style="202"/>
  </cols>
  <sheetData>
    <row r="1" spans="1:16" ht="13.2" x14ac:dyDescent="0.25">
      <c r="A1" s="450" t="s">
        <v>1241</v>
      </c>
      <c r="B1" s="450"/>
      <c r="C1" s="450"/>
      <c r="D1" s="450"/>
      <c r="E1" s="450"/>
      <c r="F1" s="450"/>
      <c r="G1" s="450"/>
      <c r="H1" s="450"/>
      <c r="I1" s="450"/>
      <c r="J1" s="450"/>
      <c r="K1" s="450"/>
      <c r="L1" s="450"/>
      <c r="M1" s="450"/>
      <c r="N1" s="450"/>
      <c r="O1" s="450"/>
      <c r="P1" s="450"/>
    </row>
    <row r="2" spans="1:16" ht="13.2" x14ac:dyDescent="0.25">
      <c r="A2" s="450" t="s">
        <v>1242</v>
      </c>
      <c r="B2" s="450"/>
      <c r="C2" s="450"/>
      <c r="D2" s="450"/>
      <c r="E2" s="450"/>
      <c r="F2" s="450"/>
      <c r="G2" s="450"/>
      <c r="H2" s="450"/>
      <c r="I2" s="450"/>
      <c r="J2" s="450"/>
      <c r="K2" s="450"/>
      <c r="L2" s="450"/>
      <c r="M2" s="450"/>
      <c r="N2" s="450"/>
      <c r="O2" s="450"/>
      <c r="P2" s="450"/>
    </row>
    <row r="3" spans="1:16" ht="13.2" x14ac:dyDescent="0.25">
      <c r="A3" s="450" t="s">
        <v>1243</v>
      </c>
      <c r="B3" s="450"/>
      <c r="C3" s="450"/>
      <c r="D3" s="450"/>
      <c r="E3" s="450"/>
      <c r="F3" s="450"/>
      <c r="G3" s="450"/>
      <c r="H3" s="450"/>
      <c r="I3" s="450"/>
      <c r="J3" s="450"/>
      <c r="K3" s="450"/>
      <c r="L3" s="450"/>
      <c r="M3" s="450"/>
      <c r="N3" s="450"/>
      <c r="O3" s="450"/>
      <c r="P3" s="450"/>
    </row>
    <row r="4" spans="1:16" ht="13.2" x14ac:dyDescent="0.25">
      <c r="A4" s="450" t="s">
        <v>77</v>
      </c>
      <c r="B4" s="450"/>
      <c r="C4" s="450"/>
      <c r="D4" s="450"/>
      <c r="E4" s="450"/>
      <c r="F4" s="450"/>
      <c r="G4" s="450"/>
      <c r="H4" s="450"/>
      <c r="I4" s="450"/>
      <c r="J4" s="450"/>
      <c r="K4" s="450"/>
      <c r="L4" s="450"/>
      <c r="M4" s="450"/>
      <c r="N4" s="450"/>
      <c r="O4" s="450"/>
      <c r="P4" s="450"/>
    </row>
    <row r="5" spans="1:16" ht="13.2" x14ac:dyDescent="0.25">
      <c r="A5" s="5"/>
      <c r="B5" s="5"/>
      <c r="C5" s="5"/>
      <c r="D5" s="5"/>
      <c r="E5" s="5"/>
      <c r="F5" s="5"/>
      <c r="G5" s="5"/>
      <c r="H5" s="5"/>
      <c r="I5" s="5"/>
      <c r="J5" s="5"/>
      <c r="K5" s="5"/>
      <c r="L5" s="5"/>
      <c r="M5" s="5"/>
      <c r="N5" s="5"/>
      <c r="O5" s="5"/>
      <c r="P5" s="5"/>
    </row>
    <row r="6" spans="1:16" ht="13.2" x14ac:dyDescent="0.25">
      <c r="A6" s="451" t="s">
        <v>278</v>
      </c>
      <c r="B6" s="446" t="s">
        <v>0</v>
      </c>
      <c r="C6" s="454"/>
      <c r="D6" s="454"/>
      <c r="E6" s="454"/>
      <c r="F6" s="447"/>
      <c r="G6" s="446" t="s">
        <v>79</v>
      </c>
      <c r="H6" s="454"/>
      <c r="I6" s="454"/>
      <c r="J6" s="454"/>
      <c r="K6" s="447"/>
      <c r="L6" s="454" t="s">
        <v>80</v>
      </c>
      <c r="M6" s="454"/>
      <c r="N6" s="454"/>
      <c r="O6" s="454"/>
      <c r="P6" s="454"/>
    </row>
    <row r="7" spans="1:16" ht="13.2" x14ac:dyDescent="0.25">
      <c r="A7" s="452" t="s">
        <v>81</v>
      </c>
      <c r="B7" s="448" t="s">
        <v>0</v>
      </c>
      <c r="C7" s="446" t="s">
        <v>23</v>
      </c>
      <c r="D7" s="447"/>
      <c r="E7" s="445" t="s">
        <v>24</v>
      </c>
      <c r="F7" s="444"/>
      <c r="G7" s="448" t="s">
        <v>0</v>
      </c>
      <c r="H7" s="446" t="s">
        <v>23</v>
      </c>
      <c r="I7" s="447"/>
      <c r="J7" s="445" t="s">
        <v>24</v>
      </c>
      <c r="K7" s="444"/>
      <c r="L7" s="448" t="s">
        <v>0</v>
      </c>
      <c r="M7" s="446" t="s">
        <v>23</v>
      </c>
      <c r="N7" s="447"/>
      <c r="O7" s="454" t="s">
        <v>24</v>
      </c>
      <c r="P7" s="454"/>
    </row>
    <row r="8" spans="1:16" ht="13.2" x14ac:dyDescent="0.25">
      <c r="A8" s="453"/>
      <c r="B8" s="449" t="s">
        <v>78</v>
      </c>
      <c r="C8" s="208" t="s">
        <v>78</v>
      </c>
      <c r="D8" s="208" t="s">
        <v>2</v>
      </c>
      <c r="E8" s="208" t="s">
        <v>78</v>
      </c>
      <c r="F8" s="208" t="s">
        <v>2</v>
      </c>
      <c r="G8" s="449" t="s">
        <v>78</v>
      </c>
      <c r="H8" s="208" t="s">
        <v>78</v>
      </c>
      <c r="I8" s="208" t="s">
        <v>2</v>
      </c>
      <c r="J8" s="208" t="s">
        <v>78</v>
      </c>
      <c r="K8" s="242" t="s">
        <v>2</v>
      </c>
      <c r="L8" s="449" t="s">
        <v>78</v>
      </c>
      <c r="M8" s="208" t="s">
        <v>78</v>
      </c>
      <c r="N8" s="208" t="s">
        <v>2</v>
      </c>
      <c r="O8" s="208" t="s">
        <v>78</v>
      </c>
      <c r="P8" s="242" t="s">
        <v>2</v>
      </c>
    </row>
    <row r="9" spans="1:16" ht="13.2" x14ac:dyDescent="0.25">
      <c r="A9" s="5"/>
      <c r="B9" s="252"/>
      <c r="C9" s="5"/>
      <c r="D9" s="5"/>
      <c r="E9" s="17"/>
      <c r="F9" s="253"/>
      <c r="G9" s="186"/>
      <c r="H9" s="16"/>
      <c r="I9" s="16"/>
      <c r="J9" s="5"/>
      <c r="K9" s="5"/>
      <c r="L9" s="186"/>
      <c r="M9" s="16"/>
      <c r="N9" s="16"/>
      <c r="O9" s="5"/>
      <c r="P9" s="5"/>
    </row>
    <row r="10" spans="1:16" ht="24.9" customHeight="1" x14ac:dyDescent="0.25">
      <c r="A10" s="257" t="s">
        <v>0</v>
      </c>
      <c r="B10" s="254">
        <v>274</v>
      </c>
      <c r="C10" s="255">
        <v>137</v>
      </c>
      <c r="D10" s="256">
        <v>50</v>
      </c>
      <c r="E10" s="255">
        <v>137</v>
      </c>
      <c r="F10" s="257">
        <v>50</v>
      </c>
      <c r="G10" s="254">
        <v>142</v>
      </c>
      <c r="H10" s="255">
        <v>71</v>
      </c>
      <c r="I10" s="256">
        <v>50</v>
      </c>
      <c r="J10" s="255">
        <v>71</v>
      </c>
      <c r="K10" s="257">
        <v>50</v>
      </c>
      <c r="L10" s="254">
        <v>132</v>
      </c>
      <c r="M10" s="255">
        <v>66</v>
      </c>
      <c r="N10" s="256">
        <v>50</v>
      </c>
      <c r="O10" s="255">
        <v>66</v>
      </c>
      <c r="P10" s="256">
        <v>50</v>
      </c>
    </row>
    <row r="11" spans="1:16" ht="24.9" customHeight="1" x14ac:dyDescent="0.25">
      <c r="A11" s="257" t="s">
        <v>280</v>
      </c>
      <c r="B11" s="254">
        <v>30</v>
      </c>
      <c r="C11" s="255">
        <v>15</v>
      </c>
      <c r="D11" s="256">
        <v>50</v>
      </c>
      <c r="E11" s="255">
        <v>15</v>
      </c>
      <c r="F11" s="257">
        <v>50</v>
      </c>
      <c r="G11" s="254">
        <v>16</v>
      </c>
      <c r="H11" s="255">
        <v>8</v>
      </c>
      <c r="I11" s="256">
        <v>50</v>
      </c>
      <c r="J11" s="255">
        <v>8</v>
      </c>
      <c r="K11" s="257">
        <v>50</v>
      </c>
      <c r="L11" s="254">
        <v>14</v>
      </c>
      <c r="M11" s="255">
        <v>7</v>
      </c>
      <c r="N11" s="256">
        <v>50</v>
      </c>
      <c r="O11" s="255">
        <v>7</v>
      </c>
      <c r="P11" s="256">
        <v>50</v>
      </c>
    </row>
    <row r="12" spans="1:16" s="21" customFormat="1" ht="13.2" x14ac:dyDescent="0.25">
      <c r="A12" s="278" t="s">
        <v>324</v>
      </c>
      <c r="B12" s="327">
        <v>30</v>
      </c>
      <c r="C12" s="328">
        <v>15</v>
      </c>
      <c r="D12" s="269">
        <v>50</v>
      </c>
      <c r="E12" s="328">
        <v>15</v>
      </c>
      <c r="F12" s="329">
        <v>50</v>
      </c>
      <c r="G12" s="327">
        <v>16</v>
      </c>
      <c r="H12" s="328">
        <v>8</v>
      </c>
      <c r="I12" s="269">
        <v>50</v>
      </c>
      <c r="J12" s="328">
        <v>8</v>
      </c>
      <c r="K12" s="329">
        <v>50</v>
      </c>
      <c r="L12" s="327">
        <v>14</v>
      </c>
      <c r="M12" s="328">
        <v>7</v>
      </c>
      <c r="N12" s="269">
        <v>50</v>
      </c>
      <c r="O12" s="328">
        <v>7</v>
      </c>
      <c r="P12" s="269">
        <v>50</v>
      </c>
    </row>
    <row r="13" spans="1:16" ht="24.9" customHeight="1" x14ac:dyDescent="0.25">
      <c r="A13" s="257" t="s">
        <v>317</v>
      </c>
      <c r="B13" s="254">
        <v>58</v>
      </c>
      <c r="C13" s="255">
        <v>29</v>
      </c>
      <c r="D13" s="256">
        <v>50</v>
      </c>
      <c r="E13" s="255">
        <v>29</v>
      </c>
      <c r="F13" s="257">
        <v>50</v>
      </c>
      <c r="G13" s="254">
        <v>30</v>
      </c>
      <c r="H13" s="255">
        <v>15</v>
      </c>
      <c r="I13" s="256">
        <v>50</v>
      </c>
      <c r="J13" s="255">
        <v>15</v>
      </c>
      <c r="K13" s="257">
        <v>50</v>
      </c>
      <c r="L13" s="254">
        <v>28</v>
      </c>
      <c r="M13" s="255">
        <v>14</v>
      </c>
      <c r="N13" s="256">
        <v>50</v>
      </c>
      <c r="O13" s="255">
        <v>14</v>
      </c>
      <c r="P13" s="256">
        <v>50</v>
      </c>
    </row>
    <row r="14" spans="1:16" s="21" customFormat="1" ht="13.2" x14ac:dyDescent="0.25">
      <c r="A14" s="278" t="s">
        <v>413</v>
      </c>
      <c r="B14" s="327">
        <v>29</v>
      </c>
      <c r="C14" s="328">
        <v>14</v>
      </c>
      <c r="D14" s="269">
        <v>48.275862068965516</v>
      </c>
      <c r="E14" s="328">
        <v>15</v>
      </c>
      <c r="F14" s="329">
        <v>51.724137931034484</v>
      </c>
      <c r="G14" s="327">
        <v>15</v>
      </c>
      <c r="H14" s="328">
        <v>7</v>
      </c>
      <c r="I14" s="269">
        <v>46.666666666666664</v>
      </c>
      <c r="J14" s="328">
        <v>8</v>
      </c>
      <c r="K14" s="329">
        <v>53.333333333333336</v>
      </c>
      <c r="L14" s="327">
        <v>14</v>
      </c>
      <c r="M14" s="328">
        <v>7</v>
      </c>
      <c r="N14" s="269">
        <v>50</v>
      </c>
      <c r="O14" s="328">
        <v>7</v>
      </c>
      <c r="P14" s="269">
        <v>50</v>
      </c>
    </row>
    <row r="15" spans="1:16" s="21" customFormat="1" ht="13.2" x14ac:dyDescent="0.25">
      <c r="A15" s="278" t="s">
        <v>414</v>
      </c>
      <c r="B15" s="327">
        <v>29</v>
      </c>
      <c r="C15" s="328">
        <v>15</v>
      </c>
      <c r="D15" s="269">
        <v>51.724137931034484</v>
      </c>
      <c r="E15" s="328">
        <v>14</v>
      </c>
      <c r="F15" s="329">
        <v>48.275862068965516</v>
      </c>
      <c r="G15" s="327">
        <v>15</v>
      </c>
      <c r="H15" s="328">
        <v>8</v>
      </c>
      <c r="I15" s="269">
        <v>53.333333333333336</v>
      </c>
      <c r="J15" s="328">
        <v>7</v>
      </c>
      <c r="K15" s="329">
        <v>46.666666666666664</v>
      </c>
      <c r="L15" s="327">
        <v>14</v>
      </c>
      <c r="M15" s="328">
        <v>7</v>
      </c>
      <c r="N15" s="269">
        <v>50</v>
      </c>
      <c r="O15" s="328">
        <v>7</v>
      </c>
      <c r="P15" s="269">
        <v>50</v>
      </c>
    </row>
    <row r="16" spans="1:16" ht="24.9" customHeight="1" x14ac:dyDescent="0.25">
      <c r="A16" s="257" t="s">
        <v>319</v>
      </c>
      <c r="B16" s="254">
        <v>58</v>
      </c>
      <c r="C16" s="255">
        <v>29</v>
      </c>
      <c r="D16" s="256">
        <v>50</v>
      </c>
      <c r="E16" s="255">
        <v>29</v>
      </c>
      <c r="F16" s="257">
        <v>50</v>
      </c>
      <c r="G16" s="254">
        <v>30</v>
      </c>
      <c r="H16" s="255">
        <v>15</v>
      </c>
      <c r="I16" s="256">
        <v>50</v>
      </c>
      <c r="J16" s="255">
        <v>15</v>
      </c>
      <c r="K16" s="257">
        <v>50</v>
      </c>
      <c r="L16" s="254">
        <v>28</v>
      </c>
      <c r="M16" s="255">
        <v>14</v>
      </c>
      <c r="N16" s="256">
        <v>50</v>
      </c>
      <c r="O16" s="255">
        <v>14</v>
      </c>
      <c r="P16" s="256">
        <v>50</v>
      </c>
    </row>
    <row r="17" spans="1:16" s="21" customFormat="1" ht="13.2" x14ac:dyDescent="0.25">
      <c r="A17" s="278" t="s">
        <v>325</v>
      </c>
      <c r="B17" s="327">
        <v>58</v>
      </c>
      <c r="C17" s="328">
        <v>29</v>
      </c>
      <c r="D17" s="269">
        <v>50</v>
      </c>
      <c r="E17" s="328">
        <v>29</v>
      </c>
      <c r="F17" s="329">
        <v>50</v>
      </c>
      <c r="G17" s="327">
        <v>30</v>
      </c>
      <c r="H17" s="328">
        <v>15</v>
      </c>
      <c r="I17" s="269">
        <v>50</v>
      </c>
      <c r="J17" s="328">
        <v>15</v>
      </c>
      <c r="K17" s="329">
        <v>50</v>
      </c>
      <c r="L17" s="327">
        <v>28</v>
      </c>
      <c r="M17" s="328">
        <v>14</v>
      </c>
      <c r="N17" s="269">
        <v>50</v>
      </c>
      <c r="O17" s="328">
        <v>14</v>
      </c>
      <c r="P17" s="269">
        <v>50</v>
      </c>
    </row>
    <row r="18" spans="1:16" ht="24.9" customHeight="1" x14ac:dyDescent="0.25">
      <c r="A18" s="257" t="s">
        <v>281</v>
      </c>
      <c r="B18" s="254">
        <v>128</v>
      </c>
      <c r="C18" s="255">
        <v>64</v>
      </c>
      <c r="D18" s="256">
        <v>50</v>
      </c>
      <c r="E18" s="255">
        <v>64</v>
      </c>
      <c r="F18" s="257">
        <v>50</v>
      </c>
      <c r="G18" s="254">
        <v>66</v>
      </c>
      <c r="H18" s="255">
        <v>33</v>
      </c>
      <c r="I18" s="256">
        <v>50</v>
      </c>
      <c r="J18" s="255">
        <v>33</v>
      </c>
      <c r="K18" s="257">
        <v>50</v>
      </c>
      <c r="L18" s="254">
        <v>62</v>
      </c>
      <c r="M18" s="255">
        <v>31</v>
      </c>
      <c r="N18" s="256">
        <v>50</v>
      </c>
      <c r="O18" s="255">
        <v>31</v>
      </c>
      <c r="P18" s="256">
        <v>50</v>
      </c>
    </row>
    <row r="19" spans="1:16" s="21" customFormat="1" ht="13.2" x14ac:dyDescent="0.25">
      <c r="A19" s="278" t="s">
        <v>415</v>
      </c>
      <c r="B19" s="327">
        <v>48</v>
      </c>
      <c r="C19" s="328">
        <v>24</v>
      </c>
      <c r="D19" s="269">
        <v>50</v>
      </c>
      <c r="E19" s="328">
        <v>24</v>
      </c>
      <c r="F19" s="329">
        <v>50</v>
      </c>
      <c r="G19" s="327">
        <v>24</v>
      </c>
      <c r="H19" s="328">
        <v>12</v>
      </c>
      <c r="I19" s="269">
        <v>50</v>
      </c>
      <c r="J19" s="328">
        <v>12</v>
      </c>
      <c r="K19" s="329">
        <v>50</v>
      </c>
      <c r="L19" s="327">
        <v>24</v>
      </c>
      <c r="M19" s="328">
        <v>12</v>
      </c>
      <c r="N19" s="269">
        <v>50</v>
      </c>
      <c r="O19" s="328">
        <v>12</v>
      </c>
      <c r="P19" s="269">
        <v>50</v>
      </c>
    </row>
    <row r="20" spans="1:16" s="21" customFormat="1" ht="13.2" x14ac:dyDescent="0.25">
      <c r="A20" s="278" t="s">
        <v>416</v>
      </c>
      <c r="B20" s="327">
        <v>48</v>
      </c>
      <c r="C20" s="328">
        <v>24</v>
      </c>
      <c r="D20" s="269">
        <v>50</v>
      </c>
      <c r="E20" s="328">
        <v>24</v>
      </c>
      <c r="F20" s="329">
        <v>50</v>
      </c>
      <c r="G20" s="327">
        <v>24</v>
      </c>
      <c r="H20" s="328">
        <v>12</v>
      </c>
      <c r="I20" s="269">
        <v>50</v>
      </c>
      <c r="J20" s="328">
        <v>12</v>
      </c>
      <c r="K20" s="329">
        <v>50</v>
      </c>
      <c r="L20" s="327">
        <v>24</v>
      </c>
      <c r="M20" s="328">
        <v>12</v>
      </c>
      <c r="N20" s="269">
        <v>50</v>
      </c>
      <c r="O20" s="328">
        <v>12</v>
      </c>
      <c r="P20" s="269">
        <v>50</v>
      </c>
    </row>
    <row r="21" spans="1:16" s="21" customFormat="1" ht="13.2" x14ac:dyDescent="0.25">
      <c r="A21" s="278" t="s">
        <v>935</v>
      </c>
      <c r="B21" s="327">
        <v>32</v>
      </c>
      <c r="C21" s="328">
        <v>16</v>
      </c>
      <c r="D21" s="269">
        <v>50</v>
      </c>
      <c r="E21" s="328">
        <v>16</v>
      </c>
      <c r="F21" s="329">
        <v>50</v>
      </c>
      <c r="G21" s="327">
        <v>18</v>
      </c>
      <c r="H21" s="328">
        <v>9</v>
      </c>
      <c r="I21" s="269">
        <v>50</v>
      </c>
      <c r="J21" s="328">
        <v>9</v>
      </c>
      <c r="K21" s="329">
        <v>50</v>
      </c>
      <c r="L21" s="327">
        <v>14</v>
      </c>
      <c r="M21" s="328">
        <v>7</v>
      </c>
      <c r="N21" s="269">
        <v>50</v>
      </c>
      <c r="O21" s="328">
        <v>7</v>
      </c>
      <c r="P21" s="269">
        <v>50</v>
      </c>
    </row>
    <row r="22" spans="1:16" ht="13.2" x14ac:dyDescent="0.25">
      <c r="A22" s="196"/>
      <c r="B22" s="195"/>
      <c r="C22" s="7"/>
      <c r="D22" s="7"/>
      <c r="E22" s="7"/>
      <c r="F22" s="196"/>
      <c r="G22" s="7"/>
      <c r="H22" s="7"/>
      <c r="I22" s="7"/>
      <c r="J22" s="7"/>
      <c r="K22" s="7"/>
      <c r="L22" s="195"/>
      <c r="M22" s="7"/>
      <c r="N22" s="7"/>
      <c r="O22" s="7"/>
      <c r="P22" s="7"/>
    </row>
    <row r="23" spans="1:16" ht="13.2" x14ac:dyDescent="0.25">
      <c r="A23" s="5"/>
      <c r="B23" s="5"/>
      <c r="C23" s="5"/>
      <c r="D23" s="5"/>
      <c r="E23" s="5"/>
      <c r="F23" s="5"/>
      <c r="G23" s="5"/>
      <c r="H23" s="5"/>
      <c r="I23" s="5"/>
      <c r="J23" s="5"/>
      <c r="K23" s="5"/>
      <c r="L23" s="5"/>
      <c r="M23" s="5"/>
      <c r="N23" s="5"/>
      <c r="O23" s="5"/>
      <c r="P23" s="5"/>
    </row>
    <row r="24" spans="1:16" ht="13.2" x14ac:dyDescent="0.25">
      <c r="A24" s="4"/>
      <c r="B24" s="5"/>
      <c r="C24" s="5"/>
      <c r="D24" s="5"/>
      <c r="E24" s="5"/>
      <c r="F24" s="5"/>
      <c r="G24" s="5"/>
      <c r="H24" s="5"/>
      <c r="I24" s="5"/>
      <c r="J24" s="5"/>
      <c r="K24" s="5"/>
      <c r="L24" s="5"/>
      <c r="M24" s="5"/>
      <c r="N24" s="5"/>
      <c r="O24" s="5"/>
      <c r="P24" s="5"/>
    </row>
    <row r="25" spans="1:16" ht="13.2" x14ac:dyDescent="0.25">
      <c r="A25" s="4" t="str">
        <f>+'G3'!A34</f>
        <v>Fuente: Departamento de Registro de Partidos Políticos, base de datos de Candidaturas 2024, Tribunal Supremo de Elecciones.</v>
      </c>
      <c r="B25" s="5"/>
      <c r="C25" s="5"/>
      <c r="D25" s="5"/>
      <c r="E25" s="5"/>
      <c r="F25" s="5"/>
      <c r="G25" s="5"/>
      <c r="H25" s="5"/>
      <c r="I25" s="5"/>
      <c r="J25" s="5"/>
      <c r="K25" s="5"/>
      <c r="L25" s="5"/>
      <c r="M25" s="5"/>
      <c r="N25" s="5"/>
      <c r="O25" s="5"/>
      <c r="P25" s="5"/>
    </row>
  </sheetData>
  <mergeCells count="17">
    <mergeCell ref="J7:K7"/>
    <mergeCell ref="A3:P3"/>
    <mergeCell ref="A1:P1"/>
    <mergeCell ref="A2:P2"/>
    <mergeCell ref="A4:P4"/>
    <mergeCell ref="L7:L8"/>
    <mergeCell ref="M7:N7"/>
    <mergeCell ref="O7:P7"/>
    <mergeCell ref="A6:A8"/>
    <mergeCell ref="B6:F6"/>
    <mergeCell ref="G6:K6"/>
    <mergeCell ref="L6:P6"/>
    <mergeCell ref="B7:B8"/>
    <mergeCell ref="C7:D7"/>
    <mergeCell ref="E7:F7"/>
    <mergeCell ref="G7:G8"/>
    <mergeCell ref="H7:I7"/>
  </mergeCells>
  <printOptions horizontalCentered="1" verticalCentered="1"/>
  <pageMargins left="0.39370078740157483" right="0.39370078740157483" top="0.78740157480314965" bottom="0.19685039370078741" header="0" footer="0"/>
  <pageSetup paperSize="9" orientation="landscape"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1">
    <tabColor rgb="FFFFC000"/>
    <pageSetUpPr autoPageBreaks="0" fitToPage="1"/>
  </sheetPr>
  <dimension ref="A1:U23"/>
  <sheetViews>
    <sheetView zoomScaleNormal="100" zoomScaleSheetLayoutView="115" workbookViewId="0">
      <selection sqref="A1:U1"/>
    </sheetView>
  </sheetViews>
  <sheetFormatPr baseColWidth="10" defaultColWidth="11.44140625" defaultRowHeight="12.75" customHeight="1" x14ac:dyDescent="0.25"/>
  <cols>
    <col min="1" max="1" width="12.6640625" style="202" customWidth="1"/>
    <col min="2" max="21" width="7.44140625" style="202" customWidth="1"/>
    <col min="22" max="16384" width="11.44140625" style="202"/>
  </cols>
  <sheetData>
    <row r="1" spans="1:21" ht="13.2" x14ac:dyDescent="0.25">
      <c r="A1" s="468" t="s">
        <v>1244</v>
      </c>
      <c r="B1" s="468"/>
      <c r="C1" s="468"/>
      <c r="D1" s="468"/>
      <c r="E1" s="468"/>
      <c r="F1" s="468"/>
      <c r="G1" s="468"/>
      <c r="H1" s="468"/>
      <c r="I1" s="468"/>
      <c r="J1" s="468"/>
      <c r="K1" s="468"/>
      <c r="L1" s="468"/>
      <c r="M1" s="468"/>
      <c r="N1" s="468"/>
      <c r="O1" s="468"/>
      <c r="P1" s="468"/>
      <c r="Q1" s="468"/>
      <c r="R1" s="468"/>
      <c r="S1" s="468"/>
      <c r="T1" s="468"/>
      <c r="U1" s="468"/>
    </row>
    <row r="2" spans="1:21" ht="13.2" x14ac:dyDescent="0.25">
      <c r="A2" s="450" t="s">
        <v>1206</v>
      </c>
      <c r="B2" s="450"/>
      <c r="C2" s="450"/>
      <c r="D2" s="450"/>
      <c r="E2" s="450"/>
      <c r="F2" s="450"/>
      <c r="G2" s="450"/>
      <c r="H2" s="450"/>
      <c r="I2" s="450"/>
      <c r="J2" s="450"/>
      <c r="K2" s="450"/>
      <c r="L2" s="450"/>
      <c r="M2" s="450"/>
      <c r="N2" s="450"/>
      <c r="O2" s="450"/>
      <c r="P2" s="450"/>
      <c r="Q2" s="450"/>
      <c r="R2" s="450"/>
      <c r="S2" s="450"/>
      <c r="T2" s="450"/>
      <c r="U2" s="450"/>
    </row>
    <row r="3" spans="1:21" ht="13.2" x14ac:dyDescent="0.25">
      <c r="A3" s="455" t="s">
        <v>77</v>
      </c>
      <c r="B3" s="455"/>
      <c r="C3" s="455"/>
      <c r="D3" s="455"/>
      <c r="E3" s="455"/>
      <c r="F3" s="455"/>
      <c r="G3" s="455"/>
      <c r="H3" s="455"/>
      <c r="I3" s="455"/>
      <c r="J3" s="455"/>
      <c r="K3" s="455"/>
      <c r="L3" s="455"/>
      <c r="M3" s="455"/>
      <c r="N3" s="455"/>
      <c r="O3" s="455"/>
      <c r="P3" s="455"/>
      <c r="Q3" s="455"/>
      <c r="R3" s="455"/>
      <c r="S3" s="455"/>
      <c r="T3" s="455"/>
      <c r="U3" s="455"/>
    </row>
    <row r="4" spans="1:21" ht="13.2" x14ac:dyDescent="0.25">
      <c r="A4" s="58"/>
      <c r="B4" s="59"/>
      <c r="C4" s="59"/>
      <c r="D4" s="59"/>
      <c r="E4" s="59"/>
      <c r="F4" s="59"/>
      <c r="G4" s="59"/>
      <c r="H4" s="59"/>
      <c r="I4" s="59"/>
      <c r="J4" s="59"/>
      <c r="K4" s="59"/>
      <c r="L4" s="59"/>
      <c r="M4" s="59"/>
      <c r="N4" s="59"/>
      <c r="O4" s="188"/>
      <c r="P4" s="188"/>
      <c r="Q4" s="5"/>
      <c r="R4" s="5"/>
      <c r="S4" s="5"/>
      <c r="T4" s="5"/>
    </row>
    <row r="5" spans="1:21" ht="13.2" x14ac:dyDescent="0.25">
      <c r="A5" s="451" t="s">
        <v>29</v>
      </c>
      <c r="B5" s="446" t="s">
        <v>0</v>
      </c>
      <c r="C5" s="454"/>
      <c r="D5" s="454"/>
      <c r="E5" s="454"/>
      <c r="F5" s="447"/>
      <c r="G5" s="446" t="s">
        <v>307</v>
      </c>
      <c r="H5" s="454"/>
      <c r="I5" s="454"/>
      <c r="J5" s="454"/>
      <c r="K5" s="447"/>
      <c r="L5" s="446" t="s">
        <v>308</v>
      </c>
      <c r="M5" s="454"/>
      <c r="N5" s="454"/>
      <c r="O5" s="454"/>
      <c r="P5" s="447"/>
      <c r="Q5" s="454" t="s">
        <v>309</v>
      </c>
      <c r="R5" s="454"/>
      <c r="S5" s="454"/>
      <c r="T5" s="454"/>
      <c r="U5" s="454"/>
    </row>
    <row r="6" spans="1:21" ht="13.2" x14ac:dyDescent="0.25">
      <c r="A6" s="452" t="s">
        <v>81</v>
      </c>
      <c r="B6" s="448" t="s">
        <v>0</v>
      </c>
      <c r="C6" s="446" t="s">
        <v>23</v>
      </c>
      <c r="D6" s="447"/>
      <c r="E6" s="445" t="s">
        <v>24</v>
      </c>
      <c r="F6" s="444"/>
      <c r="G6" s="448" t="s">
        <v>0</v>
      </c>
      <c r="H6" s="446" t="s">
        <v>23</v>
      </c>
      <c r="I6" s="447"/>
      <c r="J6" s="445" t="s">
        <v>24</v>
      </c>
      <c r="K6" s="444"/>
      <c r="L6" s="448" t="s">
        <v>0</v>
      </c>
      <c r="M6" s="446" t="s">
        <v>23</v>
      </c>
      <c r="N6" s="447"/>
      <c r="O6" s="445" t="s">
        <v>24</v>
      </c>
      <c r="P6" s="444"/>
      <c r="Q6" s="448" t="s">
        <v>0</v>
      </c>
      <c r="R6" s="446" t="s">
        <v>23</v>
      </c>
      <c r="S6" s="447"/>
      <c r="T6" s="454" t="s">
        <v>24</v>
      </c>
      <c r="U6" s="454"/>
    </row>
    <row r="7" spans="1:21" ht="13.2" x14ac:dyDescent="0.25">
      <c r="A7" s="453"/>
      <c r="B7" s="449" t="s">
        <v>78</v>
      </c>
      <c r="C7" s="208" t="s">
        <v>78</v>
      </c>
      <c r="D7" s="208" t="s">
        <v>2</v>
      </c>
      <c r="E7" s="208" t="s">
        <v>78</v>
      </c>
      <c r="F7" s="208" t="s">
        <v>2</v>
      </c>
      <c r="G7" s="449" t="s">
        <v>78</v>
      </c>
      <c r="H7" s="208" t="s">
        <v>78</v>
      </c>
      <c r="I7" s="208" t="s">
        <v>2</v>
      </c>
      <c r="J7" s="208" t="s">
        <v>78</v>
      </c>
      <c r="K7" s="208" t="s">
        <v>2</v>
      </c>
      <c r="L7" s="449" t="s">
        <v>78</v>
      </c>
      <c r="M7" s="208" t="s">
        <v>78</v>
      </c>
      <c r="N7" s="208" t="s">
        <v>2</v>
      </c>
      <c r="O7" s="208" t="s">
        <v>78</v>
      </c>
      <c r="P7" s="242" t="s">
        <v>2</v>
      </c>
      <c r="Q7" s="449" t="s">
        <v>78</v>
      </c>
      <c r="R7" s="208" t="s">
        <v>78</v>
      </c>
      <c r="S7" s="208" t="s">
        <v>2</v>
      </c>
      <c r="T7" s="208" t="s">
        <v>78</v>
      </c>
      <c r="U7" s="242" t="s">
        <v>2</v>
      </c>
    </row>
    <row r="8" spans="1:21" ht="13.2" x14ac:dyDescent="0.25">
      <c r="A8" s="197"/>
      <c r="B8" s="190"/>
      <c r="C8" s="190"/>
      <c r="D8" s="333"/>
      <c r="E8" s="190"/>
      <c r="F8" s="333"/>
      <c r="G8" s="189"/>
      <c r="H8" s="190"/>
      <c r="I8" s="333"/>
      <c r="J8" s="333"/>
      <c r="K8" s="333"/>
      <c r="L8" s="334"/>
      <c r="M8" s="190"/>
      <c r="N8" s="333"/>
      <c r="O8" s="190"/>
      <c r="P8" s="333"/>
      <c r="Q8" s="189"/>
      <c r="R8" s="190"/>
      <c r="S8" s="333"/>
      <c r="T8" s="190"/>
    </row>
    <row r="9" spans="1:21" s="298" customFormat="1" ht="25.05" customHeight="1" x14ac:dyDescent="0.25">
      <c r="A9" s="335" t="s">
        <v>0</v>
      </c>
      <c r="B9" s="255">
        <v>1643</v>
      </c>
      <c r="C9" s="255">
        <v>873</v>
      </c>
      <c r="D9" s="336">
        <v>53.134510042604987</v>
      </c>
      <c r="E9" s="255">
        <v>770</v>
      </c>
      <c r="F9" s="336">
        <v>46.865489957395006</v>
      </c>
      <c r="G9" s="254">
        <v>561</v>
      </c>
      <c r="H9" s="255">
        <v>318</v>
      </c>
      <c r="I9" s="336">
        <v>56.684491978609628</v>
      </c>
      <c r="J9" s="255">
        <v>243</v>
      </c>
      <c r="K9" s="336">
        <v>43.315508021390379</v>
      </c>
      <c r="L9" s="254">
        <v>553</v>
      </c>
      <c r="M9" s="255">
        <v>236</v>
      </c>
      <c r="N9" s="336">
        <v>42.67631103074141</v>
      </c>
      <c r="O9" s="255">
        <v>317</v>
      </c>
      <c r="P9" s="337">
        <v>57.32368896925859</v>
      </c>
      <c r="Q9" s="255">
        <v>529</v>
      </c>
      <c r="R9" s="255">
        <v>319</v>
      </c>
      <c r="S9" s="336">
        <v>60.30245746691871</v>
      </c>
      <c r="T9" s="255">
        <v>210</v>
      </c>
      <c r="U9" s="336">
        <v>39.69754253308129</v>
      </c>
    </row>
    <row r="10" spans="1:21" ht="15" customHeight="1" x14ac:dyDescent="0.25">
      <c r="A10" s="199" t="s">
        <v>326</v>
      </c>
      <c r="B10" s="328">
        <v>34</v>
      </c>
      <c r="C10" s="328">
        <v>22</v>
      </c>
      <c r="D10" s="331">
        <v>64.705882352941174</v>
      </c>
      <c r="E10" s="328">
        <v>12</v>
      </c>
      <c r="F10" s="331">
        <v>35.294117647058826</v>
      </c>
      <c r="G10" s="327">
        <v>4</v>
      </c>
      <c r="H10" s="328">
        <v>2</v>
      </c>
      <c r="I10" s="331">
        <v>50</v>
      </c>
      <c r="J10" s="328">
        <v>2</v>
      </c>
      <c r="K10" s="331">
        <v>50</v>
      </c>
      <c r="L10" s="327">
        <v>6</v>
      </c>
      <c r="M10" s="328">
        <v>4</v>
      </c>
      <c r="N10" s="331">
        <v>66.666666666666657</v>
      </c>
      <c r="O10" s="328">
        <v>2</v>
      </c>
      <c r="P10" s="332">
        <v>33.333333333333329</v>
      </c>
      <c r="Q10" s="328">
        <v>24</v>
      </c>
      <c r="R10" s="328">
        <v>16</v>
      </c>
      <c r="S10" s="331">
        <v>66.666666666666657</v>
      </c>
      <c r="T10" s="328">
        <v>8</v>
      </c>
      <c r="U10" s="331">
        <v>33.333333333333329</v>
      </c>
    </row>
    <row r="11" spans="1:21" ht="15" customHeight="1" x14ac:dyDescent="0.25">
      <c r="A11" s="199" t="s">
        <v>327</v>
      </c>
      <c r="B11" s="328">
        <v>55</v>
      </c>
      <c r="C11" s="328">
        <v>26</v>
      </c>
      <c r="D11" s="331">
        <v>47.272727272727273</v>
      </c>
      <c r="E11" s="328">
        <v>29</v>
      </c>
      <c r="F11" s="331">
        <v>52.72727272727272</v>
      </c>
      <c r="G11" s="327">
        <v>6</v>
      </c>
      <c r="H11" s="328">
        <v>2</v>
      </c>
      <c r="I11" s="331">
        <v>33.333333333333329</v>
      </c>
      <c r="J11" s="328">
        <v>4</v>
      </c>
      <c r="K11" s="331">
        <v>66.666666666666657</v>
      </c>
      <c r="L11" s="327">
        <v>23</v>
      </c>
      <c r="M11" s="328">
        <v>15</v>
      </c>
      <c r="N11" s="331">
        <v>65.217391304347828</v>
      </c>
      <c r="O11" s="328">
        <v>8</v>
      </c>
      <c r="P11" s="332">
        <v>34.782608695652172</v>
      </c>
      <c r="Q11" s="328">
        <v>26</v>
      </c>
      <c r="R11" s="328">
        <v>9</v>
      </c>
      <c r="S11" s="331">
        <v>34.615384615384613</v>
      </c>
      <c r="T11" s="328">
        <v>17</v>
      </c>
      <c r="U11" s="331">
        <v>65.384615384615387</v>
      </c>
    </row>
    <row r="12" spans="1:21" ht="15" customHeight="1" x14ac:dyDescent="0.25">
      <c r="A12" s="199" t="s">
        <v>328</v>
      </c>
      <c r="B12" s="328">
        <v>132</v>
      </c>
      <c r="C12" s="328">
        <v>72</v>
      </c>
      <c r="D12" s="331">
        <v>54.54545454545454</v>
      </c>
      <c r="E12" s="328">
        <v>60</v>
      </c>
      <c r="F12" s="331">
        <v>45.454545454545453</v>
      </c>
      <c r="G12" s="327">
        <v>29</v>
      </c>
      <c r="H12" s="328">
        <v>14</v>
      </c>
      <c r="I12" s="331">
        <v>48.275862068965516</v>
      </c>
      <c r="J12" s="328">
        <v>15</v>
      </c>
      <c r="K12" s="331">
        <v>51.724137931034484</v>
      </c>
      <c r="L12" s="327">
        <v>50</v>
      </c>
      <c r="M12" s="328">
        <v>22</v>
      </c>
      <c r="N12" s="331">
        <v>44</v>
      </c>
      <c r="O12" s="328">
        <v>28</v>
      </c>
      <c r="P12" s="332">
        <v>56.000000000000007</v>
      </c>
      <c r="Q12" s="328">
        <v>53</v>
      </c>
      <c r="R12" s="328">
        <v>36</v>
      </c>
      <c r="S12" s="331">
        <v>67.924528301886795</v>
      </c>
      <c r="T12" s="328">
        <v>17</v>
      </c>
      <c r="U12" s="331">
        <v>32.075471698113205</v>
      </c>
    </row>
    <row r="13" spans="1:21" ht="15" customHeight="1" x14ac:dyDescent="0.25">
      <c r="A13" s="199" t="s">
        <v>329</v>
      </c>
      <c r="B13" s="328">
        <v>216</v>
      </c>
      <c r="C13" s="328">
        <v>110</v>
      </c>
      <c r="D13" s="331">
        <v>50.925925925925931</v>
      </c>
      <c r="E13" s="328">
        <v>106</v>
      </c>
      <c r="F13" s="331">
        <v>49.074074074074076</v>
      </c>
      <c r="G13" s="327">
        <v>70</v>
      </c>
      <c r="H13" s="328">
        <v>34</v>
      </c>
      <c r="I13" s="331">
        <v>48.571428571428569</v>
      </c>
      <c r="J13" s="328">
        <v>36</v>
      </c>
      <c r="K13" s="331">
        <v>51.428571428571423</v>
      </c>
      <c r="L13" s="327">
        <v>68</v>
      </c>
      <c r="M13" s="328">
        <v>28</v>
      </c>
      <c r="N13" s="331">
        <v>41.17647058823529</v>
      </c>
      <c r="O13" s="328">
        <v>40</v>
      </c>
      <c r="P13" s="332">
        <v>58.82352941176471</v>
      </c>
      <c r="Q13" s="328">
        <v>78</v>
      </c>
      <c r="R13" s="328">
        <v>48</v>
      </c>
      <c r="S13" s="331">
        <v>61.53846153846154</v>
      </c>
      <c r="T13" s="328">
        <v>30</v>
      </c>
      <c r="U13" s="331">
        <v>38.461538461538467</v>
      </c>
    </row>
    <row r="14" spans="1:21" ht="15" customHeight="1" x14ac:dyDescent="0.25">
      <c r="A14" s="199" t="s">
        <v>330</v>
      </c>
      <c r="B14" s="328">
        <v>227</v>
      </c>
      <c r="C14" s="328">
        <v>124</v>
      </c>
      <c r="D14" s="331">
        <v>54.625550660792953</v>
      </c>
      <c r="E14" s="328">
        <v>103</v>
      </c>
      <c r="F14" s="331">
        <v>45.374449339207047</v>
      </c>
      <c r="G14" s="327">
        <v>77</v>
      </c>
      <c r="H14" s="328">
        <v>51</v>
      </c>
      <c r="I14" s="331">
        <v>66.233766233766232</v>
      </c>
      <c r="J14" s="328">
        <v>26</v>
      </c>
      <c r="K14" s="331">
        <v>33.766233766233768</v>
      </c>
      <c r="L14" s="327">
        <v>79</v>
      </c>
      <c r="M14" s="328">
        <v>35</v>
      </c>
      <c r="N14" s="331">
        <v>44.303797468354425</v>
      </c>
      <c r="O14" s="328">
        <v>44</v>
      </c>
      <c r="P14" s="332">
        <v>55.696202531645568</v>
      </c>
      <c r="Q14" s="328">
        <v>71</v>
      </c>
      <c r="R14" s="328">
        <v>38</v>
      </c>
      <c r="S14" s="331">
        <v>53.521126760563376</v>
      </c>
      <c r="T14" s="328">
        <v>33</v>
      </c>
      <c r="U14" s="331">
        <v>46.478873239436616</v>
      </c>
    </row>
    <row r="15" spans="1:21" ht="15" customHeight="1" x14ac:dyDescent="0.25">
      <c r="A15" s="199" t="s">
        <v>331</v>
      </c>
      <c r="B15" s="328">
        <v>222</v>
      </c>
      <c r="C15" s="328">
        <v>96</v>
      </c>
      <c r="D15" s="331">
        <v>43.243243243243242</v>
      </c>
      <c r="E15" s="328">
        <v>126</v>
      </c>
      <c r="F15" s="331">
        <v>56.756756756756758</v>
      </c>
      <c r="G15" s="327">
        <v>75</v>
      </c>
      <c r="H15" s="328">
        <v>35</v>
      </c>
      <c r="I15" s="331">
        <v>46.666666666666664</v>
      </c>
      <c r="J15" s="328">
        <v>40</v>
      </c>
      <c r="K15" s="331">
        <v>53.333333333333336</v>
      </c>
      <c r="L15" s="327">
        <v>84</v>
      </c>
      <c r="M15" s="328">
        <v>28</v>
      </c>
      <c r="N15" s="331">
        <v>33.333333333333329</v>
      </c>
      <c r="O15" s="328">
        <v>56</v>
      </c>
      <c r="P15" s="332">
        <v>66.666666666666657</v>
      </c>
      <c r="Q15" s="328">
        <v>63</v>
      </c>
      <c r="R15" s="328">
        <v>33</v>
      </c>
      <c r="S15" s="331">
        <v>52.380952380952387</v>
      </c>
      <c r="T15" s="328">
        <v>30</v>
      </c>
      <c r="U15" s="331">
        <v>47.619047619047613</v>
      </c>
    </row>
    <row r="16" spans="1:21" ht="15" customHeight="1" x14ac:dyDescent="0.25">
      <c r="A16" s="199" t="s">
        <v>332</v>
      </c>
      <c r="B16" s="328">
        <v>183</v>
      </c>
      <c r="C16" s="328">
        <v>95</v>
      </c>
      <c r="D16" s="331">
        <v>51.912568306010932</v>
      </c>
      <c r="E16" s="328">
        <v>88</v>
      </c>
      <c r="F16" s="331">
        <v>48.087431693989068</v>
      </c>
      <c r="G16" s="327">
        <v>54</v>
      </c>
      <c r="H16" s="328">
        <v>33</v>
      </c>
      <c r="I16" s="331">
        <v>61.111111111111114</v>
      </c>
      <c r="J16" s="328">
        <v>21</v>
      </c>
      <c r="K16" s="331">
        <v>38.888888888888893</v>
      </c>
      <c r="L16" s="327">
        <v>69</v>
      </c>
      <c r="M16" s="328">
        <v>28</v>
      </c>
      <c r="N16" s="331">
        <v>40.579710144927539</v>
      </c>
      <c r="O16" s="328">
        <v>41</v>
      </c>
      <c r="P16" s="332">
        <v>59.420289855072461</v>
      </c>
      <c r="Q16" s="328">
        <v>60</v>
      </c>
      <c r="R16" s="328">
        <v>34</v>
      </c>
      <c r="S16" s="331">
        <v>56.666666666666664</v>
      </c>
      <c r="T16" s="328">
        <v>26</v>
      </c>
      <c r="U16" s="331">
        <v>43.333333333333336</v>
      </c>
    </row>
    <row r="17" spans="1:21" ht="15" customHeight="1" x14ac:dyDescent="0.25">
      <c r="A17" s="199" t="s">
        <v>333</v>
      </c>
      <c r="B17" s="328">
        <v>184</v>
      </c>
      <c r="C17" s="328">
        <v>104</v>
      </c>
      <c r="D17" s="331">
        <v>56.521739130434781</v>
      </c>
      <c r="E17" s="328">
        <v>80</v>
      </c>
      <c r="F17" s="331">
        <v>43.478260869565219</v>
      </c>
      <c r="G17" s="327">
        <v>82</v>
      </c>
      <c r="H17" s="328">
        <v>50</v>
      </c>
      <c r="I17" s="331">
        <v>60.975609756097562</v>
      </c>
      <c r="J17" s="328">
        <v>32</v>
      </c>
      <c r="K17" s="331">
        <v>39.024390243902438</v>
      </c>
      <c r="L17" s="327">
        <v>56</v>
      </c>
      <c r="M17" s="328">
        <v>23</v>
      </c>
      <c r="N17" s="331">
        <v>41.071428571428569</v>
      </c>
      <c r="O17" s="328">
        <v>33</v>
      </c>
      <c r="P17" s="332">
        <v>58.928571428571431</v>
      </c>
      <c r="Q17" s="328">
        <v>46</v>
      </c>
      <c r="R17" s="328">
        <v>31</v>
      </c>
      <c r="S17" s="331">
        <v>67.391304347826093</v>
      </c>
      <c r="T17" s="328">
        <v>15</v>
      </c>
      <c r="U17" s="331">
        <v>32.608695652173914</v>
      </c>
    </row>
    <row r="18" spans="1:21" ht="15" customHeight="1" x14ac:dyDescent="0.25">
      <c r="A18" s="199" t="s">
        <v>334</v>
      </c>
      <c r="B18" s="328">
        <v>187</v>
      </c>
      <c r="C18" s="328">
        <v>98</v>
      </c>
      <c r="D18" s="331">
        <v>52.406417112299465</v>
      </c>
      <c r="E18" s="328">
        <v>89</v>
      </c>
      <c r="F18" s="331">
        <v>47.593582887700535</v>
      </c>
      <c r="G18" s="327">
        <v>77</v>
      </c>
      <c r="H18" s="328">
        <v>44</v>
      </c>
      <c r="I18" s="331">
        <v>57.142857142857139</v>
      </c>
      <c r="J18" s="328">
        <v>33</v>
      </c>
      <c r="K18" s="331">
        <v>42.857142857142854</v>
      </c>
      <c r="L18" s="327">
        <v>62</v>
      </c>
      <c r="M18" s="328">
        <v>23</v>
      </c>
      <c r="N18" s="331">
        <v>37.096774193548384</v>
      </c>
      <c r="O18" s="328">
        <v>39</v>
      </c>
      <c r="P18" s="332">
        <v>62.903225806451616</v>
      </c>
      <c r="Q18" s="328">
        <v>48</v>
      </c>
      <c r="R18" s="328">
        <v>31</v>
      </c>
      <c r="S18" s="331">
        <v>64.583333333333343</v>
      </c>
      <c r="T18" s="328">
        <v>17</v>
      </c>
      <c r="U18" s="331">
        <v>35.416666666666671</v>
      </c>
    </row>
    <row r="19" spans="1:21" ht="15" customHeight="1" x14ac:dyDescent="0.25">
      <c r="A19" s="199" t="s">
        <v>335</v>
      </c>
      <c r="B19" s="328">
        <v>137</v>
      </c>
      <c r="C19" s="328">
        <v>85</v>
      </c>
      <c r="D19" s="331">
        <v>62.043795620437962</v>
      </c>
      <c r="E19" s="328">
        <v>52</v>
      </c>
      <c r="F19" s="331">
        <v>37.956204379562038</v>
      </c>
      <c r="G19" s="327">
        <v>58</v>
      </c>
      <c r="H19" s="328">
        <v>34</v>
      </c>
      <c r="I19" s="331">
        <v>58.620689655172406</v>
      </c>
      <c r="J19" s="328">
        <v>24</v>
      </c>
      <c r="K19" s="331">
        <v>41.379310344827587</v>
      </c>
      <c r="L19" s="327">
        <v>40</v>
      </c>
      <c r="M19" s="328">
        <v>21</v>
      </c>
      <c r="N19" s="331">
        <v>52.5</v>
      </c>
      <c r="O19" s="328">
        <v>19</v>
      </c>
      <c r="P19" s="332">
        <v>47.5</v>
      </c>
      <c r="Q19" s="328">
        <v>39</v>
      </c>
      <c r="R19" s="328">
        <v>30</v>
      </c>
      <c r="S19" s="331">
        <v>76.923076923076934</v>
      </c>
      <c r="T19" s="328">
        <v>9</v>
      </c>
      <c r="U19" s="331">
        <v>23.076923076923077</v>
      </c>
    </row>
    <row r="20" spans="1:21" ht="15" customHeight="1" x14ac:dyDescent="0.25">
      <c r="A20" s="199" t="s">
        <v>349</v>
      </c>
      <c r="B20" s="328">
        <v>66</v>
      </c>
      <c r="C20" s="328">
        <v>41</v>
      </c>
      <c r="D20" s="331">
        <v>62.121212121212125</v>
      </c>
      <c r="E20" s="328">
        <v>25</v>
      </c>
      <c r="F20" s="331">
        <v>37.878787878787875</v>
      </c>
      <c r="G20" s="327">
        <v>29</v>
      </c>
      <c r="H20" s="328">
        <v>19</v>
      </c>
      <c r="I20" s="331">
        <v>65.517241379310349</v>
      </c>
      <c r="J20" s="328">
        <v>10</v>
      </c>
      <c r="K20" s="331">
        <v>34.482758620689658</v>
      </c>
      <c r="L20" s="327">
        <v>16</v>
      </c>
      <c r="M20" s="328">
        <v>9</v>
      </c>
      <c r="N20" s="331">
        <v>56.25</v>
      </c>
      <c r="O20" s="328">
        <v>7</v>
      </c>
      <c r="P20" s="332">
        <v>43.75</v>
      </c>
      <c r="Q20" s="328">
        <v>21</v>
      </c>
      <c r="R20" s="328">
        <v>13</v>
      </c>
      <c r="S20" s="331">
        <v>61.904761904761905</v>
      </c>
      <c r="T20" s="328">
        <v>8</v>
      </c>
      <c r="U20" s="331">
        <v>38.095238095238095</v>
      </c>
    </row>
    <row r="21" spans="1:21" ht="13.2" x14ac:dyDescent="0.25">
      <c r="A21" s="196"/>
      <c r="B21" s="7"/>
      <c r="C21" s="7"/>
      <c r="D21" s="7"/>
      <c r="E21" s="7"/>
      <c r="F21" s="7"/>
      <c r="G21" s="195"/>
      <c r="H21" s="7"/>
      <c r="I21" s="7"/>
      <c r="J21" s="7"/>
      <c r="K21" s="7"/>
      <c r="L21" s="195"/>
      <c r="M21" s="7"/>
      <c r="N21" s="7"/>
      <c r="O21" s="7"/>
      <c r="P21" s="7"/>
      <c r="Q21" s="195"/>
      <c r="R21" s="7"/>
      <c r="S21" s="7"/>
      <c r="T21" s="7"/>
      <c r="U21" s="274"/>
    </row>
    <row r="22" spans="1:21" ht="13.2" x14ac:dyDescent="0.25">
      <c r="A22" s="5"/>
      <c r="B22" s="5"/>
      <c r="C22" s="5"/>
      <c r="D22" s="5"/>
      <c r="E22" s="5"/>
      <c r="F22" s="5"/>
      <c r="G22" s="5"/>
      <c r="H22" s="5"/>
      <c r="I22" s="5"/>
      <c r="J22" s="5"/>
      <c r="K22" s="5"/>
      <c r="L22" s="5"/>
      <c r="M22" s="5"/>
      <c r="N22" s="5"/>
      <c r="O22" s="5"/>
      <c r="P22" s="5"/>
      <c r="Q22" s="5"/>
      <c r="R22" s="5"/>
      <c r="S22" s="5"/>
      <c r="T22" s="5"/>
    </row>
    <row r="23" spans="1:21" ht="13.2" x14ac:dyDescent="0.25">
      <c r="A23" s="4" t="str">
        <f>+'G3'!A34</f>
        <v>Fuente: Departamento de Registro de Partidos Políticos, base de datos de Candidaturas 2024, Tribunal Supremo de Elecciones.</v>
      </c>
      <c r="B23" s="5"/>
      <c r="C23" s="5"/>
      <c r="D23" s="5"/>
      <c r="E23" s="5"/>
      <c r="F23" s="5"/>
      <c r="G23" s="5"/>
      <c r="H23" s="5"/>
      <c r="I23" s="5"/>
      <c r="J23" s="5"/>
      <c r="K23" s="5"/>
      <c r="L23" s="5"/>
      <c r="M23" s="5"/>
      <c r="N23" s="5"/>
      <c r="O23" s="5"/>
      <c r="P23" s="5"/>
      <c r="Q23" s="5"/>
      <c r="R23" s="5"/>
      <c r="S23" s="5"/>
      <c r="T23" s="5"/>
    </row>
  </sheetData>
  <mergeCells count="20">
    <mergeCell ref="C6:D6"/>
    <mergeCell ref="E6:F6"/>
    <mergeCell ref="G6:G7"/>
    <mergeCell ref="Q6:Q7"/>
    <mergeCell ref="R6:S6"/>
    <mergeCell ref="T6:U6"/>
    <mergeCell ref="A1:U1"/>
    <mergeCell ref="A2:U2"/>
    <mergeCell ref="A3:U3"/>
    <mergeCell ref="H6:I6"/>
    <mergeCell ref="J6:K6"/>
    <mergeCell ref="L6:L7"/>
    <mergeCell ref="M6:N6"/>
    <mergeCell ref="O6:P6"/>
    <mergeCell ref="A5:A7"/>
    <mergeCell ref="B5:F5"/>
    <mergeCell ref="G5:K5"/>
    <mergeCell ref="L5:P5"/>
    <mergeCell ref="Q5:U5"/>
    <mergeCell ref="B6:B7"/>
  </mergeCells>
  <printOptions horizontalCentered="1" verticalCentered="1"/>
  <pageMargins left="0.98425196850393704" right="0.39370078740157483" top="0.78740157480314965" bottom="0.98425196850393704" header="0" footer="0"/>
  <pageSetup paperSize="119" scale="76" firstPageNumber="89" orientation="landscape" useFirstPageNumber="1"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32">
    <tabColor rgb="FFFFC000"/>
    <pageSetUpPr fitToPage="1"/>
  </sheetPr>
  <dimension ref="A1:L32"/>
  <sheetViews>
    <sheetView zoomScaleNormal="100" zoomScaleSheetLayoutView="115" workbookViewId="0"/>
  </sheetViews>
  <sheetFormatPr baseColWidth="10" defaultColWidth="11.44140625" defaultRowHeight="13.2" x14ac:dyDescent="0.25"/>
  <cols>
    <col min="1" max="10" width="11.44140625" style="202"/>
    <col min="11" max="11" width="8.88671875" style="202" bestFit="1" customWidth="1"/>
    <col min="12" max="12" width="12.33203125" style="202" bestFit="1" customWidth="1"/>
    <col min="13" max="16384" width="11.44140625" style="202"/>
  </cols>
  <sheetData>
    <row r="1" spans="1:5" x14ac:dyDescent="0.25">
      <c r="A1" s="200"/>
      <c r="B1" s="201"/>
    </row>
    <row r="2" spans="1:5" x14ac:dyDescent="0.25">
      <c r="A2" s="200"/>
      <c r="B2" s="201"/>
    </row>
    <row r="3" spans="1:5" x14ac:dyDescent="0.25">
      <c r="A3" s="203" t="s">
        <v>23</v>
      </c>
      <c r="B3" s="203" t="s">
        <v>24</v>
      </c>
    </row>
    <row r="4" spans="1:5" x14ac:dyDescent="0.25">
      <c r="A4" s="201"/>
      <c r="C4" s="204"/>
      <c r="D4" s="205"/>
    </row>
    <row r="5" spans="1:5" x14ac:dyDescent="0.25">
      <c r="A5" s="206">
        <f>+'C33'!C10</f>
        <v>22</v>
      </c>
      <c r="B5" s="206">
        <f>-1*'C33'!E10</f>
        <v>-12</v>
      </c>
      <c r="C5" s="204" t="s">
        <v>166</v>
      </c>
      <c r="D5" s="205" t="str">
        <f t="shared" ref="D5:D17" si="0">CONCATENATE(C5,"                                           ")</f>
        <v xml:space="preserve">18 - 24                                           </v>
      </c>
      <c r="E5" s="222"/>
    </row>
    <row r="6" spans="1:5" x14ac:dyDescent="0.25">
      <c r="A6" s="206">
        <f>+'C33'!C11</f>
        <v>26</v>
      </c>
      <c r="B6" s="206">
        <f>-1*'C33'!E11</f>
        <v>-29</v>
      </c>
      <c r="C6" s="204" t="s">
        <v>30</v>
      </c>
      <c r="D6" s="205" t="str">
        <f t="shared" si="0"/>
        <v xml:space="preserve">25 - 29                                           </v>
      </c>
      <c r="E6" s="222"/>
    </row>
    <row r="7" spans="1:5" x14ac:dyDescent="0.25">
      <c r="A7" s="206">
        <f>+'C33'!C12</f>
        <v>72</v>
      </c>
      <c r="B7" s="206">
        <f>-1*'C33'!E12</f>
        <v>-60</v>
      </c>
      <c r="C7" s="204" t="s">
        <v>31</v>
      </c>
      <c r="D7" s="205" t="str">
        <f t="shared" si="0"/>
        <v xml:space="preserve">30 - 34                                           </v>
      </c>
      <c r="E7" s="222"/>
    </row>
    <row r="8" spans="1:5" x14ac:dyDescent="0.25">
      <c r="A8" s="206">
        <f>+'C33'!C13</f>
        <v>110</v>
      </c>
      <c r="B8" s="206">
        <f>-1*'C33'!E13</f>
        <v>-106</v>
      </c>
      <c r="C8" s="204" t="s">
        <v>32</v>
      </c>
      <c r="D8" s="205" t="str">
        <f t="shared" si="0"/>
        <v xml:space="preserve">35 - 39                                           </v>
      </c>
      <c r="E8" s="222"/>
    </row>
    <row r="9" spans="1:5" x14ac:dyDescent="0.25">
      <c r="A9" s="206">
        <f>+'C33'!C14</f>
        <v>124</v>
      </c>
      <c r="B9" s="206">
        <f>-1*'C33'!E14</f>
        <v>-103</v>
      </c>
      <c r="C9" s="204" t="s">
        <v>33</v>
      </c>
      <c r="D9" s="205" t="str">
        <f t="shared" si="0"/>
        <v xml:space="preserve">40 - 44                                           </v>
      </c>
      <c r="E9" s="222"/>
    </row>
    <row r="10" spans="1:5" x14ac:dyDescent="0.25">
      <c r="A10" s="206">
        <f>+'C33'!C15</f>
        <v>96</v>
      </c>
      <c r="B10" s="206">
        <f>-1*'C33'!E15</f>
        <v>-126</v>
      </c>
      <c r="C10" s="204" t="s">
        <v>34</v>
      </c>
      <c r="D10" s="205" t="str">
        <f t="shared" si="0"/>
        <v xml:space="preserve">45 - 49                                           </v>
      </c>
      <c r="E10" s="222"/>
    </row>
    <row r="11" spans="1:5" x14ac:dyDescent="0.25">
      <c r="A11" s="206">
        <f>+'C33'!C16</f>
        <v>95</v>
      </c>
      <c r="B11" s="206">
        <f>-1*'C33'!E16</f>
        <v>-88</v>
      </c>
      <c r="C11" s="204" t="s">
        <v>35</v>
      </c>
      <c r="D11" s="205" t="str">
        <f t="shared" si="0"/>
        <v xml:space="preserve">50 - 54                                           </v>
      </c>
      <c r="E11" s="222"/>
    </row>
    <row r="12" spans="1:5" x14ac:dyDescent="0.25">
      <c r="A12" s="206">
        <f>+'C33'!C17</f>
        <v>104</v>
      </c>
      <c r="B12" s="206">
        <f>-1*'C33'!E17</f>
        <v>-80</v>
      </c>
      <c r="C12" s="204" t="s">
        <v>36</v>
      </c>
      <c r="D12" s="205" t="str">
        <f t="shared" si="0"/>
        <v xml:space="preserve">55 - 59                                           </v>
      </c>
      <c r="E12" s="222"/>
    </row>
    <row r="13" spans="1:5" x14ac:dyDescent="0.25">
      <c r="A13" s="206">
        <f>+'C33'!C18</f>
        <v>98</v>
      </c>
      <c r="B13" s="206">
        <f>-1*'C33'!E18</f>
        <v>-89</v>
      </c>
      <c r="C13" s="204" t="s">
        <v>37</v>
      </c>
      <c r="D13" s="205" t="str">
        <f t="shared" si="0"/>
        <v xml:space="preserve">60 - 64                                           </v>
      </c>
      <c r="E13" s="222"/>
    </row>
    <row r="14" spans="1:5" x14ac:dyDescent="0.25">
      <c r="A14" s="206">
        <f>+'C33'!C19</f>
        <v>85</v>
      </c>
      <c r="B14" s="206">
        <f>-1*'C33'!E19</f>
        <v>-52</v>
      </c>
      <c r="C14" s="204" t="s">
        <v>38</v>
      </c>
      <c r="D14" s="205" t="str">
        <f t="shared" si="0"/>
        <v xml:space="preserve">65 - 69                                           </v>
      </c>
      <c r="E14" s="222"/>
    </row>
    <row r="15" spans="1:5" x14ac:dyDescent="0.25">
      <c r="A15" s="206">
        <f>+'C33'!C20</f>
        <v>41</v>
      </c>
      <c r="B15" s="206">
        <f>-1*'C33'!E20</f>
        <v>-25</v>
      </c>
      <c r="C15" s="204" t="s">
        <v>349</v>
      </c>
      <c r="D15" s="205" t="str">
        <f t="shared" si="0"/>
        <v xml:space="preserve">70 Y MÁS                                           </v>
      </c>
      <c r="E15" s="222"/>
    </row>
    <row r="16" spans="1:5" x14ac:dyDescent="0.25">
      <c r="D16" s="205" t="str">
        <f t="shared" si="0"/>
        <v xml:space="preserve">                                           </v>
      </c>
    </row>
    <row r="17" spans="1:12" x14ac:dyDescent="0.25">
      <c r="D17" s="205" t="str">
        <f t="shared" si="0"/>
        <v xml:space="preserve">                                           </v>
      </c>
    </row>
    <row r="18" spans="1:12" x14ac:dyDescent="0.25">
      <c r="L18" s="205" t="str">
        <f t="shared" ref="L18:L26" si="1">CONCATENATE(K18,"                                                           ")</f>
        <v xml:space="preserve">                                                           </v>
      </c>
    </row>
    <row r="19" spans="1:12" x14ac:dyDescent="0.25">
      <c r="I19" s="206"/>
      <c r="L19" s="205" t="str">
        <f t="shared" si="1"/>
        <v xml:space="preserve">                                                           </v>
      </c>
    </row>
    <row r="20" spans="1:12" x14ac:dyDescent="0.25">
      <c r="I20" s="206"/>
      <c r="L20" s="205" t="str">
        <f t="shared" si="1"/>
        <v xml:space="preserve">                                                           </v>
      </c>
    </row>
    <row r="21" spans="1:12" x14ac:dyDescent="0.25">
      <c r="I21" s="206"/>
      <c r="L21" s="205" t="str">
        <f t="shared" si="1"/>
        <v xml:space="preserve">                                                           </v>
      </c>
    </row>
    <row r="22" spans="1:12" x14ac:dyDescent="0.25">
      <c r="I22" s="206"/>
      <c r="L22" s="205" t="str">
        <f t="shared" si="1"/>
        <v xml:space="preserve">                                                           </v>
      </c>
    </row>
    <row r="23" spans="1:12" x14ac:dyDescent="0.25">
      <c r="I23" s="206"/>
      <c r="L23" s="205" t="str">
        <f t="shared" si="1"/>
        <v xml:space="preserve">                                                           </v>
      </c>
    </row>
    <row r="24" spans="1:12" x14ac:dyDescent="0.25">
      <c r="I24" s="206"/>
      <c r="L24" s="205" t="str">
        <f t="shared" si="1"/>
        <v xml:space="preserve">                                                           </v>
      </c>
    </row>
    <row r="25" spans="1:12" x14ac:dyDescent="0.25">
      <c r="I25" s="206"/>
      <c r="L25" s="205" t="str">
        <f t="shared" si="1"/>
        <v xml:space="preserve">                                                           </v>
      </c>
    </row>
    <row r="26" spans="1:12" x14ac:dyDescent="0.25">
      <c r="I26" s="206"/>
      <c r="L26" s="205" t="str">
        <f t="shared" si="1"/>
        <v xml:space="preserve">                                                           </v>
      </c>
    </row>
    <row r="27" spans="1:12" x14ac:dyDescent="0.25">
      <c r="A27" s="4"/>
      <c r="I27" s="206"/>
    </row>
    <row r="28" spans="1:12" x14ac:dyDescent="0.25">
      <c r="A28" s="4" t="str">
        <f>+'G3'!A34</f>
        <v>Fuente: Departamento de Registro de Partidos Políticos, base de datos de Candidaturas 2024, Tribunal Supremo de Elecciones.</v>
      </c>
      <c r="I28" s="206"/>
    </row>
    <row r="29" spans="1:12" x14ac:dyDescent="0.25">
      <c r="I29" s="206"/>
    </row>
    <row r="30" spans="1:12" x14ac:dyDescent="0.25">
      <c r="I30" s="206"/>
    </row>
    <row r="31" spans="1:12" x14ac:dyDescent="0.25">
      <c r="I31" s="206"/>
    </row>
    <row r="32" spans="1:12" x14ac:dyDescent="0.25">
      <c r="I32" s="206"/>
    </row>
  </sheetData>
  <sheetProtection sheet="1" objects="1" scenarios="1" selectLockedCells="1" selectUnlockedCells="1"/>
  <printOptions horizontalCentered="1" verticalCentered="1"/>
  <pageMargins left="0.39370078740157483" right="0.39370078740157483" top="0.78740157480314965" bottom="0.98425196850393704" header="0" footer="0"/>
  <pageSetup paperSize="9" firstPageNumber="89" orientation="landscape" useFirstPageNumber="1"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12">
    <tabColor rgb="FFFFC000"/>
    <pageSetUpPr autoPageBreaks="0" fitToPage="1"/>
  </sheetPr>
  <dimension ref="A1:P24"/>
  <sheetViews>
    <sheetView zoomScaleNormal="100" zoomScaleSheetLayoutView="115" workbookViewId="0"/>
  </sheetViews>
  <sheetFormatPr baseColWidth="10" defaultColWidth="11.44140625" defaultRowHeight="12.75" customHeight="1" x14ac:dyDescent="0.25"/>
  <cols>
    <col min="1" max="1" width="12.6640625" style="202" customWidth="1"/>
    <col min="2" max="16" width="7.77734375" style="202" customWidth="1"/>
    <col min="17" max="16384" width="11.44140625" style="202"/>
  </cols>
  <sheetData>
    <row r="1" spans="1:16" ht="13.2" x14ac:dyDescent="0.25">
      <c r="A1" s="5"/>
      <c r="B1" s="5"/>
      <c r="C1" s="5"/>
      <c r="D1" s="5"/>
      <c r="E1" s="5"/>
      <c r="F1" s="5"/>
      <c r="G1" s="5"/>
      <c r="H1" s="5"/>
      <c r="I1" s="5"/>
      <c r="J1" s="5"/>
    </row>
    <row r="2" spans="1:16" ht="13.2" x14ac:dyDescent="0.25">
      <c r="A2" s="450" t="s">
        <v>1246</v>
      </c>
      <c r="B2" s="450"/>
      <c r="C2" s="450"/>
      <c r="D2" s="450"/>
      <c r="E2" s="450"/>
      <c r="F2" s="450"/>
      <c r="G2" s="450"/>
      <c r="H2" s="450"/>
      <c r="I2" s="450"/>
      <c r="J2" s="450"/>
      <c r="K2" s="450"/>
      <c r="L2" s="450"/>
      <c r="M2" s="450"/>
      <c r="N2" s="450"/>
      <c r="O2" s="450"/>
      <c r="P2" s="450"/>
    </row>
    <row r="3" spans="1:16" ht="13.2" x14ac:dyDescent="0.25">
      <c r="A3" s="450" t="s">
        <v>1250</v>
      </c>
      <c r="B3" s="450"/>
      <c r="C3" s="450"/>
      <c r="D3" s="450"/>
      <c r="E3" s="450"/>
      <c r="F3" s="450"/>
      <c r="G3" s="450"/>
      <c r="H3" s="450"/>
      <c r="I3" s="450"/>
      <c r="J3" s="450"/>
      <c r="K3" s="450"/>
      <c r="L3" s="450"/>
      <c r="M3" s="450"/>
      <c r="N3" s="450"/>
      <c r="O3" s="450"/>
      <c r="P3" s="450"/>
    </row>
    <row r="4" spans="1:16" ht="13.2" x14ac:dyDescent="0.25">
      <c r="A4" s="450" t="s">
        <v>77</v>
      </c>
      <c r="B4" s="450"/>
      <c r="C4" s="450"/>
      <c r="D4" s="450"/>
      <c r="E4" s="450"/>
      <c r="F4" s="450"/>
      <c r="G4" s="450"/>
      <c r="H4" s="450"/>
      <c r="I4" s="450"/>
      <c r="J4" s="450"/>
      <c r="K4" s="450"/>
      <c r="L4" s="450"/>
      <c r="M4" s="450"/>
      <c r="N4" s="450"/>
      <c r="O4" s="450"/>
      <c r="P4" s="450"/>
    </row>
    <row r="5" spans="1:16" ht="13.2" x14ac:dyDescent="0.25">
      <c r="A5" s="5"/>
      <c r="B5" s="5"/>
      <c r="C5" s="5"/>
      <c r="D5" s="5"/>
      <c r="E5" s="5"/>
      <c r="F5" s="5"/>
      <c r="G5" s="5"/>
      <c r="H5" s="5"/>
      <c r="I5" s="5"/>
      <c r="J5" s="5"/>
      <c r="K5" s="5"/>
      <c r="L5" s="5"/>
      <c r="M5" s="5"/>
      <c r="N5" s="5"/>
      <c r="O5" s="5"/>
      <c r="P5" s="5"/>
    </row>
    <row r="6" spans="1:16" ht="13.2" x14ac:dyDescent="0.25">
      <c r="A6" s="451" t="s">
        <v>29</v>
      </c>
      <c r="B6" s="446" t="s">
        <v>933</v>
      </c>
      <c r="C6" s="454"/>
      <c r="D6" s="454"/>
      <c r="E6" s="454"/>
      <c r="F6" s="447"/>
      <c r="G6" s="446" t="s">
        <v>79</v>
      </c>
      <c r="H6" s="454"/>
      <c r="I6" s="454"/>
      <c r="J6" s="454"/>
      <c r="K6" s="447"/>
      <c r="L6" s="454" t="s">
        <v>80</v>
      </c>
      <c r="M6" s="454"/>
      <c r="N6" s="454"/>
      <c r="O6" s="454"/>
      <c r="P6" s="454"/>
    </row>
    <row r="7" spans="1:16" ht="13.2" x14ac:dyDescent="0.25">
      <c r="A7" s="452" t="s">
        <v>81</v>
      </c>
      <c r="B7" s="448" t="s">
        <v>0</v>
      </c>
      <c r="C7" s="446" t="s">
        <v>23</v>
      </c>
      <c r="D7" s="447"/>
      <c r="E7" s="445" t="s">
        <v>24</v>
      </c>
      <c r="F7" s="444"/>
      <c r="G7" s="448" t="s">
        <v>0</v>
      </c>
      <c r="H7" s="446" t="s">
        <v>23</v>
      </c>
      <c r="I7" s="447"/>
      <c r="J7" s="445" t="s">
        <v>24</v>
      </c>
      <c r="K7" s="444"/>
      <c r="L7" s="448" t="s">
        <v>0</v>
      </c>
      <c r="M7" s="446" t="s">
        <v>23</v>
      </c>
      <c r="N7" s="447"/>
      <c r="O7" s="454" t="s">
        <v>24</v>
      </c>
      <c r="P7" s="454"/>
    </row>
    <row r="8" spans="1:16" ht="13.2" x14ac:dyDescent="0.25">
      <c r="A8" s="453"/>
      <c r="B8" s="449" t="s">
        <v>78</v>
      </c>
      <c r="C8" s="208" t="s">
        <v>78</v>
      </c>
      <c r="D8" s="208" t="s">
        <v>2</v>
      </c>
      <c r="E8" s="208" t="s">
        <v>78</v>
      </c>
      <c r="F8" s="208" t="s">
        <v>2</v>
      </c>
      <c r="G8" s="449" t="s">
        <v>78</v>
      </c>
      <c r="H8" s="208" t="s">
        <v>78</v>
      </c>
      <c r="I8" s="208" t="s">
        <v>2</v>
      </c>
      <c r="J8" s="208" t="s">
        <v>78</v>
      </c>
      <c r="K8" s="242" t="s">
        <v>2</v>
      </c>
      <c r="L8" s="449" t="s">
        <v>78</v>
      </c>
      <c r="M8" s="208" t="s">
        <v>78</v>
      </c>
      <c r="N8" s="208" t="s">
        <v>2</v>
      </c>
      <c r="O8" s="208" t="s">
        <v>78</v>
      </c>
      <c r="P8" s="242" t="s">
        <v>2</v>
      </c>
    </row>
    <row r="9" spans="1:16" ht="13.2" x14ac:dyDescent="0.25">
      <c r="A9" s="58"/>
      <c r="B9" s="366"/>
      <c r="C9" s="364"/>
      <c r="D9" s="364"/>
      <c r="E9" s="364"/>
      <c r="F9" s="365"/>
      <c r="G9" s="366"/>
      <c r="H9" s="364"/>
      <c r="I9" s="364"/>
      <c r="J9" s="367"/>
      <c r="K9" s="368"/>
    </row>
    <row r="10" spans="1:16" ht="13.2" x14ac:dyDescent="0.25">
      <c r="A10" s="191" t="s">
        <v>0</v>
      </c>
      <c r="B10" s="185">
        <v>7013</v>
      </c>
      <c r="C10" s="184">
        <v>3550</v>
      </c>
      <c r="D10" s="338">
        <v>50.620276629117356</v>
      </c>
      <c r="E10" s="184">
        <v>3463</v>
      </c>
      <c r="F10" s="362">
        <v>50.620276629117356</v>
      </c>
      <c r="G10" s="185">
        <v>3582</v>
      </c>
      <c r="H10" s="184">
        <v>1816</v>
      </c>
      <c r="I10" s="338">
        <v>50.620276629117356</v>
      </c>
      <c r="J10" s="184">
        <v>1766</v>
      </c>
      <c r="K10" s="362">
        <v>50.620276629117356</v>
      </c>
      <c r="L10" s="184">
        <v>3431</v>
      </c>
      <c r="M10" s="184">
        <v>1734</v>
      </c>
      <c r="N10" s="338">
        <v>50.620276629117356</v>
      </c>
      <c r="O10" s="184">
        <v>1697</v>
      </c>
      <c r="P10" s="338">
        <v>50.620276629117356</v>
      </c>
    </row>
    <row r="11" spans="1:16" ht="20.100000000000001" customHeight="1" x14ac:dyDescent="0.25">
      <c r="A11" s="193" t="s">
        <v>166</v>
      </c>
      <c r="B11" s="187">
        <v>374</v>
      </c>
      <c r="C11" s="180">
        <v>183</v>
      </c>
      <c r="D11" s="198">
        <v>50.620276629117356</v>
      </c>
      <c r="E11" s="180">
        <v>191</v>
      </c>
      <c r="F11" s="363">
        <v>50.620276629117356</v>
      </c>
      <c r="G11" s="187">
        <v>167</v>
      </c>
      <c r="H11" s="180">
        <v>77</v>
      </c>
      <c r="I11" s="198">
        <v>50.620276629117356</v>
      </c>
      <c r="J11" s="180">
        <v>90</v>
      </c>
      <c r="K11" s="363">
        <v>50.620276629117356</v>
      </c>
      <c r="L11" s="180">
        <v>207</v>
      </c>
      <c r="M11" s="180">
        <v>106</v>
      </c>
      <c r="N11" s="198">
        <v>50.620276629117356</v>
      </c>
      <c r="O11" s="180">
        <v>101</v>
      </c>
      <c r="P11" s="198">
        <v>50.620276629117356</v>
      </c>
    </row>
    <row r="12" spans="1:16" ht="20.100000000000001" customHeight="1" x14ac:dyDescent="0.25">
      <c r="A12" s="192" t="s">
        <v>30</v>
      </c>
      <c r="B12" s="187">
        <v>522</v>
      </c>
      <c r="C12" s="180">
        <v>256</v>
      </c>
      <c r="D12" s="198">
        <v>50.620276629117356</v>
      </c>
      <c r="E12" s="180">
        <v>266</v>
      </c>
      <c r="F12" s="363">
        <v>50.620276629117356</v>
      </c>
      <c r="G12" s="187">
        <v>230</v>
      </c>
      <c r="H12" s="180">
        <v>111</v>
      </c>
      <c r="I12" s="198">
        <v>50.620276629117356</v>
      </c>
      <c r="J12" s="180">
        <v>119</v>
      </c>
      <c r="K12" s="363">
        <v>50.620276629117356</v>
      </c>
      <c r="L12" s="180">
        <v>292</v>
      </c>
      <c r="M12" s="180">
        <v>145</v>
      </c>
      <c r="N12" s="198">
        <v>50.620276629117356</v>
      </c>
      <c r="O12" s="180">
        <v>147</v>
      </c>
      <c r="P12" s="198">
        <v>50.620276629117356</v>
      </c>
    </row>
    <row r="13" spans="1:16" ht="20.100000000000001" customHeight="1" x14ac:dyDescent="0.25">
      <c r="A13" s="192" t="s">
        <v>31</v>
      </c>
      <c r="B13" s="187">
        <v>644</v>
      </c>
      <c r="C13" s="180">
        <v>307</v>
      </c>
      <c r="D13" s="198">
        <v>50.620276629117356</v>
      </c>
      <c r="E13" s="180">
        <v>337</v>
      </c>
      <c r="F13" s="363">
        <v>50.620276629117356</v>
      </c>
      <c r="G13" s="187">
        <v>306</v>
      </c>
      <c r="H13" s="180">
        <v>137</v>
      </c>
      <c r="I13" s="198">
        <v>50.620276629117356</v>
      </c>
      <c r="J13" s="180">
        <v>169</v>
      </c>
      <c r="K13" s="363">
        <v>50.620276629117356</v>
      </c>
      <c r="L13" s="180">
        <v>338</v>
      </c>
      <c r="M13" s="180">
        <v>170</v>
      </c>
      <c r="N13" s="198">
        <v>50.620276629117356</v>
      </c>
      <c r="O13" s="180">
        <v>168</v>
      </c>
      <c r="P13" s="198">
        <v>50.620276629117356</v>
      </c>
    </row>
    <row r="14" spans="1:16" ht="20.100000000000001" customHeight="1" x14ac:dyDescent="0.25">
      <c r="A14" s="192" t="s">
        <v>32</v>
      </c>
      <c r="B14" s="187">
        <v>873</v>
      </c>
      <c r="C14" s="180">
        <v>388</v>
      </c>
      <c r="D14" s="198">
        <v>50.620276629117356</v>
      </c>
      <c r="E14" s="180">
        <v>485</v>
      </c>
      <c r="F14" s="363">
        <v>50.620276629117356</v>
      </c>
      <c r="G14" s="187">
        <v>418</v>
      </c>
      <c r="H14" s="180">
        <v>194</v>
      </c>
      <c r="I14" s="198">
        <v>50.620276629117356</v>
      </c>
      <c r="J14" s="180">
        <v>224</v>
      </c>
      <c r="K14" s="363">
        <v>50.620276629117356</v>
      </c>
      <c r="L14" s="180">
        <v>455</v>
      </c>
      <c r="M14" s="180">
        <v>194</v>
      </c>
      <c r="N14" s="198">
        <v>50.620276629117356</v>
      </c>
      <c r="O14" s="180">
        <v>261</v>
      </c>
      <c r="P14" s="198">
        <v>50.620276629117356</v>
      </c>
    </row>
    <row r="15" spans="1:16" ht="20.100000000000001" customHeight="1" x14ac:dyDescent="0.25">
      <c r="A15" s="192" t="s">
        <v>33</v>
      </c>
      <c r="B15" s="187">
        <v>858</v>
      </c>
      <c r="C15" s="180">
        <v>405</v>
      </c>
      <c r="D15" s="198">
        <v>50.620276629117356</v>
      </c>
      <c r="E15" s="180">
        <v>453</v>
      </c>
      <c r="F15" s="363">
        <v>50.620276629117356</v>
      </c>
      <c r="G15" s="187">
        <v>425</v>
      </c>
      <c r="H15" s="180">
        <v>190</v>
      </c>
      <c r="I15" s="198">
        <v>50.620276629117356</v>
      </c>
      <c r="J15" s="180">
        <v>235</v>
      </c>
      <c r="K15" s="363">
        <v>50.620276629117356</v>
      </c>
      <c r="L15" s="180">
        <v>433</v>
      </c>
      <c r="M15" s="180">
        <v>215</v>
      </c>
      <c r="N15" s="198">
        <v>50.620276629117356</v>
      </c>
      <c r="O15" s="180">
        <v>218</v>
      </c>
      <c r="P15" s="198">
        <v>50.620276629117356</v>
      </c>
    </row>
    <row r="16" spans="1:16" ht="20.100000000000001" customHeight="1" x14ac:dyDescent="0.25">
      <c r="A16" s="192" t="s">
        <v>34</v>
      </c>
      <c r="B16" s="187">
        <v>815</v>
      </c>
      <c r="C16" s="180">
        <v>374</v>
      </c>
      <c r="D16" s="198">
        <v>50.620276629117356</v>
      </c>
      <c r="E16" s="180">
        <v>441</v>
      </c>
      <c r="F16" s="363">
        <v>50.620276629117356</v>
      </c>
      <c r="G16" s="187">
        <v>428</v>
      </c>
      <c r="H16" s="180">
        <v>197</v>
      </c>
      <c r="I16" s="198">
        <v>50.620276629117356</v>
      </c>
      <c r="J16" s="180">
        <v>231</v>
      </c>
      <c r="K16" s="363">
        <v>50.620276629117356</v>
      </c>
      <c r="L16" s="180">
        <v>387</v>
      </c>
      <c r="M16" s="180">
        <v>177</v>
      </c>
      <c r="N16" s="198">
        <v>50.620276629117356</v>
      </c>
      <c r="O16" s="180">
        <v>210</v>
      </c>
      <c r="P16" s="198">
        <v>50.620276629117356</v>
      </c>
    </row>
    <row r="17" spans="1:16" ht="20.100000000000001" customHeight="1" x14ac:dyDescent="0.25">
      <c r="A17" s="192" t="s">
        <v>35</v>
      </c>
      <c r="B17" s="187">
        <v>663</v>
      </c>
      <c r="C17" s="180">
        <v>322</v>
      </c>
      <c r="D17" s="198">
        <v>50.620276629117356</v>
      </c>
      <c r="E17" s="180">
        <v>341</v>
      </c>
      <c r="F17" s="363">
        <v>50.620276629117356</v>
      </c>
      <c r="G17" s="187">
        <v>358</v>
      </c>
      <c r="H17" s="180">
        <v>186</v>
      </c>
      <c r="I17" s="198">
        <v>50.620276629117356</v>
      </c>
      <c r="J17" s="180">
        <v>172</v>
      </c>
      <c r="K17" s="363">
        <v>50.620276629117356</v>
      </c>
      <c r="L17" s="180">
        <v>305</v>
      </c>
      <c r="M17" s="180">
        <v>136</v>
      </c>
      <c r="N17" s="198">
        <v>50.620276629117356</v>
      </c>
      <c r="O17" s="180">
        <v>169</v>
      </c>
      <c r="P17" s="198">
        <v>50.620276629117356</v>
      </c>
    </row>
    <row r="18" spans="1:16" ht="20.100000000000001" customHeight="1" x14ac:dyDescent="0.25">
      <c r="A18" s="192" t="s">
        <v>36</v>
      </c>
      <c r="B18" s="187">
        <v>677</v>
      </c>
      <c r="C18" s="180">
        <v>349</v>
      </c>
      <c r="D18" s="198">
        <v>50.620276629117356</v>
      </c>
      <c r="E18" s="180">
        <v>328</v>
      </c>
      <c r="F18" s="363">
        <v>50.620276629117356</v>
      </c>
      <c r="G18" s="187">
        <v>371</v>
      </c>
      <c r="H18" s="180">
        <v>192</v>
      </c>
      <c r="I18" s="198">
        <v>50.620276629117356</v>
      </c>
      <c r="J18" s="180">
        <v>179</v>
      </c>
      <c r="K18" s="363">
        <v>50.620276629117356</v>
      </c>
      <c r="L18" s="180">
        <v>306</v>
      </c>
      <c r="M18" s="180">
        <v>157</v>
      </c>
      <c r="N18" s="198">
        <v>50.620276629117356</v>
      </c>
      <c r="O18" s="180">
        <v>149</v>
      </c>
      <c r="P18" s="198">
        <v>50.620276629117356</v>
      </c>
    </row>
    <row r="19" spans="1:16" ht="20.100000000000001" customHeight="1" x14ac:dyDescent="0.25">
      <c r="A19" s="192" t="s">
        <v>37</v>
      </c>
      <c r="B19" s="187">
        <v>677</v>
      </c>
      <c r="C19" s="180">
        <v>401</v>
      </c>
      <c r="D19" s="198">
        <v>50.620276629117356</v>
      </c>
      <c r="E19" s="180">
        <v>276</v>
      </c>
      <c r="F19" s="363">
        <v>50.620276629117356</v>
      </c>
      <c r="G19" s="187">
        <v>378</v>
      </c>
      <c r="H19" s="180">
        <v>222</v>
      </c>
      <c r="I19" s="198">
        <v>50.620276629117356</v>
      </c>
      <c r="J19" s="180">
        <v>156</v>
      </c>
      <c r="K19" s="363">
        <v>50.620276629117356</v>
      </c>
      <c r="L19" s="180">
        <v>299</v>
      </c>
      <c r="M19" s="180">
        <v>179</v>
      </c>
      <c r="N19" s="198">
        <v>50.620276629117356</v>
      </c>
      <c r="O19" s="180">
        <v>120</v>
      </c>
      <c r="P19" s="198">
        <v>50.620276629117356</v>
      </c>
    </row>
    <row r="20" spans="1:16" ht="20.100000000000001" customHeight="1" x14ac:dyDescent="0.25">
      <c r="A20" s="192" t="s">
        <v>38</v>
      </c>
      <c r="B20" s="187">
        <v>538</v>
      </c>
      <c r="C20" s="180">
        <v>315</v>
      </c>
      <c r="D20" s="198">
        <v>50.620276629117356</v>
      </c>
      <c r="E20" s="180">
        <v>223</v>
      </c>
      <c r="F20" s="363">
        <v>50.620276629117356</v>
      </c>
      <c r="G20" s="187">
        <v>294</v>
      </c>
      <c r="H20" s="180">
        <v>165</v>
      </c>
      <c r="I20" s="198">
        <v>50.620276629117356</v>
      </c>
      <c r="J20" s="180">
        <v>129</v>
      </c>
      <c r="K20" s="363">
        <v>50.620276629117356</v>
      </c>
      <c r="L20" s="180">
        <v>244</v>
      </c>
      <c r="M20" s="180">
        <v>150</v>
      </c>
      <c r="N20" s="198">
        <v>50.620276629117356</v>
      </c>
      <c r="O20" s="180">
        <v>94</v>
      </c>
      <c r="P20" s="198">
        <v>50.620276629117356</v>
      </c>
    </row>
    <row r="21" spans="1:16" ht="20.100000000000001" customHeight="1" x14ac:dyDescent="0.25">
      <c r="A21" s="192" t="s">
        <v>349</v>
      </c>
      <c r="B21" s="187">
        <v>372</v>
      </c>
      <c r="C21" s="180">
        <v>250</v>
      </c>
      <c r="D21" s="198">
        <v>50.620276629117356</v>
      </c>
      <c r="E21" s="180">
        <v>122</v>
      </c>
      <c r="F21" s="363">
        <v>50.620276629117356</v>
      </c>
      <c r="G21" s="187">
        <v>207</v>
      </c>
      <c r="H21" s="180">
        <v>145</v>
      </c>
      <c r="I21" s="198">
        <v>50.620276629117356</v>
      </c>
      <c r="J21" s="180">
        <v>62</v>
      </c>
      <c r="K21" s="363">
        <v>50.620276629117356</v>
      </c>
      <c r="L21" s="180">
        <v>165</v>
      </c>
      <c r="M21" s="180">
        <v>105</v>
      </c>
      <c r="N21" s="198">
        <v>50.620276629117356</v>
      </c>
      <c r="O21" s="180">
        <v>60</v>
      </c>
      <c r="P21" s="198">
        <v>50.620276629117356</v>
      </c>
    </row>
    <row r="22" spans="1:16" ht="13.2" x14ac:dyDescent="0.25">
      <c r="A22" s="194"/>
      <c r="B22" s="195"/>
      <c r="C22" s="7"/>
      <c r="D22" s="7"/>
      <c r="E22" s="7"/>
      <c r="F22" s="196"/>
      <c r="G22" s="195"/>
      <c r="H22" s="7"/>
      <c r="I22" s="7"/>
      <c r="J22" s="7"/>
      <c r="K22" s="343"/>
      <c r="L22" s="274"/>
      <c r="M22" s="274"/>
      <c r="N22" s="274"/>
      <c r="O22" s="274"/>
      <c r="P22" s="274"/>
    </row>
    <row r="23" spans="1:16" ht="13.2" x14ac:dyDescent="0.25">
      <c r="A23" s="5"/>
      <c r="B23" s="5"/>
      <c r="C23" s="5"/>
      <c r="D23" s="5"/>
      <c r="E23" s="5"/>
      <c r="F23" s="5"/>
      <c r="G23" s="5"/>
      <c r="H23" s="5"/>
      <c r="I23" s="5"/>
      <c r="J23" s="5"/>
    </row>
    <row r="24" spans="1:16" ht="13.2" x14ac:dyDescent="0.25">
      <c r="A24" s="5" t="str">
        <f>+'G3'!A34</f>
        <v>Fuente: Departamento de Registro de Partidos Políticos, base de datos de Candidaturas 2024, Tribunal Supremo de Elecciones.</v>
      </c>
      <c r="B24" s="5"/>
      <c r="C24" s="5"/>
      <c r="D24" s="5"/>
      <c r="E24" s="5"/>
      <c r="F24" s="5"/>
      <c r="G24" s="5"/>
      <c r="H24" s="5"/>
      <c r="I24" s="5"/>
      <c r="J24" s="5"/>
    </row>
  </sheetData>
  <mergeCells count="16">
    <mergeCell ref="G7:G8"/>
    <mergeCell ref="A2:P2"/>
    <mergeCell ref="A3:P3"/>
    <mergeCell ref="H7:I7"/>
    <mergeCell ref="J7:K7"/>
    <mergeCell ref="L7:L8"/>
    <mergeCell ref="M7:N7"/>
    <mergeCell ref="O7:P7"/>
    <mergeCell ref="A4:P4"/>
    <mergeCell ref="A6:A8"/>
    <mergeCell ref="B6:F6"/>
    <mergeCell ref="G6:K6"/>
    <mergeCell ref="L6:P6"/>
    <mergeCell ref="B7:B8"/>
    <mergeCell ref="C7:D7"/>
    <mergeCell ref="E7:F7"/>
  </mergeCells>
  <printOptions horizontalCentered="1" verticalCentered="1"/>
  <pageMargins left="0.39370078740157483" right="0.39370078740157483" top="0.78740157480314965" bottom="0.98425196850393704" header="0" footer="0"/>
  <pageSetup paperSize="9" firstPageNumber="89" orientation="landscape" useFirstPageNumber="1"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48">
    <tabColor rgb="FFFFC000"/>
  </sheetPr>
  <dimension ref="A1:L32"/>
  <sheetViews>
    <sheetView zoomScaleNormal="100" zoomScaleSheetLayoutView="115" workbookViewId="0"/>
  </sheetViews>
  <sheetFormatPr baseColWidth="10" defaultColWidth="11.44140625" defaultRowHeight="13.2" x14ac:dyDescent="0.25"/>
  <cols>
    <col min="1" max="10" width="11.44140625" style="20"/>
    <col min="11" max="11" width="8.88671875" style="20" bestFit="1" customWidth="1"/>
    <col min="12" max="12" width="12.33203125" style="20" bestFit="1" customWidth="1"/>
    <col min="13" max="16384" width="11.44140625" style="20"/>
  </cols>
  <sheetData>
    <row r="1" spans="1:11" x14ac:dyDescent="0.25">
      <c r="A1" s="381"/>
      <c r="B1" s="382"/>
      <c r="C1" s="383"/>
      <c r="D1" s="383"/>
      <c r="E1" s="383"/>
      <c r="F1" s="383"/>
      <c r="G1" s="383"/>
      <c r="H1" s="383"/>
    </row>
    <row r="2" spans="1:11" x14ac:dyDescent="0.25">
      <c r="A2" s="381"/>
      <c r="B2" s="382"/>
      <c r="C2" s="383"/>
      <c r="D2" s="383"/>
      <c r="E2" s="383"/>
      <c r="F2" s="383"/>
      <c r="G2" s="383"/>
      <c r="H2" s="383"/>
      <c r="K2" s="233"/>
    </row>
    <row r="3" spans="1:11" x14ac:dyDescent="0.25">
      <c r="A3" s="384" t="s">
        <v>23</v>
      </c>
      <c r="B3" s="384" t="s">
        <v>24</v>
      </c>
      <c r="C3" s="383"/>
      <c r="D3" s="383"/>
      <c r="E3" s="383"/>
      <c r="F3" s="383"/>
      <c r="G3" s="383"/>
      <c r="H3" s="383"/>
    </row>
    <row r="4" spans="1:11" x14ac:dyDescent="0.25">
      <c r="A4" s="382"/>
      <c r="B4" s="383"/>
      <c r="C4" s="385"/>
      <c r="D4" s="386"/>
      <c r="E4" s="383"/>
      <c r="F4" s="383"/>
      <c r="G4" s="383"/>
      <c r="H4" s="383"/>
    </row>
    <row r="5" spans="1:11" x14ac:dyDescent="0.25">
      <c r="A5" s="387">
        <f>+'C34'!C11</f>
        <v>183</v>
      </c>
      <c r="B5" s="387">
        <f>+'C34'!C11*-1</f>
        <v>-183</v>
      </c>
      <c r="C5" s="385" t="s">
        <v>166</v>
      </c>
      <c r="D5" s="386" t="str">
        <f t="shared" ref="D5:D17" si="0">CONCATENATE(C5,"                                                             ")</f>
        <v xml:space="preserve">18 - 24                                                             </v>
      </c>
      <c r="E5" s="383"/>
      <c r="F5" s="383"/>
      <c r="G5" s="383"/>
      <c r="H5" s="383"/>
    </row>
    <row r="6" spans="1:11" x14ac:dyDescent="0.25">
      <c r="A6" s="387">
        <f>+'C34'!C12</f>
        <v>256</v>
      </c>
      <c r="B6" s="387">
        <f>+'C34'!C12*-1</f>
        <v>-256</v>
      </c>
      <c r="C6" s="385" t="s">
        <v>30</v>
      </c>
      <c r="D6" s="386" t="str">
        <f t="shared" si="0"/>
        <v xml:space="preserve">25 - 29                                                             </v>
      </c>
      <c r="E6" s="383"/>
      <c r="F6" s="383"/>
      <c r="G6" s="383"/>
      <c r="H6" s="383"/>
    </row>
    <row r="7" spans="1:11" x14ac:dyDescent="0.25">
      <c r="A7" s="387">
        <f>+'C34'!C13</f>
        <v>307</v>
      </c>
      <c r="B7" s="387">
        <f>+'C34'!C13*-1</f>
        <v>-307</v>
      </c>
      <c r="C7" s="385" t="s">
        <v>31</v>
      </c>
      <c r="D7" s="386" t="str">
        <f t="shared" si="0"/>
        <v xml:space="preserve">30 - 34                                                             </v>
      </c>
      <c r="E7" s="383"/>
      <c r="F7" s="383"/>
      <c r="G7" s="383"/>
      <c r="H7" s="383"/>
    </row>
    <row r="8" spans="1:11" x14ac:dyDescent="0.25">
      <c r="A8" s="387">
        <f>+'C34'!C14</f>
        <v>388</v>
      </c>
      <c r="B8" s="387">
        <f>+'C34'!C14*-1</f>
        <v>-388</v>
      </c>
      <c r="C8" s="385" t="s">
        <v>32</v>
      </c>
      <c r="D8" s="386" t="str">
        <f t="shared" si="0"/>
        <v xml:space="preserve">35 - 39                                                             </v>
      </c>
      <c r="E8" s="383"/>
      <c r="F8" s="383"/>
      <c r="G8" s="383"/>
      <c r="H8" s="383"/>
    </row>
    <row r="9" spans="1:11" x14ac:dyDescent="0.25">
      <c r="A9" s="387">
        <f>+'C34'!C15</f>
        <v>405</v>
      </c>
      <c r="B9" s="387">
        <f>+'C34'!C15*-1</f>
        <v>-405</v>
      </c>
      <c r="C9" s="385" t="s">
        <v>33</v>
      </c>
      <c r="D9" s="386" t="str">
        <f t="shared" si="0"/>
        <v xml:space="preserve">40 - 44                                                             </v>
      </c>
      <c r="E9" s="383"/>
      <c r="F9" s="383"/>
      <c r="G9" s="383"/>
      <c r="H9" s="383"/>
    </row>
    <row r="10" spans="1:11" x14ac:dyDescent="0.25">
      <c r="A10" s="387">
        <f>+'C34'!C16</f>
        <v>374</v>
      </c>
      <c r="B10" s="387">
        <f>+'C34'!C16*-1</f>
        <v>-374</v>
      </c>
      <c r="C10" s="385" t="s">
        <v>34</v>
      </c>
      <c r="D10" s="386" t="str">
        <f t="shared" si="0"/>
        <v xml:space="preserve">45 - 49                                                             </v>
      </c>
      <c r="E10" s="383"/>
      <c r="F10" s="383"/>
      <c r="G10" s="383"/>
      <c r="H10" s="383"/>
    </row>
    <row r="11" spans="1:11" x14ac:dyDescent="0.25">
      <c r="A11" s="387">
        <f>+'C34'!C17</f>
        <v>322</v>
      </c>
      <c r="B11" s="387">
        <f>+'C34'!C17*-1</f>
        <v>-322</v>
      </c>
      <c r="C11" s="385" t="s">
        <v>35</v>
      </c>
      <c r="D11" s="386" t="str">
        <f t="shared" si="0"/>
        <v xml:space="preserve">50 - 54                                                             </v>
      </c>
      <c r="E11" s="383"/>
      <c r="F11" s="383"/>
      <c r="G11" s="383"/>
      <c r="H11" s="383"/>
    </row>
    <row r="12" spans="1:11" x14ac:dyDescent="0.25">
      <c r="A12" s="387">
        <f>+'C34'!C18</f>
        <v>349</v>
      </c>
      <c r="B12" s="387">
        <f>+'C34'!C18*-1</f>
        <v>-349</v>
      </c>
      <c r="C12" s="385" t="s">
        <v>36</v>
      </c>
      <c r="D12" s="386" t="str">
        <f t="shared" si="0"/>
        <v xml:space="preserve">55 - 59                                                             </v>
      </c>
      <c r="E12" s="383"/>
      <c r="F12" s="383"/>
      <c r="G12" s="383"/>
      <c r="H12" s="383"/>
    </row>
    <row r="13" spans="1:11" x14ac:dyDescent="0.25">
      <c r="A13" s="387">
        <f>+'C34'!C19</f>
        <v>401</v>
      </c>
      <c r="B13" s="387">
        <f>+'C34'!C19*-1</f>
        <v>-401</v>
      </c>
      <c r="C13" s="385" t="s">
        <v>37</v>
      </c>
      <c r="D13" s="386" t="str">
        <f t="shared" si="0"/>
        <v xml:space="preserve">60 - 64                                                             </v>
      </c>
      <c r="E13" s="383"/>
      <c r="F13" s="383"/>
      <c r="G13" s="383"/>
      <c r="H13" s="383"/>
    </row>
    <row r="14" spans="1:11" x14ac:dyDescent="0.25">
      <c r="A14" s="387">
        <f>+'C34'!C20</f>
        <v>315</v>
      </c>
      <c r="B14" s="387">
        <f>+'C34'!C20*-1</f>
        <v>-315</v>
      </c>
      <c r="C14" s="385" t="s">
        <v>38</v>
      </c>
      <c r="D14" s="386" t="str">
        <f t="shared" si="0"/>
        <v xml:space="preserve">65 - 69                                                             </v>
      </c>
      <c r="E14" s="383"/>
      <c r="F14" s="383"/>
      <c r="G14" s="383"/>
      <c r="H14" s="383"/>
    </row>
    <row r="15" spans="1:11" x14ac:dyDescent="0.25">
      <c r="A15" s="387">
        <f>+'C34'!C21</f>
        <v>250</v>
      </c>
      <c r="B15" s="387">
        <f>+'C34'!C21*-1</f>
        <v>-250</v>
      </c>
      <c r="C15" s="385" t="s">
        <v>349</v>
      </c>
      <c r="D15" s="386" t="str">
        <f t="shared" si="0"/>
        <v xml:space="preserve">70 Y MÁS                                                             </v>
      </c>
      <c r="E15" s="383"/>
      <c r="F15" s="383"/>
      <c r="G15" s="383"/>
      <c r="H15" s="383"/>
    </row>
    <row r="16" spans="1:11" x14ac:dyDescent="0.25">
      <c r="A16" s="383"/>
      <c r="B16" s="383"/>
      <c r="C16" s="383"/>
      <c r="D16" s="386" t="str">
        <f t="shared" si="0"/>
        <v xml:space="preserve">                                                             </v>
      </c>
      <c r="E16" s="383"/>
      <c r="F16" s="383"/>
      <c r="G16" s="383"/>
      <c r="H16" s="383"/>
    </row>
    <row r="17" spans="1:12" x14ac:dyDescent="0.25">
      <c r="A17" s="383"/>
      <c r="B17" s="383"/>
      <c r="C17" s="383"/>
      <c r="D17" s="386" t="str">
        <f t="shared" si="0"/>
        <v xml:space="preserve">                                                             </v>
      </c>
      <c r="E17" s="383"/>
      <c r="F17" s="383"/>
      <c r="G17" s="383"/>
      <c r="H17" s="383"/>
    </row>
    <row r="18" spans="1:12" x14ac:dyDescent="0.25">
      <c r="A18" s="383"/>
      <c r="B18" s="383"/>
      <c r="C18" s="382"/>
      <c r="D18" s="383"/>
      <c r="E18" s="383"/>
      <c r="F18" s="383"/>
      <c r="G18" s="383"/>
      <c r="H18" s="383"/>
      <c r="L18" s="183" t="str">
        <f t="shared" ref="L18:L26" si="1">CONCATENATE(K18,"                                                           ")</f>
        <v xml:space="preserve">                                                           </v>
      </c>
    </row>
    <row r="19" spans="1:12" x14ac:dyDescent="0.25">
      <c r="A19" s="383"/>
      <c r="B19" s="383"/>
      <c r="C19" s="382"/>
      <c r="D19" s="383"/>
      <c r="E19" s="383"/>
      <c r="F19" s="383"/>
      <c r="G19" s="383"/>
      <c r="H19" s="383"/>
      <c r="I19" s="181"/>
      <c r="L19" s="183" t="str">
        <f t="shared" si="1"/>
        <v xml:space="preserve">                                                           </v>
      </c>
    </row>
    <row r="20" spans="1:12" x14ac:dyDescent="0.25">
      <c r="A20" s="383"/>
      <c r="B20" s="383"/>
      <c r="C20" s="382"/>
      <c r="D20" s="383"/>
      <c r="E20" s="383"/>
      <c r="F20" s="383"/>
      <c r="G20" s="383"/>
      <c r="H20" s="383"/>
      <c r="I20" s="181"/>
      <c r="L20" s="183" t="str">
        <f t="shared" si="1"/>
        <v xml:space="preserve">                                                           </v>
      </c>
    </row>
    <row r="21" spans="1:12" x14ac:dyDescent="0.25">
      <c r="A21" s="383"/>
      <c r="B21" s="383"/>
      <c r="C21" s="382"/>
      <c r="D21" s="383"/>
      <c r="E21" s="383"/>
      <c r="F21" s="383"/>
      <c r="G21" s="383"/>
      <c r="H21" s="383"/>
      <c r="I21" s="181"/>
      <c r="L21" s="183" t="str">
        <f t="shared" si="1"/>
        <v xml:space="preserve">                                                           </v>
      </c>
    </row>
    <row r="22" spans="1:12" x14ac:dyDescent="0.25">
      <c r="A22" s="383"/>
      <c r="B22" s="383"/>
      <c r="C22" s="382"/>
      <c r="D22" s="383"/>
      <c r="E22" s="383"/>
      <c r="F22" s="383"/>
      <c r="G22" s="383"/>
      <c r="H22" s="383"/>
      <c r="I22" s="181"/>
      <c r="L22" s="183" t="str">
        <f t="shared" si="1"/>
        <v xml:space="preserve">                                                           </v>
      </c>
    </row>
    <row r="23" spans="1:12" x14ac:dyDescent="0.25">
      <c r="A23" s="383"/>
      <c r="B23" s="383"/>
      <c r="C23" s="382"/>
      <c r="D23" s="383"/>
      <c r="E23" s="383"/>
      <c r="F23" s="383"/>
      <c r="G23" s="383"/>
      <c r="H23" s="383"/>
      <c r="I23" s="181"/>
      <c r="L23" s="183" t="str">
        <f t="shared" si="1"/>
        <v xml:space="preserve">                                                           </v>
      </c>
    </row>
    <row r="24" spans="1:12" x14ac:dyDescent="0.25">
      <c r="A24" s="383"/>
      <c r="B24" s="383"/>
      <c r="C24" s="382"/>
      <c r="D24" s="383"/>
      <c r="E24" s="383"/>
      <c r="F24" s="383"/>
      <c r="G24" s="383"/>
      <c r="H24" s="383"/>
      <c r="I24" s="181"/>
      <c r="L24" s="183" t="str">
        <f t="shared" si="1"/>
        <v xml:space="preserve">                                                           </v>
      </c>
    </row>
    <row r="25" spans="1:12" x14ac:dyDescent="0.25">
      <c r="C25" s="182"/>
      <c r="I25" s="181"/>
      <c r="L25" s="183" t="str">
        <f t="shared" si="1"/>
        <v xml:space="preserve">                                                           </v>
      </c>
    </row>
    <row r="26" spans="1:12" x14ac:dyDescent="0.25">
      <c r="C26" s="182"/>
      <c r="I26" s="181"/>
      <c r="L26" s="183" t="str">
        <f t="shared" si="1"/>
        <v xml:space="preserve">                                                           </v>
      </c>
    </row>
    <row r="27" spans="1:12" x14ac:dyDescent="0.25">
      <c r="A27" s="19"/>
      <c r="C27" s="182"/>
      <c r="I27" s="181"/>
    </row>
    <row r="28" spans="1:12" x14ac:dyDescent="0.25">
      <c r="A28" s="19" t="str">
        <f>+'G3'!A34</f>
        <v>Fuente: Departamento de Registro de Partidos Políticos, base de datos de Candidaturas 2024, Tribunal Supremo de Elecciones.</v>
      </c>
      <c r="C28" s="182"/>
      <c r="I28" s="181"/>
    </row>
    <row r="29" spans="1:12" x14ac:dyDescent="0.25">
      <c r="C29" s="182"/>
      <c r="I29" s="181"/>
    </row>
    <row r="30" spans="1:12" x14ac:dyDescent="0.25">
      <c r="C30" s="182"/>
      <c r="I30" s="181"/>
    </row>
    <row r="31" spans="1:12" x14ac:dyDescent="0.25">
      <c r="C31" s="182"/>
      <c r="I31" s="181"/>
    </row>
    <row r="32" spans="1:12" x14ac:dyDescent="0.25">
      <c r="C32" s="181"/>
      <c r="D32" s="181"/>
      <c r="I32" s="181"/>
    </row>
  </sheetData>
  <sheetProtection sheet="1" objects="1" scenarios="1" selectLockedCells="1" selectUnlockedCells="1"/>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Hoja4">
    <tabColor rgb="FFFFC000"/>
    <pageSetUpPr autoPageBreaks="0"/>
  </sheetPr>
  <dimension ref="A1:P23"/>
  <sheetViews>
    <sheetView zoomScaleNormal="100" zoomScaleSheetLayoutView="115" workbookViewId="0"/>
  </sheetViews>
  <sheetFormatPr baseColWidth="10" defaultColWidth="11.44140625" defaultRowHeight="12.75" customHeight="1" x14ac:dyDescent="0.25"/>
  <cols>
    <col min="1" max="1" width="12.6640625" style="202" customWidth="1"/>
    <col min="2" max="16" width="7.77734375" style="202" customWidth="1"/>
    <col min="17" max="16384" width="11.44140625" style="202"/>
  </cols>
  <sheetData>
    <row r="1" spans="1:16" ht="13.2" x14ac:dyDescent="0.25">
      <c r="A1" s="5"/>
      <c r="B1" s="5"/>
      <c r="C1" s="5"/>
      <c r="D1" s="5"/>
      <c r="E1" s="5"/>
      <c r="F1" s="5"/>
      <c r="G1" s="5"/>
      <c r="H1" s="5"/>
      <c r="I1" s="5"/>
      <c r="J1" s="5"/>
    </row>
    <row r="2" spans="1:16" ht="13.2" x14ac:dyDescent="0.25">
      <c r="A2" s="468" t="s">
        <v>1247</v>
      </c>
      <c r="B2" s="468"/>
      <c r="C2" s="468"/>
      <c r="D2" s="468"/>
      <c r="E2" s="468"/>
      <c r="F2" s="468"/>
      <c r="G2" s="468"/>
      <c r="H2" s="468"/>
      <c r="I2" s="468"/>
      <c r="J2" s="468"/>
      <c r="K2" s="468"/>
      <c r="L2" s="468"/>
      <c r="M2" s="468"/>
      <c r="N2" s="468"/>
      <c r="O2" s="468"/>
      <c r="P2" s="468"/>
    </row>
    <row r="3" spans="1:16" ht="13.2" x14ac:dyDescent="0.25">
      <c r="A3" s="450" t="s">
        <v>1250</v>
      </c>
      <c r="B3" s="450"/>
      <c r="C3" s="450"/>
      <c r="D3" s="450"/>
      <c r="E3" s="450"/>
      <c r="F3" s="450"/>
      <c r="G3" s="450"/>
      <c r="H3" s="450"/>
      <c r="I3" s="450"/>
      <c r="J3" s="450"/>
      <c r="K3" s="450"/>
      <c r="L3" s="450"/>
      <c r="M3" s="450"/>
      <c r="N3" s="450"/>
      <c r="O3" s="450"/>
      <c r="P3" s="450"/>
    </row>
    <row r="4" spans="1:16" ht="15" customHeight="1" x14ac:dyDescent="0.25">
      <c r="A4" s="450" t="s">
        <v>77</v>
      </c>
      <c r="B4" s="450"/>
      <c r="C4" s="450"/>
      <c r="D4" s="450"/>
      <c r="E4" s="450"/>
      <c r="F4" s="450"/>
      <c r="G4" s="450"/>
      <c r="H4" s="450"/>
      <c r="I4" s="450"/>
      <c r="J4" s="450"/>
      <c r="K4" s="450"/>
      <c r="L4" s="450"/>
      <c r="M4" s="450"/>
      <c r="N4" s="450"/>
      <c r="O4" s="450"/>
      <c r="P4" s="450"/>
    </row>
    <row r="5" spans="1:16" ht="15" customHeight="1" x14ac:dyDescent="0.25">
      <c r="A5" s="5"/>
      <c r="B5" s="5"/>
      <c r="C5" s="5"/>
      <c r="D5" s="5"/>
      <c r="E5" s="5"/>
      <c r="F5" s="5"/>
      <c r="G5" s="5"/>
      <c r="H5" s="5"/>
      <c r="I5" s="5"/>
      <c r="J5" s="5"/>
      <c r="K5" s="5"/>
      <c r="L5" s="5"/>
      <c r="M5" s="5"/>
      <c r="N5" s="5"/>
      <c r="O5" s="5"/>
      <c r="P5" s="5"/>
    </row>
    <row r="6" spans="1:16" ht="15" customHeight="1" x14ac:dyDescent="0.25">
      <c r="A6" s="451" t="s">
        <v>29</v>
      </c>
      <c r="B6" s="463" t="s">
        <v>934</v>
      </c>
      <c r="C6" s="464"/>
      <c r="D6" s="464"/>
      <c r="E6" s="464"/>
      <c r="F6" s="465"/>
      <c r="G6" s="463" t="s">
        <v>79</v>
      </c>
      <c r="H6" s="464"/>
      <c r="I6" s="464"/>
      <c r="J6" s="464"/>
      <c r="K6" s="465"/>
      <c r="L6" s="464" t="s">
        <v>80</v>
      </c>
      <c r="M6" s="464"/>
      <c r="N6" s="464"/>
      <c r="O6" s="464"/>
      <c r="P6" s="464"/>
    </row>
    <row r="7" spans="1:16" ht="15" customHeight="1" x14ac:dyDescent="0.25">
      <c r="A7" s="452" t="s">
        <v>81</v>
      </c>
      <c r="B7" s="448" t="s">
        <v>0</v>
      </c>
      <c r="C7" s="463" t="s">
        <v>23</v>
      </c>
      <c r="D7" s="465"/>
      <c r="E7" s="466" t="s">
        <v>24</v>
      </c>
      <c r="F7" s="439"/>
      <c r="G7" s="448" t="s">
        <v>0</v>
      </c>
      <c r="H7" s="463" t="s">
        <v>23</v>
      </c>
      <c r="I7" s="465"/>
      <c r="J7" s="466" t="s">
        <v>24</v>
      </c>
      <c r="K7" s="439"/>
      <c r="L7" s="448" t="s">
        <v>0</v>
      </c>
      <c r="M7" s="446" t="s">
        <v>23</v>
      </c>
      <c r="N7" s="447"/>
      <c r="O7" s="454" t="s">
        <v>24</v>
      </c>
      <c r="P7" s="454"/>
    </row>
    <row r="8" spans="1:16" ht="15" customHeight="1" x14ac:dyDescent="0.25">
      <c r="A8" s="453"/>
      <c r="B8" s="449" t="s">
        <v>78</v>
      </c>
      <c r="C8" s="6" t="s">
        <v>78</v>
      </c>
      <c r="D8" s="6" t="s">
        <v>2</v>
      </c>
      <c r="E8" s="6" t="s">
        <v>78</v>
      </c>
      <c r="F8" s="6" t="s">
        <v>2</v>
      </c>
      <c r="G8" s="449" t="s">
        <v>78</v>
      </c>
      <c r="H8" s="6" t="s">
        <v>78</v>
      </c>
      <c r="I8" s="6" t="s">
        <v>2</v>
      </c>
      <c r="J8" s="6" t="s">
        <v>78</v>
      </c>
      <c r="K8" s="275" t="s">
        <v>2</v>
      </c>
      <c r="L8" s="449" t="s">
        <v>78</v>
      </c>
      <c r="M8" s="208" t="s">
        <v>78</v>
      </c>
      <c r="N8" s="208" t="s">
        <v>2</v>
      </c>
      <c r="O8" s="208" t="s">
        <v>78</v>
      </c>
      <c r="P8" s="242" t="s">
        <v>2</v>
      </c>
    </row>
    <row r="9" spans="1:16" s="298" customFormat="1" ht="25.05" customHeight="1" x14ac:dyDescent="0.25">
      <c r="A9" s="326" t="s">
        <v>0</v>
      </c>
      <c r="B9" s="369">
        <v>5282</v>
      </c>
      <c r="C9" s="255">
        <v>2638</v>
      </c>
      <c r="D9" s="336">
        <v>49.943203332071185</v>
      </c>
      <c r="E9" s="255">
        <v>2644</v>
      </c>
      <c r="F9" s="336">
        <v>50.056796667928815</v>
      </c>
      <c r="G9" s="369">
        <v>2770</v>
      </c>
      <c r="H9" s="255">
        <v>1416</v>
      </c>
      <c r="I9" s="336">
        <v>51.119133574007222</v>
      </c>
      <c r="J9" s="255">
        <v>1354</v>
      </c>
      <c r="K9" s="336">
        <v>48.880866425992778</v>
      </c>
      <c r="L9" s="369">
        <v>2512</v>
      </c>
      <c r="M9" s="255">
        <v>1222</v>
      </c>
      <c r="N9" s="336">
        <v>48.646496815286625</v>
      </c>
      <c r="O9" s="255">
        <v>1290</v>
      </c>
      <c r="P9" s="336">
        <v>51.353503184713375</v>
      </c>
    </row>
    <row r="10" spans="1:16" ht="15" customHeight="1" x14ac:dyDescent="0.25">
      <c r="A10" s="193" t="s">
        <v>166</v>
      </c>
      <c r="B10" s="327">
        <v>197</v>
      </c>
      <c r="C10" s="328">
        <v>97</v>
      </c>
      <c r="D10" s="331">
        <v>49.238578680203041</v>
      </c>
      <c r="E10" s="328">
        <v>100</v>
      </c>
      <c r="F10" s="331">
        <v>50.761421319796952</v>
      </c>
      <c r="G10" s="327">
        <v>83</v>
      </c>
      <c r="H10" s="328">
        <v>43</v>
      </c>
      <c r="I10" s="331">
        <v>51.807228915662648</v>
      </c>
      <c r="J10" s="328">
        <v>40</v>
      </c>
      <c r="K10" s="331">
        <v>48.192771084337352</v>
      </c>
      <c r="L10" s="327">
        <v>114</v>
      </c>
      <c r="M10" s="328">
        <v>54</v>
      </c>
      <c r="N10" s="331">
        <v>47.368421052631575</v>
      </c>
      <c r="O10" s="328">
        <v>60</v>
      </c>
      <c r="P10" s="331">
        <v>52.631578947368418</v>
      </c>
    </row>
    <row r="11" spans="1:16" ht="15" customHeight="1" x14ac:dyDescent="0.25">
      <c r="A11" s="192" t="s">
        <v>30</v>
      </c>
      <c r="B11" s="327">
        <v>346</v>
      </c>
      <c r="C11" s="328">
        <v>176</v>
      </c>
      <c r="D11" s="331">
        <v>50.867052023121381</v>
      </c>
      <c r="E11" s="328">
        <v>170</v>
      </c>
      <c r="F11" s="331">
        <v>49.132947976878611</v>
      </c>
      <c r="G11" s="327">
        <v>168</v>
      </c>
      <c r="H11" s="328">
        <v>87</v>
      </c>
      <c r="I11" s="331">
        <v>51.785714285714292</v>
      </c>
      <c r="J11" s="328">
        <v>81</v>
      </c>
      <c r="K11" s="331">
        <v>48.214285714285715</v>
      </c>
      <c r="L11" s="327">
        <v>178</v>
      </c>
      <c r="M11" s="328">
        <v>89</v>
      </c>
      <c r="N11" s="331">
        <v>50</v>
      </c>
      <c r="O11" s="328">
        <v>89</v>
      </c>
      <c r="P11" s="331">
        <v>50</v>
      </c>
    </row>
    <row r="12" spans="1:16" ht="15" customHeight="1" x14ac:dyDescent="0.25">
      <c r="A12" s="192" t="s">
        <v>31</v>
      </c>
      <c r="B12" s="327">
        <v>487</v>
      </c>
      <c r="C12" s="328">
        <v>202</v>
      </c>
      <c r="D12" s="331">
        <v>41.478439425051334</v>
      </c>
      <c r="E12" s="328">
        <v>285</v>
      </c>
      <c r="F12" s="331">
        <v>58.521560574948658</v>
      </c>
      <c r="G12" s="327">
        <v>209</v>
      </c>
      <c r="H12" s="328">
        <v>90</v>
      </c>
      <c r="I12" s="331">
        <v>43.062200956937801</v>
      </c>
      <c r="J12" s="328">
        <v>119</v>
      </c>
      <c r="K12" s="331">
        <v>56.937799043062199</v>
      </c>
      <c r="L12" s="327">
        <v>278</v>
      </c>
      <c r="M12" s="328">
        <v>112</v>
      </c>
      <c r="N12" s="331">
        <v>40.28776978417266</v>
      </c>
      <c r="O12" s="328">
        <v>166</v>
      </c>
      <c r="P12" s="331">
        <v>59.712230215827333</v>
      </c>
    </row>
    <row r="13" spans="1:16" ht="15" customHeight="1" x14ac:dyDescent="0.25">
      <c r="A13" s="192" t="s">
        <v>32</v>
      </c>
      <c r="B13" s="327">
        <v>602</v>
      </c>
      <c r="C13" s="328">
        <v>280</v>
      </c>
      <c r="D13" s="331">
        <v>46.511627906976742</v>
      </c>
      <c r="E13" s="328">
        <v>322</v>
      </c>
      <c r="F13" s="331">
        <v>53.488372093023251</v>
      </c>
      <c r="G13" s="327">
        <v>316</v>
      </c>
      <c r="H13" s="328">
        <v>149</v>
      </c>
      <c r="I13" s="331">
        <v>47.151898734177216</v>
      </c>
      <c r="J13" s="328">
        <v>167</v>
      </c>
      <c r="K13" s="331">
        <v>52.848101265822791</v>
      </c>
      <c r="L13" s="327">
        <v>286</v>
      </c>
      <c r="M13" s="328">
        <v>131</v>
      </c>
      <c r="N13" s="331">
        <v>45.8041958041958</v>
      </c>
      <c r="O13" s="328">
        <v>155</v>
      </c>
      <c r="P13" s="331">
        <v>54.1958041958042</v>
      </c>
    </row>
    <row r="14" spans="1:16" ht="15" customHeight="1" x14ac:dyDescent="0.25">
      <c r="A14" s="192" t="s">
        <v>33</v>
      </c>
      <c r="B14" s="327">
        <v>690</v>
      </c>
      <c r="C14" s="328">
        <v>302</v>
      </c>
      <c r="D14" s="331">
        <v>43.768115942028984</v>
      </c>
      <c r="E14" s="328">
        <v>388</v>
      </c>
      <c r="F14" s="331">
        <v>56.231884057971016</v>
      </c>
      <c r="G14" s="327">
        <v>345</v>
      </c>
      <c r="H14" s="328">
        <v>152</v>
      </c>
      <c r="I14" s="331">
        <v>44.05797101449275</v>
      </c>
      <c r="J14" s="328">
        <v>193</v>
      </c>
      <c r="K14" s="331">
        <v>55.942028985507243</v>
      </c>
      <c r="L14" s="327">
        <v>345</v>
      </c>
      <c r="M14" s="328">
        <v>150</v>
      </c>
      <c r="N14" s="331">
        <v>43.478260869565219</v>
      </c>
      <c r="O14" s="328">
        <v>195</v>
      </c>
      <c r="P14" s="331">
        <v>56.521739130434781</v>
      </c>
    </row>
    <row r="15" spans="1:16" ht="15" customHeight="1" x14ac:dyDescent="0.25">
      <c r="A15" s="192" t="s">
        <v>34</v>
      </c>
      <c r="B15" s="327">
        <v>637</v>
      </c>
      <c r="C15" s="328">
        <v>288</v>
      </c>
      <c r="D15" s="331">
        <v>45.211930926216645</v>
      </c>
      <c r="E15" s="328">
        <v>349</v>
      </c>
      <c r="F15" s="331">
        <v>54.788069073783362</v>
      </c>
      <c r="G15" s="327">
        <v>341</v>
      </c>
      <c r="H15" s="328">
        <v>147</v>
      </c>
      <c r="I15" s="331">
        <v>43.10850439882698</v>
      </c>
      <c r="J15" s="328">
        <v>194</v>
      </c>
      <c r="K15" s="331">
        <v>56.891495601173027</v>
      </c>
      <c r="L15" s="327">
        <v>296</v>
      </c>
      <c r="M15" s="328">
        <v>141</v>
      </c>
      <c r="N15" s="331">
        <v>47.635135135135137</v>
      </c>
      <c r="O15" s="328">
        <v>155</v>
      </c>
      <c r="P15" s="331">
        <v>52.36486486486487</v>
      </c>
    </row>
    <row r="16" spans="1:16" ht="15" customHeight="1" x14ac:dyDescent="0.25">
      <c r="A16" s="192" t="s">
        <v>35</v>
      </c>
      <c r="B16" s="327">
        <v>591</v>
      </c>
      <c r="C16" s="328">
        <v>277</v>
      </c>
      <c r="D16" s="331">
        <v>46.86971235194585</v>
      </c>
      <c r="E16" s="328">
        <v>314</v>
      </c>
      <c r="F16" s="331">
        <v>53.130287648054143</v>
      </c>
      <c r="G16" s="327">
        <v>310</v>
      </c>
      <c r="H16" s="328">
        <v>144</v>
      </c>
      <c r="I16" s="331">
        <v>46.451612903225808</v>
      </c>
      <c r="J16" s="328">
        <v>166</v>
      </c>
      <c r="K16" s="331">
        <v>53.548387096774199</v>
      </c>
      <c r="L16" s="327">
        <v>281</v>
      </c>
      <c r="M16" s="328">
        <v>133</v>
      </c>
      <c r="N16" s="331">
        <v>47.330960854092524</v>
      </c>
      <c r="O16" s="328">
        <v>148</v>
      </c>
      <c r="P16" s="331">
        <v>52.669039145907469</v>
      </c>
    </row>
    <row r="17" spans="1:16" ht="15" customHeight="1" x14ac:dyDescent="0.25">
      <c r="A17" s="192" t="s">
        <v>36</v>
      </c>
      <c r="B17" s="327">
        <v>566</v>
      </c>
      <c r="C17" s="328">
        <v>305</v>
      </c>
      <c r="D17" s="331">
        <v>53.88692579505301</v>
      </c>
      <c r="E17" s="328">
        <v>261</v>
      </c>
      <c r="F17" s="331">
        <v>46.113074204946997</v>
      </c>
      <c r="G17" s="327">
        <v>322</v>
      </c>
      <c r="H17" s="328">
        <v>182</v>
      </c>
      <c r="I17" s="331">
        <v>56.521739130434781</v>
      </c>
      <c r="J17" s="328">
        <v>140</v>
      </c>
      <c r="K17" s="331">
        <v>43.478260869565219</v>
      </c>
      <c r="L17" s="327">
        <v>244</v>
      </c>
      <c r="M17" s="328">
        <v>123</v>
      </c>
      <c r="N17" s="331">
        <v>50.409836065573764</v>
      </c>
      <c r="O17" s="328">
        <v>121</v>
      </c>
      <c r="P17" s="331">
        <v>49.590163934426229</v>
      </c>
    </row>
    <row r="18" spans="1:16" ht="15" customHeight="1" x14ac:dyDescent="0.25">
      <c r="A18" s="192" t="s">
        <v>37</v>
      </c>
      <c r="B18" s="327">
        <v>522</v>
      </c>
      <c r="C18" s="328">
        <v>286</v>
      </c>
      <c r="D18" s="331">
        <v>54.78927203065134</v>
      </c>
      <c r="E18" s="328">
        <v>236</v>
      </c>
      <c r="F18" s="331">
        <v>45.21072796934866</v>
      </c>
      <c r="G18" s="327">
        <v>293</v>
      </c>
      <c r="H18" s="328">
        <v>163</v>
      </c>
      <c r="I18" s="331">
        <v>55.631399317406135</v>
      </c>
      <c r="J18" s="328">
        <v>130</v>
      </c>
      <c r="K18" s="331">
        <v>44.368600682593858</v>
      </c>
      <c r="L18" s="327">
        <v>229</v>
      </c>
      <c r="M18" s="328">
        <v>123</v>
      </c>
      <c r="N18" s="331">
        <v>53.711790393013104</v>
      </c>
      <c r="O18" s="328">
        <v>106</v>
      </c>
      <c r="P18" s="331">
        <v>46.288209606986904</v>
      </c>
    </row>
    <row r="19" spans="1:16" ht="15" customHeight="1" x14ac:dyDescent="0.25">
      <c r="A19" s="192" t="s">
        <v>38</v>
      </c>
      <c r="B19" s="327">
        <v>358</v>
      </c>
      <c r="C19" s="328">
        <v>221</v>
      </c>
      <c r="D19" s="331">
        <v>61.731843575418999</v>
      </c>
      <c r="E19" s="328">
        <v>137</v>
      </c>
      <c r="F19" s="331">
        <v>38.268156424581008</v>
      </c>
      <c r="G19" s="327">
        <v>209</v>
      </c>
      <c r="H19" s="328">
        <v>132</v>
      </c>
      <c r="I19" s="331">
        <v>63.157894736842103</v>
      </c>
      <c r="J19" s="328">
        <v>77</v>
      </c>
      <c r="K19" s="331">
        <v>36.84210526315789</v>
      </c>
      <c r="L19" s="327">
        <v>149</v>
      </c>
      <c r="M19" s="328">
        <v>89</v>
      </c>
      <c r="N19" s="331">
        <v>59.731543624161077</v>
      </c>
      <c r="O19" s="328">
        <v>60</v>
      </c>
      <c r="P19" s="331">
        <v>40.268456375838923</v>
      </c>
    </row>
    <row r="20" spans="1:16" ht="15" customHeight="1" x14ac:dyDescent="0.25">
      <c r="A20" s="192" t="s">
        <v>349</v>
      </c>
      <c r="B20" s="327">
        <v>286</v>
      </c>
      <c r="C20" s="328">
        <v>204</v>
      </c>
      <c r="D20" s="331">
        <v>71.328671328671334</v>
      </c>
      <c r="E20" s="328">
        <v>82</v>
      </c>
      <c r="F20" s="331">
        <v>28.671328671328673</v>
      </c>
      <c r="G20" s="327">
        <v>174</v>
      </c>
      <c r="H20" s="328">
        <v>127</v>
      </c>
      <c r="I20" s="331">
        <v>72.988505747126439</v>
      </c>
      <c r="J20" s="328">
        <v>47</v>
      </c>
      <c r="K20" s="331">
        <v>27.011494252873565</v>
      </c>
      <c r="L20" s="327">
        <v>112</v>
      </c>
      <c r="M20" s="328">
        <v>77</v>
      </c>
      <c r="N20" s="331">
        <v>68.75</v>
      </c>
      <c r="O20" s="328">
        <v>35</v>
      </c>
      <c r="P20" s="331">
        <v>31.25</v>
      </c>
    </row>
    <row r="21" spans="1:16" ht="13.2" x14ac:dyDescent="0.25">
      <c r="A21" s="194"/>
      <c r="B21" s="195"/>
      <c r="C21" s="7"/>
      <c r="D21" s="7"/>
      <c r="E21" s="7"/>
      <c r="F21" s="7"/>
      <c r="G21" s="195"/>
      <c r="H21" s="7"/>
      <c r="I21" s="7"/>
      <c r="J21" s="7"/>
      <c r="K21" s="274"/>
      <c r="L21" s="374"/>
      <c r="M21" s="274"/>
      <c r="N21" s="274"/>
      <c r="O21" s="274"/>
      <c r="P21" s="274"/>
    </row>
    <row r="22" spans="1:16" ht="13.2" x14ac:dyDescent="0.25">
      <c r="A22" s="5"/>
      <c r="B22" s="5"/>
      <c r="C22" s="5"/>
      <c r="D22" s="5"/>
      <c r="E22" s="5"/>
      <c r="F22" s="5"/>
      <c r="G22" s="5"/>
      <c r="H22" s="5"/>
      <c r="I22" s="5"/>
      <c r="J22" s="5"/>
    </row>
    <row r="23" spans="1:16" ht="13.2" x14ac:dyDescent="0.25">
      <c r="A23" s="5" t="str">
        <f>+'G3'!A34</f>
        <v>Fuente: Departamento de Registro de Partidos Políticos, base de datos de Candidaturas 2024, Tribunal Supremo de Elecciones.</v>
      </c>
      <c r="B23" s="5"/>
      <c r="C23" s="5"/>
      <c r="D23" s="5"/>
      <c r="E23" s="5"/>
      <c r="F23" s="5"/>
      <c r="G23" s="5"/>
      <c r="H23" s="5"/>
      <c r="I23" s="5"/>
      <c r="J23" s="5"/>
    </row>
  </sheetData>
  <mergeCells count="16">
    <mergeCell ref="G7:G8"/>
    <mergeCell ref="A2:P2"/>
    <mergeCell ref="A3:P3"/>
    <mergeCell ref="H7:I7"/>
    <mergeCell ref="J7:K7"/>
    <mergeCell ref="L7:L8"/>
    <mergeCell ref="M7:N7"/>
    <mergeCell ref="O7:P7"/>
    <mergeCell ref="A4:P4"/>
    <mergeCell ref="A6:A8"/>
    <mergeCell ref="B6:F6"/>
    <mergeCell ref="G6:K6"/>
    <mergeCell ref="L6:P6"/>
    <mergeCell ref="B7:B8"/>
    <mergeCell ref="C7:D7"/>
    <mergeCell ref="E7:F7"/>
  </mergeCells>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33">
    <tabColor rgb="FFFFC000"/>
  </sheetPr>
  <dimension ref="A1:L32"/>
  <sheetViews>
    <sheetView zoomScaleNormal="100" zoomScaleSheetLayoutView="115" workbookViewId="0"/>
  </sheetViews>
  <sheetFormatPr baseColWidth="10" defaultColWidth="11.44140625" defaultRowHeight="13.2" x14ac:dyDescent="0.25"/>
  <cols>
    <col min="1" max="10" width="11.44140625" style="20"/>
    <col min="11" max="11" width="8.88671875" style="20" bestFit="1" customWidth="1"/>
    <col min="12" max="12" width="12.33203125" style="20" bestFit="1" customWidth="1"/>
    <col min="13" max="16384" width="11.44140625" style="20"/>
  </cols>
  <sheetData>
    <row r="1" spans="1:4" x14ac:dyDescent="0.25">
      <c r="A1" s="381"/>
      <c r="B1" s="382"/>
      <c r="C1" s="383"/>
      <c r="D1" s="383"/>
    </row>
    <row r="2" spans="1:4" x14ac:dyDescent="0.25">
      <c r="A2" s="381"/>
      <c r="B2" s="382"/>
      <c r="C2" s="383"/>
      <c r="D2" s="383"/>
    </row>
    <row r="3" spans="1:4" x14ac:dyDescent="0.25">
      <c r="A3" s="384" t="s">
        <v>23</v>
      </c>
      <c r="B3" s="384" t="s">
        <v>24</v>
      </c>
      <c r="C3" s="383"/>
      <c r="D3" s="383"/>
    </row>
    <row r="4" spans="1:4" x14ac:dyDescent="0.25">
      <c r="A4" s="382"/>
      <c r="B4" s="383"/>
      <c r="C4" s="385"/>
      <c r="D4" s="386"/>
    </row>
    <row r="5" spans="1:4" x14ac:dyDescent="0.25">
      <c r="A5" s="387">
        <f>+'C35'!C10</f>
        <v>97</v>
      </c>
      <c r="B5" s="387">
        <f>+'C35'!E10*-1</f>
        <v>-100</v>
      </c>
      <c r="C5" s="385" t="s">
        <v>166</v>
      </c>
      <c r="D5" s="386" t="str">
        <f t="shared" ref="D5:D17" si="0">CONCATENATE(C5,"                                                             ")</f>
        <v xml:space="preserve">18 - 24                                                             </v>
      </c>
    </row>
    <row r="6" spans="1:4" x14ac:dyDescent="0.25">
      <c r="A6" s="387">
        <f>+'C35'!C11</f>
        <v>176</v>
      </c>
      <c r="B6" s="387">
        <f>+'C35'!E11*-1</f>
        <v>-170</v>
      </c>
      <c r="C6" s="385" t="s">
        <v>30</v>
      </c>
      <c r="D6" s="386" t="str">
        <f t="shared" si="0"/>
        <v xml:space="preserve">25 - 29                                                             </v>
      </c>
    </row>
    <row r="7" spans="1:4" x14ac:dyDescent="0.25">
      <c r="A7" s="387">
        <f>+'C35'!C12</f>
        <v>202</v>
      </c>
      <c r="B7" s="387">
        <f>+'C35'!E12*-1</f>
        <v>-285</v>
      </c>
      <c r="C7" s="385" t="s">
        <v>31</v>
      </c>
      <c r="D7" s="386" t="str">
        <f t="shared" si="0"/>
        <v xml:space="preserve">30 - 34                                                             </v>
      </c>
    </row>
    <row r="8" spans="1:4" x14ac:dyDescent="0.25">
      <c r="A8" s="387">
        <f>+'C35'!C13</f>
        <v>280</v>
      </c>
      <c r="B8" s="387">
        <f>+'C35'!E13*-1</f>
        <v>-322</v>
      </c>
      <c r="C8" s="385" t="s">
        <v>32</v>
      </c>
      <c r="D8" s="386" t="str">
        <f t="shared" si="0"/>
        <v xml:space="preserve">35 - 39                                                             </v>
      </c>
    </row>
    <row r="9" spans="1:4" x14ac:dyDescent="0.25">
      <c r="A9" s="387">
        <f>+'C35'!C14</f>
        <v>302</v>
      </c>
      <c r="B9" s="387">
        <f>+'C35'!E14*-1</f>
        <v>-388</v>
      </c>
      <c r="C9" s="385" t="s">
        <v>33</v>
      </c>
      <c r="D9" s="386" t="str">
        <f t="shared" si="0"/>
        <v xml:space="preserve">40 - 44                                                             </v>
      </c>
    </row>
    <row r="10" spans="1:4" x14ac:dyDescent="0.25">
      <c r="A10" s="387">
        <f>+'C35'!C15</f>
        <v>288</v>
      </c>
      <c r="B10" s="387">
        <f>+'C35'!E15*-1</f>
        <v>-349</v>
      </c>
      <c r="C10" s="385" t="s">
        <v>34</v>
      </c>
      <c r="D10" s="386" t="str">
        <f t="shared" si="0"/>
        <v xml:space="preserve">45 - 49                                                             </v>
      </c>
    </row>
    <row r="11" spans="1:4" x14ac:dyDescent="0.25">
      <c r="A11" s="387">
        <f>+'C35'!C16</f>
        <v>277</v>
      </c>
      <c r="B11" s="387">
        <f>+'C35'!E16*-1</f>
        <v>-314</v>
      </c>
      <c r="C11" s="385" t="s">
        <v>35</v>
      </c>
      <c r="D11" s="386" t="str">
        <f t="shared" si="0"/>
        <v xml:space="preserve">50 - 54                                                             </v>
      </c>
    </row>
    <row r="12" spans="1:4" x14ac:dyDescent="0.25">
      <c r="A12" s="387">
        <f>+'C35'!C17</f>
        <v>305</v>
      </c>
      <c r="B12" s="387">
        <f>+'C35'!E17*-1</f>
        <v>-261</v>
      </c>
      <c r="C12" s="385" t="s">
        <v>36</v>
      </c>
      <c r="D12" s="386" t="str">
        <f t="shared" si="0"/>
        <v xml:space="preserve">55 - 59                                                             </v>
      </c>
    </row>
    <row r="13" spans="1:4" x14ac:dyDescent="0.25">
      <c r="A13" s="387">
        <f>+'C35'!C18</f>
        <v>286</v>
      </c>
      <c r="B13" s="387">
        <f>+'C35'!E18*-1</f>
        <v>-236</v>
      </c>
      <c r="C13" s="385" t="s">
        <v>37</v>
      </c>
      <c r="D13" s="386" t="str">
        <f t="shared" si="0"/>
        <v xml:space="preserve">60 - 64                                                             </v>
      </c>
    </row>
    <row r="14" spans="1:4" x14ac:dyDescent="0.25">
      <c r="A14" s="387">
        <f>+'C35'!C19</f>
        <v>221</v>
      </c>
      <c r="B14" s="387">
        <f>+'C35'!E19*-1</f>
        <v>-137</v>
      </c>
      <c r="C14" s="385" t="s">
        <v>38</v>
      </c>
      <c r="D14" s="386" t="str">
        <f t="shared" si="0"/>
        <v xml:space="preserve">65 - 69                                                             </v>
      </c>
    </row>
    <row r="15" spans="1:4" x14ac:dyDescent="0.25">
      <c r="A15" s="387">
        <f>+'C35'!C20</f>
        <v>204</v>
      </c>
      <c r="B15" s="387">
        <f>+'C35'!E20*-1</f>
        <v>-82</v>
      </c>
      <c r="C15" s="385" t="s">
        <v>349</v>
      </c>
      <c r="D15" s="386" t="str">
        <f t="shared" si="0"/>
        <v xml:space="preserve">70 Y MÁS                                                             </v>
      </c>
    </row>
    <row r="16" spans="1:4" x14ac:dyDescent="0.25">
      <c r="A16" s="383"/>
      <c r="B16" s="383"/>
      <c r="C16" s="383"/>
      <c r="D16" s="386" t="str">
        <f t="shared" si="0"/>
        <v xml:space="preserve">                                                             </v>
      </c>
    </row>
    <row r="17" spans="1:12" x14ac:dyDescent="0.25">
      <c r="A17" s="383"/>
      <c r="B17" s="383"/>
      <c r="C17" s="383"/>
      <c r="D17" s="386" t="str">
        <f t="shared" si="0"/>
        <v xml:space="preserve">                                                             </v>
      </c>
    </row>
    <row r="18" spans="1:12" x14ac:dyDescent="0.25">
      <c r="A18" s="383"/>
      <c r="B18" s="383"/>
      <c r="C18" s="382"/>
      <c r="D18" s="383"/>
      <c r="L18" s="183" t="str">
        <f t="shared" ref="L18:L26" si="1">CONCATENATE(K18,"                                                           ")</f>
        <v xml:space="preserve">                                                           </v>
      </c>
    </row>
    <row r="19" spans="1:12" x14ac:dyDescent="0.25">
      <c r="C19" s="182"/>
      <c r="I19" s="181"/>
      <c r="L19" s="183" t="str">
        <f t="shared" si="1"/>
        <v xml:space="preserve">                                                           </v>
      </c>
    </row>
    <row r="20" spans="1:12" x14ac:dyDescent="0.25">
      <c r="C20" s="182"/>
      <c r="I20" s="181"/>
      <c r="L20" s="183" t="str">
        <f t="shared" si="1"/>
        <v xml:space="preserve">                                                           </v>
      </c>
    </row>
    <row r="21" spans="1:12" x14ac:dyDescent="0.25">
      <c r="C21" s="182"/>
      <c r="I21" s="181"/>
      <c r="L21" s="183" t="str">
        <f t="shared" si="1"/>
        <v xml:space="preserve">                                                           </v>
      </c>
    </row>
    <row r="22" spans="1:12" x14ac:dyDescent="0.25">
      <c r="C22" s="182"/>
      <c r="I22" s="181"/>
      <c r="L22" s="183" t="str">
        <f t="shared" si="1"/>
        <v xml:space="preserve">                                                           </v>
      </c>
    </row>
    <row r="23" spans="1:12" x14ac:dyDescent="0.25">
      <c r="C23" s="182"/>
      <c r="I23" s="181"/>
      <c r="L23" s="183" t="str">
        <f t="shared" si="1"/>
        <v xml:space="preserve">                                                           </v>
      </c>
    </row>
    <row r="24" spans="1:12" x14ac:dyDescent="0.25">
      <c r="C24" s="182"/>
      <c r="I24" s="181"/>
      <c r="L24" s="183" t="str">
        <f t="shared" si="1"/>
        <v xml:space="preserve">                                                           </v>
      </c>
    </row>
    <row r="25" spans="1:12" x14ac:dyDescent="0.25">
      <c r="C25" s="182"/>
      <c r="I25" s="181"/>
      <c r="L25" s="183" t="str">
        <f t="shared" si="1"/>
        <v xml:space="preserve">                                                           </v>
      </c>
    </row>
    <row r="26" spans="1:12" x14ac:dyDescent="0.25">
      <c r="C26" s="182"/>
      <c r="I26" s="181"/>
      <c r="L26" s="183" t="str">
        <f t="shared" si="1"/>
        <v xml:space="preserve">                                                           </v>
      </c>
    </row>
    <row r="27" spans="1:12" x14ac:dyDescent="0.25">
      <c r="A27" s="19"/>
      <c r="C27" s="182"/>
      <c r="I27" s="181"/>
    </row>
    <row r="28" spans="1:12" x14ac:dyDescent="0.25">
      <c r="A28" s="19" t="str">
        <f>+'G3'!A34</f>
        <v>Fuente: Departamento de Registro de Partidos Políticos, base de datos de Candidaturas 2024, Tribunal Supremo de Elecciones.</v>
      </c>
      <c r="C28" s="182"/>
      <c r="I28" s="181"/>
    </row>
    <row r="29" spans="1:12" x14ac:dyDescent="0.25">
      <c r="C29" s="182"/>
      <c r="I29" s="181"/>
    </row>
    <row r="30" spans="1:12" x14ac:dyDescent="0.25">
      <c r="C30" s="182"/>
      <c r="I30" s="181"/>
    </row>
    <row r="31" spans="1:12" x14ac:dyDescent="0.25">
      <c r="C31" s="182"/>
      <c r="I31" s="181"/>
    </row>
    <row r="32" spans="1:12" x14ac:dyDescent="0.25">
      <c r="C32" s="181"/>
      <c r="D32" s="181"/>
      <c r="I32" s="181"/>
    </row>
  </sheetData>
  <sheetProtection sheet="1" objects="1" scenarios="1" selectLockedCells="1" selectUnlockedCells="1"/>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7">
    <tabColor rgb="FFFFC000"/>
    <pageSetUpPr autoPageBreaks="0"/>
  </sheetPr>
  <dimension ref="A1:P23"/>
  <sheetViews>
    <sheetView zoomScaleNormal="100" zoomScaleSheetLayoutView="115" workbookViewId="0">
      <selection sqref="A1:P1"/>
    </sheetView>
  </sheetViews>
  <sheetFormatPr baseColWidth="10" defaultColWidth="11.44140625" defaultRowHeight="12.75" customHeight="1" x14ac:dyDescent="0.25"/>
  <cols>
    <col min="1" max="1" width="12.6640625" style="202" customWidth="1"/>
    <col min="2" max="2" width="8.5546875" style="202" bestFit="1" customWidth="1"/>
    <col min="3" max="16" width="7.77734375" style="202" customWidth="1"/>
    <col min="17" max="16384" width="11.44140625" style="202"/>
  </cols>
  <sheetData>
    <row r="1" spans="1:16" ht="13.2" x14ac:dyDescent="0.25">
      <c r="A1" s="450" t="s">
        <v>1248</v>
      </c>
      <c r="B1" s="450"/>
      <c r="C1" s="450"/>
      <c r="D1" s="450"/>
      <c r="E1" s="450"/>
      <c r="F1" s="450"/>
      <c r="G1" s="450"/>
      <c r="H1" s="450"/>
      <c r="I1" s="450"/>
      <c r="J1" s="450"/>
      <c r="K1" s="450"/>
      <c r="L1" s="450"/>
      <c r="M1" s="450"/>
      <c r="N1" s="450"/>
      <c r="O1" s="450"/>
      <c r="P1" s="450"/>
    </row>
    <row r="2" spans="1:16" ht="13.2" x14ac:dyDescent="0.25">
      <c r="A2" s="450" t="s">
        <v>1249</v>
      </c>
      <c r="B2" s="450"/>
      <c r="C2" s="450"/>
      <c r="D2" s="450"/>
      <c r="E2" s="450"/>
      <c r="F2" s="450"/>
      <c r="G2" s="450"/>
      <c r="H2" s="450"/>
      <c r="I2" s="450"/>
      <c r="J2" s="450"/>
      <c r="K2" s="450"/>
      <c r="L2" s="450"/>
      <c r="M2" s="450"/>
      <c r="N2" s="450"/>
      <c r="O2" s="450"/>
      <c r="P2" s="450"/>
    </row>
    <row r="3" spans="1:16" ht="12" customHeight="1" x14ac:dyDescent="0.25">
      <c r="A3" s="455" t="s">
        <v>77</v>
      </c>
      <c r="B3" s="455"/>
      <c r="C3" s="455"/>
      <c r="D3" s="455"/>
      <c r="E3" s="455"/>
      <c r="F3" s="455"/>
      <c r="G3" s="455"/>
      <c r="H3" s="455"/>
      <c r="I3" s="455"/>
      <c r="J3" s="455"/>
      <c r="K3" s="455"/>
      <c r="L3" s="455"/>
      <c r="M3" s="455"/>
      <c r="N3" s="455"/>
      <c r="O3" s="455"/>
      <c r="P3" s="455"/>
    </row>
    <row r="4" spans="1:16" ht="12" customHeight="1" x14ac:dyDescent="0.25">
      <c r="A4" s="215"/>
      <c r="B4" s="180"/>
      <c r="C4" s="192"/>
      <c r="D4" s="192"/>
      <c r="E4" s="192"/>
      <c r="F4" s="192"/>
      <c r="G4" s="192"/>
      <c r="H4" s="192"/>
      <c r="I4" s="192"/>
      <c r="J4" s="192"/>
      <c r="K4" s="192"/>
      <c r="L4" s="192"/>
      <c r="M4" s="192"/>
      <c r="N4" s="192"/>
      <c r="O4" s="192"/>
      <c r="P4" s="5"/>
    </row>
    <row r="5" spans="1:16" ht="12" customHeight="1" x14ac:dyDescent="0.25">
      <c r="A5" s="451" t="s">
        <v>29</v>
      </c>
      <c r="B5" s="463" t="s">
        <v>929</v>
      </c>
      <c r="C5" s="464"/>
      <c r="D5" s="464"/>
      <c r="E5" s="464"/>
      <c r="F5" s="465"/>
      <c r="G5" s="247" t="s">
        <v>79</v>
      </c>
      <c r="H5" s="247"/>
      <c r="I5" s="247"/>
      <c r="J5" s="247"/>
      <c r="K5" s="248"/>
      <c r="L5" s="247" t="s">
        <v>80</v>
      </c>
      <c r="M5" s="247"/>
      <c r="N5" s="247"/>
      <c r="O5" s="247"/>
      <c r="P5" s="247"/>
    </row>
    <row r="6" spans="1:16" ht="12" customHeight="1" x14ac:dyDescent="0.25">
      <c r="A6" s="452" t="s">
        <v>81</v>
      </c>
      <c r="B6" s="457" t="s">
        <v>0</v>
      </c>
      <c r="C6" s="249" t="s">
        <v>23</v>
      </c>
      <c r="D6" s="250"/>
      <c r="E6" s="250" t="s">
        <v>24</v>
      </c>
      <c r="F6" s="250"/>
      <c r="G6" s="462" t="s">
        <v>0</v>
      </c>
      <c r="H6" s="251" t="s">
        <v>23</v>
      </c>
      <c r="I6" s="251"/>
      <c r="J6" s="251" t="s">
        <v>24</v>
      </c>
      <c r="K6" s="251"/>
      <c r="L6" s="462" t="s">
        <v>0</v>
      </c>
      <c r="M6" s="251" t="s">
        <v>23</v>
      </c>
      <c r="N6" s="251"/>
      <c r="O6" s="251" t="s">
        <v>24</v>
      </c>
      <c r="P6" s="247"/>
    </row>
    <row r="7" spans="1:16" ht="12" customHeight="1" x14ac:dyDescent="0.25">
      <c r="A7" s="453"/>
      <c r="B7" s="458"/>
      <c r="C7" s="243" t="s">
        <v>78</v>
      </c>
      <c r="D7" s="208" t="s">
        <v>2</v>
      </c>
      <c r="E7" s="208" t="s">
        <v>78</v>
      </c>
      <c r="F7" s="208" t="s">
        <v>2</v>
      </c>
      <c r="G7" s="462"/>
      <c r="H7" s="208" t="s">
        <v>78</v>
      </c>
      <c r="I7" s="208" t="s">
        <v>2</v>
      </c>
      <c r="J7" s="208" t="s">
        <v>78</v>
      </c>
      <c r="K7" s="208" t="s">
        <v>2</v>
      </c>
      <c r="L7" s="462"/>
      <c r="M7" s="208" t="s">
        <v>78</v>
      </c>
      <c r="N7" s="208" t="s">
        <v>2</v>
      </c>
      <c r="O7" s="208" t="s">
        <v>78</v>
      </c>
      <c r="P7" s="244" t="s">
        <v>2</v>
      </c>
    </row>
    <row r="8" spans="1:16" ht="25.05" customHeight="1" x14ac:dyDescent="0.25">
      <c r="A8" s="326" t="s">
        <v>0</v>
      </c>
      <c r="B8" s="369">
        <v>15629</v>
      </c>
      <c r="C8" s="370">
        <v>7772</v>
      </c>
      <c r="D8" s="371">
        <v>49.728069614178771</v>
      </c>
      <c r="E8" s="370">
        <v>7857</v>
      </c>
      <c r="F8" s="372">
        <v>50.271930385821229</v>
      </c>
      <c r="G8" s="255">
        <v>8615</v>
      </c>
      <c r="H8" s="255">
        <v>4288</v>
      </c>
      <c r="I8" s="336">
        <v>49.773650609402203</v>
      </c>
      <c r="J8" s="255">
        <v>4327</v>
      </c>
      <c r="K8" s="336">
        <v>50.22634939059779</v>
      </c>
      <c r="L8" s="369">
        <v>7014</v>
      </c>
      <c r="M8" s="255">
        <v>3484</v>
      </c>
      <c r="N8" s="336">
        <v>49.672084402623327</v>
      </c>
      <c r="O8" s="255">
        <v>3530</v>
      </c>
      <c r="P8" s="336">
        <v>50.327915597376673</v>
      </c>
    </row>
    <row r="9" spans="1:16" ht="15" customHeight="1" x14ac:dyDescent="0.25">
      <c r="A9" s="193" t="s">
        <v>166</v>
      </c>
      <c r="B9" s="327">
        <v>1240</v>
      </c>
      <c r="C9" s="328">
        <v>621</v>
      </c>
      <c r="D9" s="331">
        <v>50.080645161290327</v>
      </c>
      <c r="E9" s="328">
        <v>619</v>
      </c>
      <c r="F9" s="332">
        <v>49.91935483870968</v>
      </c>
      <c r="G9" s="328">
        <v>614</v>
      </c>
      <c r="H9" s="328">
        <v>300</v>
      </c>
      <c r="I9" s="331">
        <v>48.859934853420192</v>
      </c>
      <c r="J9" s="328">
        <v>314</v>
      </c>
      <c r="K9" s="331">
        <v>51.140065146579808</v>
      </c>
      <c r="L9" s="327">
        <v>626</v>
      </c>
      <c r="M9" s="328">
        <v>321</v>
      </c>
      <c r="N9" s="331">
        <v>51.277955271565503</v>
      </c>
      <c r="O9" s="328">
        <v>305</v>
      </c>
      <c r="P9" s="331">
        <v>48.722044728434504</v>
      </c>
    </row>
    <row r="10" spans="1:16" ht="15" customHeight="1" x14ac:dyDescent="0.25">
      <c r="A10" s="192" t="s">
        <v>30</v>
      </c>
      <c r="B10" s="327">
        <v>1452</v>
      </c>
      <c r="C10" s="328">
        <v>697</v>
      </c>
      <c r="D10" s="331">
        <v>48.002754820936637</v>
      </c>
      <c r="E10" s="328">
        <v>755</v>
      </c>
      <c r="F10" s="332">
        <v>51.997245179063356</v>
      </c>
      <c r="G10" s="328">
        <v>762</v>
      </c>
      <c r="H10" s="328">
        <v>360</v>
      </c>
      <c r="I10" s="331">
        <v>47.244094488188978</v>
      </c>
      <c r="J10" s="328">
        <v>402</v>
      </c>
      <c r="K10" s="331">
        <v>52.755905511811022</v>
      </c>
      <c r="L10" s="327">
        <v>690</v>
      </c>
      <c r="M10" s="328">
        <v>337</v>
      </c>
      <c r="N10" s="331">
        <v>48.840579710144929</v>
      </c>
      <c r="O10" s="328">
        <v>353</v>
      </c>
      <c r="P10" s="331">
        <v>51.159420289855071</v>
      </c>
    </row>
    <row r="11" spans="1:16" ht="15" customHeight="1" x14ac:dyDescent="0.25">
      <c r="A11" s="192" t="s">
        <v>31</v>
      </c>
      <c r="B11" s="327">
        <v>1577</v>
      </c>
      <c r="C11" s="328">
        <v>727</v>
      </c>
      <c r="D11" s="331">
        <v>46.100190234622701</v>
      </c>
      <c r="E11" s="328">
        <v>850</v>
      </c>
      <c r="F11" s="332">
        <v>53.899809765377292</v>
      </c>
      <c r="G11" s="328">
        <v>842</v>
      </c>
      <c r="H11" s="328">
        <v>389</v>
      </c>
      <c r="I11" s="331">
        <v>46.199524940617579</v>
      </c>
      <c r="J11" s="328">
        <v>453</v>
      </c>
      <c r="K11" s="331">
        <v>53.800475059382421</v>
      </c>
      <c r="L11" s="327">
        <v>735</v>
      </c>
      <c r="M11" s="328">
        <v>338</v>
      </c>
      <c r="N11" s="331">
        <v>45.986394557823132</v>
      </c>
      <c r="O11" s="328">
        <v>397</v>
      </c>
      <c r="P11" s="331">
        <v>54.013605442176868</v>
      </c>
    </row>
    <row r="12" spans="1:16" ht="15" customHeight="1" x14ac:dyDescent="0.25">
      <c r="A12" s="192" t="s">
        <v>32</v>
      </c>
      <c r="B12" s="327">
        <v>1871</v>
      </c>
      <c r="C12" s="328">
        <v>845</v>
      </c>
      <c r="D12" s="331">
        <v>45.163014430785672</v>
      </c>
      <c r="E12" s="328">
        <v>1026</v>
      </c>
      <c r="F12" s="332">
        <v>54.836985569214328</v>
      </c>
      <c r="G12" s="328">
        <v>1020</v>
      </c>
      <c r="H12" s="328">
        <v>460</v>
      </c>
      <c r="I12" s="331">
        <v>45.098039215686278</v>
      </c>
      <c r="J12" s="328">
        <v>560</v>
      </c>
      <c r="K12" s="331">
        <v>54.901960784313729</v>
      </c>
      <c r="L12" s="327">
        <v>851</v>
      </c>
      <c r="M12" s="328">
        <v>385</v>
      </c>
      <c r="N12" s="331">
        <v>45.240893066980028</v>
      </c>
      <c r="O12" s="328">
        <v>466</v>
      </c>
      <c r="P12" s="331">
        <v>54.759106933019972</v>
      </c>
    </row>
    <row r="13" spans="1:16" ht="15" customHeight="1" x14ac:dyDescent="0.25">
      <c r="A13" s="192" t="s">
        <v>33</v>
      </c>
      <c r="B13" s="327">
        <v>1927</v>
      </c>
      <c r="C13" s="328">
        <v>832</v>
      </c>
      <c r="D13" s="331">
        <v>43.175921120913337</v>
      </c>
      <c r="E13" s="328">
        <v>1095</v>
      </c>
      <c r="F13" s="332">
        <v>56.824078879086656</v>
      </c>
      <c r="G13" s="328">
        <v>1081</v>
      </c>
      <c r="H13" s="328">
        <v>466</v>
      </c>
      <c r="I13" s="331">
        <v>43.108233117483813</v>
      </c>
      <c r="J13" s="328">
        <v>615</v>
      </c>
      <c r="K13" s="331">
        <v>56.891766882516194</v>
      </c>
      <c r="L13" s="327">
        <v>846</v>
      </c>
      <c r="M13" s="328">
        <v>366</v>
      </c>
      <c r="N13" s="331">
        <v>43.262411347517734</v>
      </c>
      <c r="O13" s="328">
        <v>480</v>
      </c>
      <c r="P13" s="331">
        <v>56.737588652482273</v>
      </c>
    </row>
    <row r="14" spans="1:16" ht="15" customHeight="1" x14ac:dyDescent="0.25">
      <c r="A14" s="192" t="s">
        <v>34</v>
      </c>
      <c r="B14" s="327">
        <v>1675</v>
      </c>
      <c r="C14" s="328">
        <v>748</v>
      </c>
      <c r="D14" s="331">
        <v>44.656716417910445</v>
      </c>
      <c r="E14" s="328">
        <v>927</v>
      </c>
      <c r="F14" s="332">
        <v>55.343283582089555</v>
      </c>
      <c r="G14" s="328">
        <v>958</v>
      </c>
      <c r="H14" s="328">
        <v>414</v>
      </c>
      <c r="I14" s="331">
        <v>43.215031315240083</v>
      </c>
      <c r="J14" s="328">
        <v>544</v>
      </c>
      <c r="K14" s="331">
        <v>56.784968684759917</v>
      </c>
      <c r="L14" s="327">
        <v>717</v>
      </c>
      <c r="M14" s="328">
        <v>334</v>
      </c>
      <c r="N14" s="331">
        <v>46.582984658298464</v>
      </c>
      <c r="O14" s="328">
        <v>383</v>
      </c>
      <c r="P14" s="331">
        <v>53.417015341701536</v>
      </c>
    </row>
    <row r="15" spans="1:16" ht="15" customHeight="1" x14ac:dyDescent="0.25">
      <c r="A15" s="192" t="s">
        <v>35</v>
      </c>
      <c r="B15" s="327">
        <v>1481</v>
      </c>
      <c r="C15" s="328">
        <v>700</v>
      </c>
      <c r="D15" s="331">
        <v>47.265361242403777</v>
      </c>
      <c r="E15" s="328">
        <v>781</v>
      </c>
      <c r="F15" s="332">
        <v>52.734638757596223</v>
      </c>
      <c r="G15" s="328">
        <v>843</v>
      </c>
      <c r="H15" s="328">
        <v>405</v>
      </c>
      <c r="I15" s="331">
        <v>48.042704626334519</v>
      </c>
      <c r="J15" s="328">
        <v>438</v>
      </c>
      <c r="K15" s="331">
        <v>51.957295373665481</v>
      </c>
      <c r="L15" s="327">
        <v>638</v>
      </c>
      <c r="M15" s="328">
        <v>295</v>
      </c>
      <c r="N15" s="331">
        <v>46.238244514106583</v>
      </c>
      <c r="O15" s="328">
        <v>343</v>
      </c>
      <c r="P15" s="331">
        <v>53.761755485893417</v>
      </c>
    </row>
    <row r="16" spans="1:16" ht="15" customHeight="1" x14ac:dyDescent="0.25">
      <c r="A16" s="192" t="s">
        <v>36</v>
      </c>
      <c r="B16" s="327">
        <v>1372</v>
      </c>
      <c r="C16" s="328">
        <v>714</v>
      </c>
      <c r="D16" s="331">
        <v>52.040816326530617</v>
      </c>
      <c r="E16" s="328">
        <v>658</v>
      </c>
      <c r="F16" s="332">
        <v>47.959183673469383</v>
      </c>
      <c r="G16" s="328">
        <v>753</v>
      </c>
      <c r="H16" s="328">
        <v>389</v>
      </c>
      <c r="I16" s="331">
        <v>51.660026560424967</v>
      </c>
      <c r="J16" s="328">
        <v>364</v>
      </c>
      <c r="K16" s="331">
        <v>48.339973439575033</v>
      </c>
      <c r="L16" s="327">
        <v>619</v>
      </c>
      <c r="M16" s="328">
        <v>325</v>
      </c>
      <c r="N16" s="331">
        <v>52.504038772213249</v>
      </c>
      <c r="O16" s="328">
        <v>294</v>
      </c>
      <c r="P16" s="331">
        <v>47.495961227786751</v>
      </c>
    </row>
    <row r="17" spans="1:16" ht="15" customHeight="1" x14ac:dyDescent="0.25">
      <c r="A17" s="192" t="s">
        <v>37</v>
      </c>
      <c r="B17" s="327">
        <v>1242</v>
      </c>
      <c r="C17" s="328">
        <v>711</v>
      </c>
      <c r="D17" s="331">
        <v>57.246376811594203</v>
      </c>
      <c r="E17" s="328">
        <v>531</v>
      </c>
      <c r="F17" s="332">
        <v>42.753623188405797</v>
      </c>
      <c r="G17" s="328">
        <v>717</v>
      </c>
      <c r="H17" s="328">
        <v>414</v>
      </c>
      <c r="I17" s="331">
        <v>57.740585774058573</v>
      </c>
      <c r="J17" s="328">
        <v>303</v>
      </c>
      <c r="K17" s="331">
        <v>42.25941422594142</v>
      </c>
      <c r="L17" s="327">
        <v>525</v>
      </c>
      <c r="M17" s="328">
        <v>297</v>
      </c>
      <c r="N17" s="331">
        <v>56.571428571428569</v>
      </c>
      <c r="O17" s="328">
        <v>228</v>
      </c>
      <c r="P17" s="331">
        <v>43.428571428571431</v>
      </c>
    </row>
    <row r="18" spans="1:16" ht="15" customHeight="1" x14ac:dyDescent="0.25">
      <c r="A18" s="192" t="s">
        <v>38</v>
      </c>
      <c r="B18" s="327">
        <v>886</v>
      </c>
      <c r="C18" s="328">
        <v>552</v>
      </c>
      <c r="D18" s="331">
        <v>62.30248306997742</v>
      </c>
      <c r="E18" s="328">
        <v>334</v>
      </c>
      <c r="F18" s="332">
        <v>37.697516930022573</v>
      </c>
      <c r="G18" s="328">
        <v>506</v>
      </c>
      <c r="H18" s="328">
        <v>319</v>
      </c>
      <c r="I18" s="331">
        <v>63.04347826086957</v>
      </c>
      <c r="J18" s="328">
        <v>187</v>
      </c>
      <c r="K18" s="331">
        <v>36.95652173913043</v>
      </c>
      <c r="L18" s="327">
        <v>380</v>
      </c>
      <c r="M18" s="328">
        <v>233</v>
      </c>
      <c r="N18" s="331">
        <v>61.315789473684212</v>
      </c>
      <c r="O18" s="328">
        <v>147</v>
      </c>
      <c r="P18" s="331">
        <v>38.684210526315788</v>
      </c>
    </row>
    <row r="19" spans="1:16" ht="15" customHeight="1" x14ac:dyDescent="0.25">
      <c r="A19" s="192" t="s">
        <v>349</v>
      </c>
      <c r="B19" s="327">
        <v>906</v>
      </c>
      <c r="C19" s="328">
        <v>625</v>
      </c>
      <c r="D19" s="331">
        <v>68.984547461368649</v>
      </c>
      <c r="E19" s="328">
        <v>281</v>
      </c>
      <c r="F19" s="332">
        <v>31.015452538631344</v>
      </c>
      <c r="G19" s="328">
        <v>519</v>
      </c>
      <c r="H19" s="328">
        <v>372</v>
      </c>
      <c r="I19" s="331">
        <v>71.676300578034684</v>
      </c>
      <c r="J19" s="328">
        <v>147</v>
      </c>
      <c r="K19" s="331">
        <v>28.323699421965319</v>
      </c>
      <c r="L19" s="327">
        <v>387</v>
      </c>
      <c r="M19" s="328">
        <v>253</v>
      </c>
      <c r="N19" s="331">
        <v>65.374677002583979</v>
      </c>
      <c r="O19" s="328">
        <v>134</v>
      </c>
      <c r="P19" s="331">
        <v>34.625322997416021</v>
      </c>
    </row>
    <row r="20" spans="1:16" ht="13.2" x14ac:dyDescent="0.25">
      <c r="A20" s="194"/>
      <c r="B20" s="195"/>
      <c r="C20" s="7"/>
      <c r="D20" s="7"/>
      <c r="E20" s="7"/>
      <c r="F20" s="373"/>
      <c r="G20" s="260"/>
      <c r="H20" s="7"/>
      <c r="I20" s="260"/>
      <c r="J20" s="260"/>
      <c r="K20" s="274"/>
      <c r="L20" s="374"/>
      <c r="M20" s="274"/>
      <c r="N20" s="274"/>
      <c r="O20" s="274"/>
      <c r="P20" s="274"/>
    </row>
    <row r="21" spans="1:16" ht="13.2" x14ac:dyDescent="0.25">
      <c r="A21" s="5"/>
      <c r="B21" s="5"/>
      <c r="C21" s="5"/>
      <c r="D21" s="5"/>
      <c r="E21" s="5"/>
      <c r="F21" s="5"/>
      <c r="G21" s="5"/>
      <c r="H21" s="5"/>
      <c r="I21" s="5"/>
      <c r="J21" s="5"/>
    </row>
    <row r="22" spans="1:16" ht="13.2" x14ac:dyDescent="0.25">
      <c r="A22" s="4"/>
      <c r="B22" s="180"/>
      <c r="C22" s="180"/>
      <c r="D22" s="180"/>
      <c r="E22" s="180"/>
      <c r="F22" s="180"/>
      <c r="G22" s="180"/>
      <c r="H22" s="180"/>
      <c r="I22" s="180"/>
      <c r="J22" s="180"/>
      <c r="K22" s="180"/>
      <c r="L22" s="180"/>
      <c r="M22" s="180"/>
      <c r="N22" s="180"/>
      <c r="O22" s="180"/>
      <c r="P22" s="180"/>
    </row>
    <row r="23" spans="1:16" ht="13.2" x14ac:dyDescent="0.25">
      <c r="A23" s="437" t="str">
        <f>+'G3'!A34</f>
        <v>Fuente: Departamento de Registro de Partidos Políticos, base de datos de Candidaturas 2024, Tribunal Supremo de Elecciones.</v>
      </c>
      <c r="B23" s="437"/>
      <c r="C23" s="437"/>
      <c r="D23" s="437"/>
      <c r="E23" s="437"/>
      <c r="F23" s="437"/>
      <c r="G23" s="437"/>
      <c r="H23" s="437"/>
      <c r="I23" s="437"/>
      <c r="J23" s="437"/>
      <c r="K23" s="437"/>
      <c r="L23" s="437"/>
      <c r="M23" s="437"/>
      <c r="N23" s="437"/>
      <c r="O23" s="437"/>
      <c r="P23" s="437"/>
    </row>
  </sheetData>
  <mergeCells count="9">
    <mergeCell ref="A1:P1"/>
    <mergeCell ref="A2:P2"/>
    <mergeCell ref="A23:P23"/>
    <mergeCell ref="A3:P3"/>
    <mergeCell ref="A5:A7"/>
    <mergeCell ref="B5:F5"/>
    <mergeCell ref="B6:B7"/>
    <mergeCell ref="G6:G7"/>
    <mergeCell ref="L6:L7"/>
  </mergeCells>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35">
    <tabColor rgb="FFFFC000"/>
  </sheetPr>
  <dimension ref="A1:I32"/>
  <sheetViews>
    <sheetView zoomScaleNormal="100" zoomScaleSheetLayoutView="115" workbookViewId="0"/>
  </sheetViews>
  <sheetFormatPr baseColWidth="10" defaultColWidth="11.44140625" defaultRowHeight="13.2" x14ac:dyDescent="0.25"/>
  <cols>
    <col min="1" max="16384" width="11.44140625" style="202"/>
  </cols>
  <sheetData>
    <row r="1" spans="1:4" x14ac:dyDescent="0.25">
      <c r="A1" s="200"/>
      <c r="B1" s="201"/>
    </row>
    <row r="2" spans="1:4" x14ac:dyDescent="0.25">
      <c r="A2" s="200"/>
      <c r="B2" s="201"/>
    </row>
    <row r="3" spans="1:4" x14ac:dyDescent="0.25">
      <c r="A3" s="203" t="s">
        <v>23</v>
      </c>
      <c r="B3" s="203" t="s">
        <v>24</v>
      </c>
    </row>
    <row r="4" spans="1:4" x14ac:dyDescent="0.25">
      <c r="A4" s="201"/>
      <c r="C4" s="204"/>
      <c r="D4" s="205"/>
    </row>
    <row r="5" spans="1:4" x14ac:dyDescent="0.25">
      <c r="A5" s="206">
        <f>+'C36'!C9</f>
        <v>621</v>
      </c>
      <c r="B5" s="206">
        <f>+'C36'!E9*-1</f>
        <v>-619</v>
      </c>
      <c r="C5" s="204" t="s">
        <v>166</v>
      </c>
      <c r="D5" s="205" t="str">
        <f t="shared" ref="D5:D17" si="0">CONCATENATE(C5,"                                                                  ")</f>
        <v xml:space="preserve">18 - 24                                                                  </v>
      </c>
    </row>
    <row r="6" spans="1:4" x14ac:dyDescent="0.25">
      <c r="A6" s="206">
        <f>+'C36'!C10</f>
        <v>697</v>
      </c>
      <c r="B6" s="206">
        <f>+'C36'!E10*-1</f>
        <v>-755</v>
      </c>
      <c r="C6" s="204" t="s">
        <v>30</v>
      </c>
      <c r="D6" s="205" t="str">
        <f t="shared" si="0"/>
        <v xml:space="preserve">25 - 29                                                                  </v>
      </c>
    </row>
    <row r="7" spans="1:4" x14ac:dyDescent="0.25">
      <c r="A7" s="206">
        <f>+'C36'!C11</f>
        <v>727</v>
      </c>
      <c r="B7" s="206">
        <f>+'C36'!E11*-1</f>
        <v>-850</v>
      </c>
      <c r="C7" s="204" t="s">
        <v>31</v>
      </c>
      <c r="D7" s="205" t="str">
        <f t="shared" si="0"/>
        <v xml:space="preserve">30 - 34                                                                  </v>
      </c>
    </row>
    <row r="8" spans="1:4" x14ac:dyDescent="0.25">
      <c r="A8" s="206">
        <f>+'C36'!C12</f>
        <v>845</v>
      </c>
      <c r="B8" s="206">
        <f>+'C36'!E12*-1</f>
        <v>-1026</v>
      </c>
      <c r="C8" s="204" t="s">
        <v>32</v>
      </c>
      <c r="D8" s="205" t="str">
        <f t="shared" si="0"/>
        <v xml:space="preserve">35 - 39                                                                  </v>
      </c>
    </row>
    <row r="9" spans="1:4" x14ac:dyDescent="0.25">
      <c r="A9" s="206">
        <f>+'C36'!C13</f>
        <v>832</v>
      </c>
      <c r="B9" s="206">
        <f>+'C36'!E13*-1</f>
        <v>-1095</v>
      </c>
      <c r="C9" s="204" t="s">
        <v>33</v>
      </c>
      <c r="D9" s="205" t="str">
        <f t="shared" si="0"/>
        <v xml:space="preserve">40 - 44                                                                  </v>
      </c>
    </row>
    <row r="10" spans="1:4" x14ac:dyDescent="0.25">
      <c r="A10" s="206">
        <f>+'C36'!C14</f>
        <v>748</v>
      </c>
      <c r="B10" s="206">
        <f>+'C36'!E14*-1</f>
        <v>-927</v>
      </c>
      <c r="C10" s="204" t="s">
        <v>34</v>
      </c>
      <c r="D10" s="205" t="str">
        <f t="shared" si="0"/>
        <v xml:space="preserve">45 - 49                                                                  </v>
      </c>
    </row>
    <row r="11" spans="1:4" x14ac:dyDescent="0.25">
      <c r="A11" s="206">
        <f>+'C36'!C15</f>
        <v>700</v>
      </c>
      <c r="B11" s="206">
        <f>+'C36'!E15*-1</f>
        <v>-781</v>
      </c>
      <c r="C11" s="204" t="s">
        <v>35</v>
      </c>
      <c r="D11" s="205" t="str">
        <f t="shared" si="0"/>
        <v xml:space="preserve">50 - 54                                                                  </v>
      </c>
    </row>
    <row r="12" spans="1:4" x14ac:dyDescent="0.25">
      <c r="A12" s="206">
        <f>+'C36'!C16</f>
        <v>714</v>
      </c>
      <c r="B12" s="206">
        <f>+'C36'!E16*-1</f>
        <v>-658</v>
      </c>
      <c r="C12" s="204" t="s">
        <v>36</v>
      </c>
      <c r="D12" s="205" t="str">
        <f t="shared" si="0"/>
        <v xml:space="preserve">55 - 59                                                                  </v>
      </c>
    </row>
    <row r="13" spans="1:4" x14ac:dyDescent="0.25">
      <c r="A13" s="206">
        <f>+'C36'!C17</f>
        <v>711</v>
      </c>
      <c r="B13" s="206">
        <f>+'C36'!E17*-1</f>
        <v>-531</v>
      </c>
      <c r="C13" s="204" t="s">
        <v>37</v>
      </c>
      <c r="D13" s="205" t="str">
        <f t="shared" si="0"/>
        <v xml:space="preserve">60 - 64                                                                  </v>
      </c>
    </row>
    <row r="14" spans="1:4" x14ac:dyDescent="0.25">
      <c r="A14" s="206">
        <f>+'C36'!C18</f>
        <v>552</v>
      </c>
      <c r="B14" s="206">
        <f>+'C36'!E18*-1</f>
        <v>-334</v>
      </c>
      <c r="C14" s="204" t="s">
        <v>38</v>
      </c>
      <c r="D14" s="205" t="str">
        <f t="shared" si="0"/>
        <v xml:space="preserve">65 - 69                                                                  </v>
      </c>
    </row>
    <row r="15" spans="1:4" x14ac:dyDescent="0.25">
      <c r="A15" s="206">
        <f>+'C36'!C19</f>
        <v>625</v>
      </c>
      <c r="B15" s="206">
        <f>+'C36'!E19*-1</f>
        <v>-281</v>
      </c>
      <c r="C15" s="204" t="s">
        <v>349</v>
      </c>
      <c r="D15" s="205" t="str">
        <f t="shared" si="0"/>
        <v xml:space="preserve">70 Y MÁS                                                                  </v>
      </c>
    </row>
    <row r="16" spans="1:4" x14ac:dyDescent="0.25">
      <c r="D16" s="205" t="str">
        <f t="shared" si="0"/>
        <v xml:space="preserve">                                                                  </v>
      </c>
    </row>
    <row r="17" spans="1:9" x14ac:dyDescent="0.25">
      <c r="D17" s="205" t="str">
        <f t="shared" si="0"/>
        <v xml:space="preserve">                                                                  </v>
      </c>
    </row>
    <row r="18" spans="1:9" x14ac:dyDescent="0.25">
      <c r="C18" s="201"/>
    </row>
    <row r="19" spans="1:9" x14ac:dyDescent="0.25">
      <c r="C19" s="201"/>
      <c r="I19" s="206"/>
    </row>
    <row r="20" spans="1:9" x14ac:dyDescent="0.25">
      <c r="C20" s="201"/>
      <c r="I20" s="206"/>
    </row>
    <row r="21" spans="1:9" x14ac:dyDescent="0.25">
      <c r="C21" s="201"/>
      <c r="I21" s="206"/>
    </row>
    <row r="22" spans="1:9" x14ac:dyDescent="0.25">
      <c r="C22" s="201"/>
      <c r="I22" s="206"/>
    </row>
    <row r="23" spans="1:9" x14ac:dyDescent="0.25">
      <c r="C23" s="201"/>
      <c r="I23" s="206"/>
    </row>
    <row r="24" spans="1:9" x14ac:dyDescent="0.25">
      <c r="C24" s="201"/>
      <c r="I24" s="206"/>
    </row>
    <row r="25" spans="1:9" x14ac:dyDescent="0.25">
      <c r="C25" s="201"/>
      <c r="I25" s="206"/>
    </row>
    <row r="26" spans="1:9" x14ac:dyDescent="0.25">
      <c r="C26" s="201"/>
      <c r="I26" s="206"/>
    </row>
    <row r="27" spans="1:9" x14ac:dyDescent="0.25">
      <c r="A27" s="4"/>
      <c r="C27" s="201"/>
      <c r="I27" s="206"/>
    </row>
    <row r="28" spans="1:9" x14ac:dyDescent="0.25">
      <c r="A28" s="4" t="str">
        <f>+'G3'!A34</f>
        <v>Fuente: Departamento de Registro de Partidos Políticos, base de datos de Candidaturas 2024, Tribunal Supremo de Elecciones.</v>
      </c>
      <c r="C28" s="201"/>
      <c r="I28" s="206"/>
    </row>
    <row r="29" spans="1:9" x14ac:dyDescent="0.25">
      <c r="C29" s="201"/>
      <c r="I29" s="206"/>
    </row>
    <row r="30" spans="1:9" x14ac:dyDescent="0.25">
      <c r="C30" s="201"/>
      <c r="I30" s="206"/>
    </row>
    <row r="31" spans="1:9" x14ac:dyDescent="0.25">
      <c r="C31" s="201"/>
      <c r="I31" s="206"/>
    </row>
    <row r="32" spans="1:9" x14ac:dyDescent="0.25">
      <c r="C32" s="206"/>
      <c r="D32" s="206"/>
      <c r="I32" s="206"/>
    </row>
  </sheetData>
  <sheetProtection selectLockedCells="1" selectUnlockedCells="1"/>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15">
    <tabColor rgb="FFFFC000"/>
    <pageSetUpPr autoPageBreaks="0"/>
  </sheetPr>
  <dimension ref="A1:P22"/>
  <sheetViews>
    <sheetView zoomScaleNormal="100" zoomScaleSheetLayoutView="115" workbookViewId="0">
      <selection sqref="A1:P1"/>
    </sheetView>
  </sheetViews>
  <sheetFormatPr baseColWidth="10" defaultColWidth="11.44140625" defaultRowHeight="12.75" customHeight="1" x14ac:dyDescent="0.25"/>
  <cols>
    <col min="1" max="1" width="11" style="202" customWidth="1"/>
    <col min="2" max="16" width="7.77734375" style="202" customWidth="1"/>
    <col min="17" max="16384" width="11.44140625" style="202"/>
  </cols>
  <sheetData>
    <row r="1" spans="1:16" ht="13.2" x14ac:dyDescent="0.25">
      <c r="A1" s="450" t="s">
        <v>1245</v>
      </c>
      <c r="B1" s="450"/>
      <c r="C1" s="450"/>
      <c r="D1" s="450"/>
      <c r="E1" s="450"/>
      <c r="F1" s="450"/>
      <c r="G1" s="450"/>
      <c r="H1" s="450"/>
      <c r="I1" s="450"/>
      <c r="J1" s="450"/>
      <c r="K1" s="450"/>
      <c r="L1" s="450"/>
      <c r="M1" s="450"/>
      <c r="N1" s="450"/>
      <c r="O1" s="450"/>
      <c r="P1" s="450"/>
    </row>
    <row r="2" spans="1:16" ht="13.2" x14ac:dyDescent="0.25">
      <c r="A2" s="450" t="s">
        <v>1250</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5"/>
      <c r="C4" s="5"/>
      <c r="D4" s="5"/>
      <c r="E4" s="5"/>
      <c r="F4" s="5"/>
      <c r="G4" s="5"/>
      <c r="H4" s="5"/>
      <c r="I4" s="5"/>
      <c r="J4" s="5"/>
      <c r="K4" s="5"/>
      <c r="L4" s="5"/>
      <c r="M4" s="5"/>
      <c r="N4" s="5"/>
      <c r="O4" s="5"/>
      <c r="P4" s="5"/>
    </row>
    <row r="5" spans="1:16" ht="13.2" x14ac:dyDescent="0.25">
      <c r="A5" s="451" t="s">
        <v>29</v>
      </c>
      <c r="B5" s="446" t="s">
        <v>0</v>
      </c>
      <c r="C5" s="454"/>
      <c r="D5" s="454"/>
      <c r="E5" s="454"/>
      <c r="F5" s="447"/>
      <c r="G5" s="446" t="s">
        <v>322</v>
      </c>
      <c r="H5" s="454"/>
      <c r="I5" s="454"/>
      <c r="J5" s="454"/>
      <c r="K5" s="447"/>
      <c r="L5" s="454" t="s">
        <v>323</v>
      </c>
      <c r="M5" s="454"/>
      <c r="N5" s="454"/>
      <c r="O5" s="454"/>
      <c r="P5" s="454"/>
    </row>
    <row r="6" spans="1:16" ht="13.2" x14ac:dyDescent="0.25">
      <c r="A6" s="452" t="s">
        <v>81</v>
      </c>
      <c r="B6" s="448" t="s">
        <v>0</v>
      </c>
      <c r="C6" s="446" t="s">
        <v>23</v>
      </c>
      <c r="D6" s="447"/>
      <c r="E6" s="445" t="s">
        <v>24</v>
      </c>
      <c r="F6" s="444"/>
      <c r="G6" s="448" t="s">
        <v>0</v>
      </c>
      <c r="H6" s="446" t="s">
        <v>23</v>
      </c>
      <c r="I6" s="447"/>
      <c r="J6" s="445" t="s">
        <v>24</v>
      </c>
      <c r="K6" s="444"/>
      <c r="L6" s="448" t="s">
        <v>0</v>
      </c>
      <c r="M6" s="446" t="s">
        <v>23</v>
      </c>
      <c r="N6" s="447"/>
      <c r="O6" s="454" t="s">
        <v>24</v>
      </c>
      <c r="P6" s="454"/>
    </row>
    <row r="7" spans="1:16" ht="13.2" x14ac:dyDescent="0.25">
      <c r="A7" s="453"/>
      <c r="B7" s="449" t="s">
        <v>78</v>
      </c>
      <c r="C7" s="208" t="s">
        <v>78</v>
      </c>
      <c r="D7" s="208" t="s">
        <v>2</v>
      </c>
      <c r="E7" s="208" t="s">
        <v>78</v>
      </c>
      <c r="F7" s="208" t="s">
        <v>2</v>
      </c>
      <c r="G7" s="449" t="s">
        <v>78</v>
      </c>
      <c r="H7" s="208" t="s">
        <v>78</v>
      </c>
      <c r="I7" s="208" t="s">
        <v>2</v>
      </c>
      <c r="J7" s="208" t="s">
        <v>78</v>
      </c>
      <c r="K7" s="242" t="s">
        <v>2</v>
      </c>
      <c r="L7" s="449" t="s">
        <v>78</v>
      </c>
      <c r="M7" s="208" t="s">
        <v>78</v>
      </c>
      <c r="N7" s="208" t="s">
        <v>2</v>
      </c>
      <c r="O7" s="208" t="s">
        <v>78</v>
      </c>
      <c r="P7" s="242" t="s">
        <v>2</v>
      </c>
    </row>
    <row r="8" spans="1:16" s="298" customFormat="1" ht="25.05" customHeight="1" x14ac:dyDescent="0.25">
      <c r="A8" s="326" t="s">
        <v>0</v>
      </c>
      <c r="B8" s="369">
        <v>73</v>
      </c>
      <c r="C8" s="370">
        <v>37</v>
      </c>
      <c r="D8" s="371">
        <v>50.684931506849317</v>
      </c>
      <c r="E8" s="370">
        <v>36</v>
      </c>
      <c r="F8" s="372">
        <v>49.315068493150683</v>
      </c>
      <c r="G8" s="369">
        <v>38</v>
      </c>
      <c r="H8" s="370">
        <v>19</v>
      </c>
      <c r="I8" s="371">
        <v>50</v>
      </c>
      <c r="J8" s="370">
        <v>19</v>
      </c>
      <c r="K8" s="372">
        <v>50</v>
      </c>
      <c r="L8" s="255">
        <v>35</v>
      </c>
      <c r="M8" s="255">
        <v>18</v>
      </c>
      <c r="N8" s="336">
        <v>51.428571428571423</v>
      </c>
      <c r="O8" s="255">
        <v>17</v>
      </c>
      <c r="P8" s="336">
        <v>48.571428571428569</v>
      </c>
    </row>
    <row r="9" spans="1:16" ht="15" customHeight="1" x14ac:dyDescent="0.25">
      <c r="A9" s="193" t="s">
        <v>166</v>
      </c>
      <c r="B9" s="327">
        <v>3</v>
      </c>
      <c r="C9" s="328">
        <v>1</v>
      </c>
      <c r="D9" s="331">
        <v>33.333333333333329</v>
      </c>
      <c r="E9" s="328">
        <v>2</v>
      </c>
      <c r="F9" s="332">
        <v>66.666666666666657</v>
      </c>
      <c r="G9" s="327">
        <v>1</v>
      </c>
      <c r="H9" s="328">
        <v>1</v>
      </c>
      <c r="I9" s="331">
        <v>100</v>
      </c>
      <c r="J9" s="328">
        <v>0</v>
      </c>
      <c r="K9" s="332">
        <v>0</v>
      </c>
      <c r="L9" s="328">
        <v>2</v>
      </c>
      <c r="M9" s="328">
        <v>0</v>
      </c>
      <c r="N9" s="331">
        <v>0</v>
      </c>
      <c r="O9" s="328">
        <v>2</v>
      </c>
      <c r="P9" s="331">
        <v>100</v>
      </c>
    </row>
    <row r="10" spans="1:16" ht="15" customHeight="1" x14ac:dyDescent="0.25">
      <c r="A10" s="192" t="s">
        <v>30</v>
      </c>
      <c r="B10" s="327">
        <v>5</v>
      </c>
      <c r="C10" s="328">
        <v>4</v>
      </c>
      <c r="D10" s="331">
        <v>80</v>
      </c>
      <c r="E10" s="328">
        <v>1</v>
      </c>
      <c r="F10" s="332">
        <v>20</v>
      </c>
      <c r="G10" s="327">
        <v>1</v>
      </c>
      <c r="H10" s="328">
        <v>1</v>
      </c>
      <c r="I10" s="331">
        <v>100</v>
      </c>
      <c r="J10" s="328">
        <v>0</v>
      </c>
      <c r="K10" s="332">
        <v>0</v>
      </c>
      <c r="L10" s="328">
        <v>4</v>
      </c>
      <c r="M10" s="328">
        <v>3</v>
      </c>
      <c r="N10" s="331">
        <v>75</v>
      </c>
      <c r="O10" s="328">
        <v>1</v>
      </c>
      <c r="P10" s="331">
        <v>25</v>
      </c>
    </row>
    <row r="11" spans="1:16" ht="15" customHeight="1" x14ac:dyDescent="0.25">
      <c r="A11" s="192" t="s">
        <v>31</v>
      </c>
      <c r="B11" s="327">
        <v>8</v>
      </c>
      <c r="C11" s="328">
        <v>4</v>
      </c>
      <c r="D11" s="331">
        <v>50</v>
      </c>
      <c r="E11" s="328">
        <v>4</v>
      </c>
      <c r="F11" s="332">
        <v>50</v>
      </c>
      <c r="G11" s="327">
        <v>3</v>
      </c>
      <c r="H11" s="328">
        <v>1</v>
      </c>
      <c r="I11" s="331">
        <v>33.333333333333329</v>
      </c>
      <c r="J11" s="328">
        <v>2</v>
      </c>
      <c r="K11" s="332">
        <v>66.666666666666657</v>
      </c>
      <c r="L11" s="328">
        <v>5</v>
      </c>
      <c r="M11" s="328">
        <v>3</v>
      </c>
      <c r="N11" s="331">
        <v>60</v>
      </c>
      <c r="O11" s="328">
        <v>2</v>
      </c>
      <c r="P11" s="331">
        <v>40</v>
      </c>
    </row>
    <row r="12" spans="1:16" ht="15" customHeight="1" x14ac:dyDescent="0.25">
      <c r="A12" s="192" t="s">
        <v>32</v>
      </c>
      <c r="B12" s="327">
        <v>12</v>
      </c>
      <c r="C12" s="328">
        <v>4</v>
      </c>
      <c r="D12" s="331">
        <v>33.333333333333329</v>
      </c>
      <c r="E12" s="328">
        <v>8</v>
      </c>
      <c r="F12" s="332">
        <v>66.666666666666657</v>
      </c>
      <c r="G12" s="327">
        <v>9</v>
      </c>
      <c r="H12" s="328">
        <v>2</v>
      </c>
      <c r="I12" s="331">
        <v>22.222222222222221</v>
      </c>
      <c r="J12" s="328">
        <v>7</v>
      </c>
      <c r="K12" s="332">
        <v>77.777777777777786</v>
      </c>
      <c r="L12" s="328">
        <v>3</v>
      </c>
      <c r="M12" s="328">
        <v>2</v>
      </c>
      <c r="N12" s="331">
        <v>66.666666666666657</v>
      </c>
      <c r="O12" s="328">
        <v>1</v>
      </c>
      <c r="P12" s="331">
        <v>33.333333333333329</v>
      </c>
    </row>
    <row r="13" spans="1:16" ht="15" customHeight="1" x14ac:dyDescent="0.25">
      <c r="A13" s="192" t="s">
        <v>33</v>
      </c>
      <c r="B13" s="327">
        <v>4</v>
      </c>
      <c r="C13" s="328">
        <v>2</v>
      </c>
      <c r="D13" s="331">
        <v>50</v>
      </c>
      <c r="E13" s="328">
        <v>2</v>
      </c>
      <c r="F13" s="332">
        <v>50</v>
      </c>
      <c r="G13" s="327">
        <v>2</v>
      </c>
      <c r="H13" s="328">
        <v>1</v>
      </c>
      <c r="I13" s="331">
        <v>50</v>
      </c>
      <c r="J13" s="328">
        <v>1</v>
      </c>
      <c r="K13" s="332">
        <v>50</v>
      </c>
      <c r="L13" s="328">
        <v>2</v>
      </c>
      <c r="M13" s="328">
        <v>1</v>
      </c>
      <c r="N13" s="331">
        <v>50</v>
      </c>
      <c r="O13" s="328">
        <v>1</v>
      </c>
      <c r="P13" s="331">
        <v>50</v>
      </c>
    </row>
    <row r="14" spans="1:16" ht="15" customHeight="1" x14ac:dyDescent="0.25">
      <c r="A14" s="192" t="s">
        <v>34</v>
      </c>
      <c r="B14" s="327">
        <v>9</v>
      </c>
      <c r="C14" s="328">
        <v>6</v>
      </c>
      <c r="D14" s="331">
        <v>66.666666666666657</v>
      </c>
      <c r="E14" s="328">
        <v>3</v>
      </c>
      <c r="F14" s="332">
        <v>33.333333333333329</v>
      </c>
      <c r="G14" s="327">
        <v>3</v>
      </c>
      <c r="H14" s="328">
        <v>2</v>
      </c>
      <c r="I14" s="331">
        <v>66.666666666666657</v>
      </c>
      <c r="J14" s="328">
        <v>1</v>
      </c>
      <c r="K14" s="332">
        <v>33.333333333333329</v>
      </c>
      <c r="L14" s="328">
        <v>6</v>
      </c>
      <c r="M14" s="328">
        <v>4</v>
      </c>
      <c r="N14" s="331">
        <v>66.666666666666657</v>
      </c>
      <c r="O14" s="328">
        <v>2</v>
      </c>
      <c r="P14" s="331">
        <v>33.333333333333329</v>
      </c>
    </row>
    <row r="15" spans="1:16" ht="15" customHeight="1" x14ac:dyDescent="0.25">
      <c r="A15" s="192" t="s">
        <v>35</v>
      </c>
      <c r="B15" s="327">
        <v>7</v>
      </c>
      <c r="C15" s="328">
        <v>3</v>
      </c>
      <c r="D15" s="331">
        <v>42.857142857142854</v>
      </c>
      <c r="E15" s="328">
        <v>4</v>
      </c>
      <c r="F15" s="332">
        <v>57.142857142857139</v>
      </c>
      <c r="G15" s="327">
        <v>5</v>
      </c>
      <c r="H15" s="328">
        <v>2</v>
      </c>
      <c r="I15" s="331">
        <v>40</v>
      </c>
      <c r="J15" s="328">
        <v>3</v>
      </c>
      <c r="K15" s="332">
        <v>60</v>
      </c>
      <c r="L15" s="328">
        <v>2</v>
      </c>
      <c r="M15" s="328">
        <v>1</v>
      </c>
      <c r="N15" s="331">
        <v>50</v>
      </c>
      <c r="O15" s="328">
        <v>1</v>
      </c>
      <c r="P15" s="331">
        <v>50</v>
      </c>
    </row>
    <row r="16" spans="1:16" ht="15" customHeight="1" x14ac:dyDescent="0.25">
      <c r="A16" s="192" t="s">
        <v>36</v>
      </c>
      <c r="B16" s="327">
        <v>15</v>
      </c>
      <c r="C16" s="328">
        <v>7</v>
      </c>
      <c r="D16" s="331">
        <v>46.666666666666664</v>
      </c>
      <c r="E16" s="328">
        <v>8</v>
      </c>
      <c r="F16" s="332">
        <v>53.333333333333336</v>
      </c>
      <c r="G16" s="327">
        <v>9</v>
      </c>
      <c r="H16" s="328">
        <v>6</v>
      </c>
      <c r="I16" s="331">
        <v>66.666666666666657</v>
      </c>
      <c r="J16" s="328">
        <v>3</v>
      </c>
      <c r="K16" s="332">
        <v>33.333333333333329</v>
      </c>
      <c r="L16" s="328">
        <v>6</v>
      </c>
      <c r="M16" s="328">
        <v>1</v>
      </c>
      <c r="N16" s="331">
        <v>16.666666666666664</v>
      </c>
      <c r="O16" s="328">
        <v>5</v>
      </c>
      <c r="P16" s="331">
        <v>83.333333333333343</v>
      </c>
    </row>
    <row r="17" spans="1:16" ht="15" customHeight="1" x14ac:dyDescent="0.25">
      <c r="A17" s="192" t="s">
        <v>37</v>
      </c>
      <c r="B17" s="327">
        <v>6</v>
      </c>
      <c r="C17" s="328">
        <v>4</v>
      </c>
      <c r="D17" s="331">
        <v>66.666666666666657</v>
      </c>
      <c r="E17" s="328">
        <v>2</v>
      </c>
      <c r="F17" s="332">
        <v>33.333333333333329</v>
      </c>
      <c r="G17" s="327">
        <v>3</v>
      </c>
      <c r="H17" s="328">
        <v>2</v>
      </c>
      <c r="I17" s="331">
        <v>66.666666666666657</v>
      </c>
      <c r="J17" s="328">
        <v>1</v>
      </c>
      <c r="K17" s="332">
        <v>33.333333333333329</v>
      </c>
      <c r="L17" s="328">
        <v>3</v>
      </c>
      <c r="M17" s="328">
        <v>2</v>
      </c>
      <c r="N17" s="331">
        <v>66.666666666666657</v>
      </c>
      <c r="O17" s="328">
        <v>1</v>
      </c>
      <c r="P17" s="331">
        <v>33.333333333333329</v>
      </c>
    </row>
    <row r="18" spans="1:16" ht="15" customHeight="1" x14ac:dyDescent="0.25">
      <c r="A18" s="192" t="s">
        <v>38</v>
      </c>
      <c r="B18" s="327">
        <v>2</v>
      </c>
      <c r="C18" s="328">
        <v>1</v>
      </c>
      <c r="D18" s="331">
        <v>50</v>
      </c>
      <c r="E18" s="328">
        <v>1</v>
      </c>
      <c r="F18" s="332">
        <v>50</v>
      </c>
      <c r="G18" s="327">
        <v>1</v>
      </c>
      <c r="H18" s="328">
        <v>0</v>
      </c>
      <c r="I18" s="331">
        <v>0</v>
      </c>
      <c r="J18" s="328">
        <v>1</v>
      </c>
      <c r="K18" s="332">
        <v>100</v>
      </c>
      <c r="L18" s="328">
        <v>1</v>
      </c>
      <c r="M18" s="328">
        <v>1</v>
      </c>
      <c r="N18" s="331">
        <v>100</v>
      </c>
      <c r="O18" s="328">
        <v>0</v>
      </c>
      <c r="P18" s="331">
        <v>0</v>
      </c>
    </row>
    <row r="19" spans="1:16" ht="15" customHeight="1" x14ac:dyDescent="0.25">
      <c r="A19" s="192" t="s">
        <v>349</v>
      </c>
      <c r="B19" s="327">
        <v>2</v>
      </c>
      <c r="C19" s="328">
        <v>1</v>
      </c>
      <c r="D19" s="331">
        <v>50</v>
      </c>
      <c r="E19" s="328">
        <v>1</v>
      </c>
      <c r="F19" s="332">
        <v>50</v>
      </c>
      <c r="G19" s="327">
        <v>1</v>
      </c>
      <c r="H19" s="328">
        <v>1</v>
      </c>
      <c r="I19" s="331">
        <v>100</v>
      </c>
      <c r="J19" s="328">
        <v>0</v>
      </c>
      <c r="K19" s="332">
        <v>0</v>
      </c>
      <c r="L19" s="328">
        <v>1</v>
      </c>
      <c r="M19" s="328">
        <v>0</v>
      </c>
      <c r="N19" s="331">
        <v>0</v>
      </c>
      <c r="O19" s="328">
        <v>1</v>
      </c>
      <c r="P19" s="331">
        <v>100</v>
      </c>
    </row>
    <row r="20" spans="1:16" ht="13.2" x14ac:dyDescent="0.25">
      <c r="A20" s="194"/>
      <c r="B20" s="195"/>
      <c r="C20" s="7"/>
      <c r="D20" s="7"/>
      <c r="E20" s="7"/>
      <c r="F20" s="196"/>
      <c r="G20" s="195"/>
      <c r="H20" s="7"/>
      <c r="I20" s="7"/>
      <c r="J20" s="7"/>
      <c r="K20" s="343"/>
      <c r="L20" s="274"/>
      <c r="M20" s="274"/>
      <c r="N20" s="274"/>
      <c r="O20" s="274"/>
      <c r="P20" s="274"/>
    </row>
    <row r="21" spans="1:16" ht="13.2" x14ac:dyDescent="0.25">
      <c r="A21" s="5"/>
      <c r="B21" s="5"/>
      <c r="C21" s="5"/>
      <c r="D21" s="5"/>
      <c r="E21" s="5"/>
      <c r="F21" s="5"/>
      <c r="G21" s="5"/>
      <c r="H21" s="5"/>
      <c r="I21" s="5"/>
      <c r="J21" s="5"/>
    </row>
    <row r="22" spans="1:16" ht="13.2" x14ac:dyDescent="0.25">
      <c r="A22" s="437" t="str">
        <f>+'G3'!A34</f>
        <v>Fuente: Departamento de Registro de Partidos Políticos, base de datos de Candidaturas 2024, Tribunal Supremo de Elecciones.</v>
      </c>
      <c r="B22" s="437"/>
      <c r="C22" s="437"/>
      <c r="D22" s="437"/>
      <c r="E22" s="437"/>
      <c r="F22" s="437"/>
      <c r="G22" s="437"/>
      <c r="H22" s="437"/>
      <c r="I22" s="437"/>
      <c r="J22" s="437"/>
      <c r="K22" s="437"/>
      <c r="L22" s="437"/>
      <c r="M22" s="437"/>
      <c r="N22" s="437"/>
      <c r="O22" s="437"/>
      <c r="P22" s="437"/>
    </row>
  </sheetData>
  <mergeCells count="17">
    <mergeCell ref="B6:B7"/>
    <mergeCell ref="C6:D6"/>
    <mergeCell ref="E6:F6"/>
    <mergeCell ref="O6:P6"/>
    <mergeCell ref="A22:P22"/>
    <mergeCell ref="A1:P1"/>
    <mergeCell ref="A2:P2"/>
    <mergeCell ref="G6:G7"/>
    <mergeCell ref="H6:I6"/>
    <mergeCell ref="J6:K6"/>
    <mergeCell ref="L6:L7"/>
    <mergeCell ref="M6:N6"/>
    <mergeCell ref="A3:P3"/>
    <mergeCell ref="A5:A7"/>
    <mergeCell ref="B5:F5"/>
    <mergeCell ref="G5:K5"/>
    <mergeCell ref="L5:P5"/>
  </mergeCells>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27">
    <tabColor rgb="FFFFC000"/>
    <pageSetUpPr autoPageBreaks="0"/>
  </sheetPr>
  <dimension ref="A1:P22"/>
  <sheetViews>
    <sheetView zoomScaleNormal="100" zoomScaleSheetLayoutView="115" workbookViewId="0">
      <selection sqref="A1:P1"/>
    </sheetView>
  </sheetViews>
  <sheetFormatPr baseColWidth="10" defaultColWidth="11.44140625" defaultRowHeight="12.75" customHeight="1" x14ac:dyDescent="0.25"/>
  <cols>
    <col min="1" max="1" width="14.5546875" style="202" customWidth="1"/>
    <col min="2" max="16" width="7.77734375" style="202" customWidth="1"/>
    <col min="17" max="16384" width="11.44140625" style="202"/>
  </cols>
  <sheetData>
    <row r="1" spans="1:16" ht="13.2" x14ac:dyDescent="0.25">
      <c r="A1" s="450" t="s">
        <v>954</v>
      </c>
      <c r="B1" s="450"/>
      <c r="C1" s="450"/>
      <c r="D1" s="450"/>
      <c r="E1" s="450"/>
      <c r="F1" s="450"/>
      <c r="G1" s="450"/>
      <c r="H1" s="450"/>
      <c r="I1" s="450"/>
      <c r="J1" s="450"/>
      <c r="K1" s="450"/>
      <c r="L1" s="450"/>
      <c r="M1" s="450"/>
      <c r="N1" s="450"/>
      <c r="O1" s="450"/>
      <c r="P1" s="450"/>
    </row>
    <row r="2" spans="1:16" ht="13.2" x14ac:dyDescent="0.25">
      <c r="A2" s="450" t="s">
        <v>1249</v>
      </c>
      <c r="B2" s="450"/>
      <c r="C2" s="450"/>
      <c r="D2" s="450"/>
      <c r="E2" s="450"/>
      <c r="F2" s="450"/>
      <c r="G2" s="450"/>
      <c r="H2" s="450"/>
      <c r="I2" s="450"/>
      <c r="J2" s="450"/>
      <c r="K2" s="450"/>
      <c r="L2" s="450"/>
      <c r="M2" s="450"/>
      <c r="N2" s="450"/>
      <c r="O2" s="450"/>
      <c r="P2" s="450"/>
    </row>
    <row r="3" spans="1:16" ht="13.2" x14ac:dyDescent="0.25">
      <c r="A3" s="450" t="s">
        <v>77</v>
      </c>
      <c r="B3" s="450"/>
      <c r="C3" s="450"/>
      <c r="D3" s="450"/>
      <c r="E3" s="450"/>
      <c r="F3" s="450"/>
      <c r="G3" s="450"/>
      <c r="H3" s="450"/>
      <c r="I3" s="450"/>
      <c r="J3" s="450"/>
      <c r="K3" s="450"/>
      <c r="L3" s="450"/>
      <c r="M3" s="450"/>
      <c r="N3" s="450"/>
      <c r="O3" s="450"/>
      <c r="P3" s="450"/>
    </row>
    <row r="4" spans="1:16" ht="13.2" x14ac:dyDescent="0.25">
      <c r="A4" s="5"/>
      <c r="B4" s="5"/>
      <c r="C4" s="5"/>
      <c r="D4" s="5"/>
      <c r="E4" s="5"/>
      <c r="F4" s="5"/>
      <c r="G4" s="5"/>
      <c r="H4" s="5"/>
      <c r="I4" s="5"/>
      <c r="J4" s="5"/>
      <c r="K4" s="5"/>
      <c r="L4" s="5"/>
      <c r="M4" s="5"/>
      <c r="N4" s="5"/>
      <c r="O4" s="5"/>
      <c r="P4" s="5"/>
    </row>
    <row r="5" spans="1:16" ht="13.2" x14ac:dyDescent="0.25">
      <c r="A5" s="451" t="s">
        <v>29</v>
      </c>
      <c r="B5" s="446" t="s">
        <v>0</v>
      </c>
      <c r="C5" s="454"/>
      <c r="D5" s="454"/>
      <c r="E5" s="454"/>
      <c r="F5" s="447"/>
      <c r="G5" s="446" t="s">
        <v>79</v>
      </c>
      <c r="H5" s="454"/>
      <c r="I5" s="454"/>
      <c r="J5" s="454"/>
      <c r="K5" s="447"/>
      <c r="L5" s="454" t="s">
        <v>80</v>
      </c>
      <c r="M5" s="454"/>
      <c r="N5" s="454"/>
      <c r="O5" s="454"/>
      <c r="P5" s="454"/>
    </row>
    <row r="6" spans="1:16" ht="13.2" x14ac:dyDescent="0.25">
      <c r="A6" s="452" t="s">
        <v>81</v>
      </c>
      <c r="B6" s="448" t="s">
        <v>0</v>
      </c>
      <c r="C6" s="446" t="s">
        <v>23</v>
      </c>
      <c r="D6" s="447"/>
      <c r="E6" s="445" t="s">
        <v>24</v>
      </c>
      <c r="F6" s="444"/>
      <c r="G6" s="448" t="s">
        <v>0</v>
      </c>
      <c r="H6" s="446" t="s">
        <v>23</v>
      </c>
      <c r="I6" s="447"/>
      <c r="J6" s="445" t="s">
        <v>24</v>
      </c>
      <c r="K6" s="444"/>
      <c r="L6" s="448" t="s">
        <v>0</v>
      </c>
      <c r="M6" s="446" t="s">
        <v>23</v>
      </c>
      <c r="N6" s="447"/>
      <c r="O6" s="454" t="s">
        <v>24</v>
      </c>
      <c r="P6" s="454"/>
    </row>
    <row r="7" spans="1:16" ht="13.2" x14ac:dyDescent="0.25">
      <c r="A7" s="453"/>
      <c r="B7" s="449" t="s">
        <v>78</v>
      </c>
      <c r="C7" s="208" t="s">
        <v>78</v>
      </c>
      <c r="D7" s="208" t="s">
        <v>2</v>
      </c>
      <c r="E7" s="208" t="s">
        <v>78</v>
      </c>
      <c r="F7" s="208" t="s">
        <v>2</v>
      </c>
      <c r="G7" s="449" t="s">
        <v>78</v>
      </c>
      <c r="H7" s="208" t="s">
        <v>78</v>
      </c>
      <c r="I7" s="208" t="s">
        <v>2</v>
      </c>
      <c r="J7" s="208" t="s">
        <v>78</v>
      </c>
      <c r="K7" s="242" t="s">
        <v>2</v>
      </c>
      <c r="L7" s="449" t="s">
        <v>78</v>
      </c>
      <c r="M7" s="208" t="s">
        <v>78</v>
      </c>
      <c r="N7" s="208" t="s">
        <v>2</v>
      </c>
      <c r="O7" s="208" t="s">
        <v>78</v>
      </c>
      <c r="P7" s="242" t="s">
        <v>2</v>
      </c>
    </row>
    <row r="8" spans="1:16" s="298" customFormat="1" ht="25.05" customHeight="1" x14ac:dyDescent="0.25">
      <c r="A8" s="326" t="s">
        <v>0</v>
      </c>
      <c r="B8" s="339">
        <v>274</v>
      </c>
      <c r="C8" s="340">
        <v>137</v>
      </c>
      <c r="D8" s="341">
        <v>50</v>
      </c>
      <c r="E8" s="340">
        <v>137</v>
      </c>
      <c r="F8" s="341">
        <v>50</v>
      </c>
      <c r="G8" s="339">
        <v>142</v>
      </c>
      <c r="H8" s="340">
        <v>71</v>
      </c>
      <c r="I8" s="341">
        <v>50</v>
      </c>
      <c r="J8" s="340">
        <v>71</v>
      </c>
      <c r="K8" s="342">
        <v>50</v>
      </c>
      <c r="L8" s="340">
        <v>132</v>
      </c>
      <c r="M8" s="340">
        <v>66</v>
      </c>
      <c r="N8" s="341">
        <v>50</v>
      </c>
      <c r="O8" s="340">
        <v>66</v>
      </c>
      <c r="P8" s="341">
        <v>50</v>
      </c>
    </row>
    <row r="9" spans="1:16" ht="15" customHeight="1" x14ac:dyDescent="0.25">
      <c r="A9" s="193" t="s">
        <v>166</v>
      </c>
      <c r="B9" s="327">
        <v>14</v>
      </c>
      <c r="C9" s="328">
        <v>9</v>
      </c>
      <c r="D9" s="331">
        <v>64.285714285714292</v>
      </c>
      <c r="E9" s="328">
        <v>5</v>
      </c>
      <c r="F9" s="331">
        <v>35.714285714285715</v>
      </c>
      <c r="G9" s="327">
        <v>7</v>
      </c>
      <c r="H9" s="328">
        <v>5</v>
      </c>
      <c r="I9" s="331">
        <v>71.428571428571431</v>
      </c>
      <c r="J9" s="328">
        <v>2</v>
      </c>
      <c r="K9" s="332">
        <v>28.571428571428569</v>
      </c>
      <c r="L9" s="328">
        <v>7</v>
      </c>
      <c r="M9" s="328">
        <v>4</v>
      </c>
      <c r="N9" s="331">
        <v>57.142857142857139</v>
      </c>
      <c r="O9" s="328">
        <v>3</v>
      </c>
      <c r="P9" s="331">
        <v>42.857142857142854</v>
      </c>
    </row>
    <row r="10" spans="1:16" ht="15" customHeight="1" x14ac:dyDescent="0.25">
      <c r="A10" s="192" t="s">
        <v>30</v>
      </c>
      <c r="B10" s="327">
        <v>23</v>
      </c>
      <c r="C10" s="328">
        <v>6</v>
      </c>
      <c r="D10" s="331">
        <v>26.086956521739129</v>
      </c>
      <c r="E10" s="328">
        <v>17</v>
      </c>
      <c r="F10" s="331">
        <v>73.91304347826086</v>
      </c>
      <c r="G10" s="327">
        <v>10</v>
      </c>
      <c r="H10" s="328">
        <v>4</v>
      </c>
      <c r="I10" s="331">
        <v>40</v>
      </c>
      <c r="J10" s="328">
        <v>6</v>
      </c>
      <c r="K10" s="332">
        <v>60</v>
      </c>
      <c r="L10" s="328">
        <v>13</v>
      </c>
      <c r="M10" s="328">
        <v>2</v>
      </c>
      <c r="N10" s="331">
        <v>15.384615384615385</v>
      </c>
      <c r="O10" s="328">
        <v>11</v>
      </c>
      <c r="P10" s="331">
        <v>84.615384615384613</v>
      </c>
    </row>
    <row r="11" spans="1:16" ht="15" customHeight="1" x14ac:dyDescent="0.25">
      <c r="A11" s="192" t="s">
        <v>31</v>
      </c>
      <c r="B11" s="327">
        <v>29</v>
      </c>
      <c r="C11" s="328">
        <v>12</v>
      </c>
      <c r="D11" s="331">
        <v>41.379310344827587</v>
      </c>
      <c r="E11" s="328">
        <v>17</v>
      </c>
      <c r="F11" s="331">
        <v>58.620689655172406</v>
      </c>
      <c r="G11" s="327">
        <v>13</v>
      </c>
      <c r="H11" s="328">
        <v>5</v>
      </c>
      <c r="I11" s="331">
        <v>38.461538461538467</v>
      </c>
      <c r="J11" s="328">
        <v>8</v>
      </c>
      <c r="K11" s="332">
        <v>61.53846153846154</v>
      </c>
      <c r="L11" s="328">
        <v>16</v>
      </c>
      <c r="M11" s="328">
        <v>7</v>
      </c>
      <c r="N11" s="331">
        <v>43.75</v>
      </c>
      <c r="O11" s="328">
        <v>9</v>
      </c>
      <c r="P11" s="331">
        <v>56.25</v>
      </c>
    </row>
    <row r="12" spans="1:16" ht="15" customHeight="1" x14ac:dyDescent="0.25">
      <c r="A12" s="192" t="s">
        <v>32</v>
      </c>
      <c r="B12" s="327">
        <v>29</v>
      </c>
      <c r="C12" s="328">
        <v>12</v>
      </c>
      <c r="D12" s="331">
        <v>41.379310344827587</v>
      </c>
      <c r="E12" s="328">
        <v>17</v>
      </c>
      <c r="F12" s="331">
        <v>58.620689655172406</v>
      </c>
      <c r="G12" s="327">
        <v>10</v>
      </c>
      <c r="H12" s="328">
        <v>2</v>
      </c>
      <c r="I12" s="331">
        <v>20</v>
      </c>
      <c r="J12" s="328">
        <v>8</v>
      </c>
      <c r="K12" s="332">
        <v>80</v>
      </c>
      <c r="L12" s="328">
        <v>19</v>
      </c>
      <c r="M12" s="328">
        <v>10</v>
      </c>
      <c r="N12" s="331">
        <v>52.631578947368418</v>
      </c>
      <c r="O12" s="328">
        <v>9</v>
      </c>
      <c r="P12" s="331">
        <v>47.368421052631575</v>
      </c>
    </row>
    <row r="13" spans="1:16" ht="15" customHeight="1" x14ac:dyDescent="0.25">
      <c r="A13" s="192" t="s">
        <v>33</v>
      </c>
      <c r="B13" s="327">
        <v>37</v>
      </c>
      <c r="C13" s="328">
        <v>14</v>
      </c>
      <c r="D13" s="331">
        <v>37.837837837837839</v>
      </c>
      <c r="E13" s="328">
        <v>23</v>
      </c>
      <c r="F13" s="331">
        <v>62.162162162162161</v>
      </c>
      <c r="G13" s="327">
        <v>19</v>
      </c>
      <c r="H13" s="328">
        <v>8</v>
      </c>
      <c r="I13" s="331">
        <v>42.105263157894733</v>
      </c>
      <c r="J13" s="328">
        <v>11</v>
      </c>
      <c r="K13" s="332">
        <v>57.894736842105267</v>
      </c>
      <c r="L13" s="328">
        <v>18</v>
      </c>
      <c r="M13" s="328">
        <v>6</v>
      </c>
      <c r="N13" s="331">
        <v>33.333333333333329</v>
      </c>
      <c r="O13" s="328">
        <v>12</v>
      </c>
      <c r="P13" s="331">
        <v>66.666666666666657</v>
      </c>
    </row>
    <row r="14" spans="1:16" ht="15" customHeight="1" x14ac:dyDescent="0.25">
      <c r="A14" s="192" t="s">
        <v>34</v>
      </c>
      <c r="B14" s="327">
        <v>36</v>
      </c>
      <c r="C14" s="328">
        <v>15</v>
      </c>
      <c r="D14" s="331">
        <v>41.666666666666671</v>
      </c>
      <c r="E14" s="328">
        <v>21</v>
      </c>
      <c r="F14" s="331">
        <v>58.333333333333336</v>
      </c>
      <c r="G14" s="327">
        <v>22</v>
      </c>
      <c r="H14" s="328">
        <v>9</v>
      </c>
      <c r="I14" s="331">
        <v>40.909090909090914</v>
      </c>
      <c r="J14" s="328">
        <v>13</v>
      </c>
      <c r="K14" s="332">
        <v>59.090909090909093</v>
      </c>
      <c r="L14" s="328">
        <v>14</v>
      </c>
      <c r="M14" s="328">
        <v>6</v>
      </c>
      <c r="N14" s="331">
        <v>42.857142857142854</v>
      </c>
      <c r="O14" s="328">
        <v>8</v>
      </c>
      <c r="P14" s="331">
        <v>57.142857142857139</v>
      </c>
    </row>
    <row r="15" spans="1:16" ht="15" customHeight="1" x14ac:dyDescent="0.25">
      <c r="A15" s="192" t="s">
        <v>35</v>
      </c>
      <c r="B15" s="327">
        <v>25</v>
      </c>
      <c r="C15" s="328">
        <v>11</v>
      </c>
      <c r="D15" s="331">
        <v>44</v>
      </c>
      <c r="E15" s="328">
        <v>14</v>
      </c>
      <c r="F15" s="331">
        <v>56.000000000000007</v>
      </c>
      <c r="G15" s="327">
        <v>14</v>
      </c>
      <c r="H15" s="328">
        <v>6</v>
      </c>
      <c r="I15" s="331">
        <v>42.857142857142854</v>
      </c>
      <c r="J15" s="328">
        <v>8</v>
      </c>
      <c r="K15" s="332">
        <v>57.142857142857139</v>
      </c>
      <c r="L15" s="328">
        <v>11</v>
      </c>
      <c r="M15" s="328">
        <v>5</v>
      </c>
      <c r="N15" s="331">
        <v>45.454545454545453</v>
      </c>
      <c r="O15" s="328">
        <v>6</v>
      </c>
      <c r="P15" s="331">
        <v>54.54545454545454</v>
      </c>
    </row>
    <row r="16" spans="1:16" ht="15" customHeight="1" x14ac:dyDescent="0.25">
      <c r="A16" s="192" t="s">
        <v>36</v>
      </c>
      <c r="B16" s="327">
        <v>39</v>
      </c>
      <c r="C16" s="328">
        <v>26</v>
      </c>
      <c r="D16" s="331">
        <v>66.666666666666657</v>
      </c>
      <c r="E16" s="328">
        <v>13</v>
      </c>
      <c r="F16" s="331">
        <v>33.333333333333329</v>
      </c>
      <c r="G16" s="327">
        <v>24</v>
      </c>
      <c r="H16" s="328">
        <v>14</v>
      </c>
      <c r="I16" s="331">
        <v>58.333333333333336</v>
      </c>
      <c r="J16" s="328">
        <v>10</v>
      </c>
      <c r="K16" s="332">
        <v>41.666666666666671</v>
      </c>
      <c r="L16" s="328">
        <v>15</v>
      </c>
      <c r="M16" s="328">
        <v>12</v>
      </c>
      <c r="N16" s="331">
        <v>80</v>
      </c>
      <c r="O16" s="328">
        <v>3</v>
      </c>
      <c r="P16" s="331">
        <v>20</v>
      </c>
    </row>
    <row r="17" spans="1:16" ht="15" customHeight="1" x14ac:dyDescent="0.25">
      <c r="A17" s="192" t="s">
        <v>37</v>
      </c>
      <c r="B17" s="327">
        <v>23</v>
      </c>
      <c r="C17" s="328">
        <v>17</v>
      </c>
      <c r="D17" s="331">
        <v>73.91304347826086</v>
      </c>
      <c r="E17" s="328">
        <v>6</v>
      </c>
      <c r="F17" s="331">
        <v>26.086956521739129</v>
      </c>
      <c r="G17" s="327">
        <v>13</v>
      </c>
      <c r="H17" s="328">
        <v>10</v>
      </c>
      <c r="I17" s="331">
        <v>76.923076923076934</v>
      </c>
      <c r="J17" s="328">
        <v>3</v>
      </c>
      <c r="K17" s="332">
        <v>23.076923076923077</v>
      </c>
      <c r="L17" s="328">
        <v>10</v>
      </c>
      <c r="M17" s="328">
        <v>7</v>
      </c>
      <c r="N17" s="331">
        <v>70</v>
      </c>
      <c r="O17" s="328">
        <v>3</v>
      </c>
      <c r="P17" s="331">
        <v>30</v>
      </c>
    </row>
    <row r="18" spans="1:16" ht="15" customHeight="1" x14ac:dyDescent="0.25">
      <c r="A18" s="192" t="s">
        <v>38</v>
      </c>
      <c r="B18" s="327">
        <v>13</v>
      </c>
      <c r="C18" s="328">
        <v>9</v>
      </c>
      <c r="D18" s="331">
        <v>69.230769230769226</v>
      </c>
      <c r="E18" s="328">
        <v>4</v>
      </c>
      <c r="F18" s="331">
        <v>30.76923076923077</v>
      </c>
      <c r="G18" s="327">
        <v>7</v>
      </c>
      <c r="H18" s="328">
        <v>5</v>
      </c>
      <c r="I18" s="331">
        <v>71.428571428571431</v>
      </c>
      <c r="J18" s="328">
        <v>2</v>
      </c>
      <c r="K18" s="332">
        <v>28.571428571428569</v>
      </c>
      <c r="L18" s="328">
        <v>6</v>
      </c>
      <c r="M18" s="328">
        <v>4</v>
      </c>
      <c r="N18" s="331">
        <v>66.666666666666657</v>
      </c>
      <c r="O18" s="328">
        <v>2</v>
      </c>
      <c r="P18" s="331">
        <v>33.333333333333329</v>
      </c>
    </row>
    <row r="19" spans="1:16" ht="15" customHeight="1" x14ac:dyDescent="0.25">
      <c r="A19" s="192" t="s">
        <v>349</v>
      </c>
      <c r="B19" s="327">
        <v>6</v>
      </c>
      <c r="C19" s="328">
        <v>6</v>
      </c>
      <c r="D19" s="331">
        <v>100</v>
      </c>
      <c r="E19" s="328">
        <v>0</v>
      </c>
      <c r="F19" s="331">
        <v>0</v>
      </c>
      <c r="G19" s="327">
        <v>3</v>
      </c>
      <c r="H19" s="328">
        <v>3</v>
      </c>
      <c r="I19" s="331">
        <v>100</v>
      </c>
      <c r="J19" s="328">
        <v>0</v>
      </c>
      <c r="K19" s="332">
        <v>0</v>
      </c>
      <c r="L19" s="328">
        <v>3</v>
      </c>
      <c r="M19" s="328">
        <v>3</v>
      </c>
      <c r="N19" s="331">
        <v>100</v>
      </c>
      <c r="O19" s="328">
        <v>0</v>
      </c>
      <c r="P19" s="331">
        <v>0</v>
      </c>
    </row>
    <row r="20" spans="1:16" ht="13.2" x14ac:dyDescent="0.25">
      <c r="A20" s="194"/>
      <c r="B20" s="195"/>
      <c r="C20" s="7"/>
      <c r="D20" s="7"/>
      <c r="E20" s="7"/>
      <c r="F20" s="7"/>
      <c r="G20" s="195"/>
      <c r="H20" s="7"/>
      <c r="I20" s="7"/>
      <c r="J20" s="7"/>
      <c r="K20" s="343"/>
      <c r="L20" s="274"/>
      <c r="M20" s="274"/>
      <c r="N20" s="274"/>
      <c r="O20" s="274"/>
      <c r="P20" s="274"/>
    </row>
    <row r="21" spans="1:16" ht="13.2" x14ac:dyDescent="0.25">
      <c r="A21" s="4"/>
      <c r="B21" s="5"/>
      <c r="C21" s="5"/>
      <c r="D21" s="5"/>
      <c r="E21" s="5"/>
      <c r="F21" s="5"/>
      <c r="G21" s="5"/>
      <c r="H21" s="5"/>
      <c r="I21" s="5"/>
      <c r="J21" s="5"/>
    </row>
    <row r="22" spans="1:16" ht="13.2" x14ac:dyDescent="0.25">
      <c r="A22" s="4" t="str">
        <f>+'G3'!A34</f>
        <v>Fuente: Departamento de Registro de Partidos Políticos, base de datos de Candidaturas 2024, Tribunal Supremo de Elecciones.</v>
      </c>
      <c r="B22" s="5"/>
      <c r="C22" s="5"/>
      <c r="D22" s="5"/>
      <c r="E22" s="5"/>
      <c r="F22" s="5"/>
      <c r="G22" s="5"/>
      <c r="H22" s="5"/>
      <c r="I22" s="5"/>
      <c r="J22" s="5"/>
    </row>
  </sheetData>
  <mergeCells count="16">
    <mergeCell ref="A1:P1"/>
    <mergeCell ref="A2:P2"/>
    <mergeCell ref="H6:I6"/>
    <mergeCell ref="J6:K6"/>
    <mergeCell ref="L6:L7"/>
    <mergeCell ref="M6:N6"/>
    <mergeCell ref="O6:P6"/>
    <mergeCell ref="A3:P3"/>
    <mergeCell ref="A5:A7"/>
    <mergeCell ref="B5:F5"/>
    <mergeCell ref="G5:K5"/>
    <mergeCell ref="L5:P5"/>
    <mergeCell ref="B6:B7"/>
    <mergeCell ref="C6:D6"/>
    <mergeCell ref="E6:F6"/>
    <mergeCell ref="G6:G7"/>
  </mergeCells>
  <printOptions horizontalCentered="1" verticalCentered="1"/>
  <pageMargins left="0.39370078740157483" right="0.39370078740157483" top="0.78740157480314965" bottom="0.98425196850393704" header="0" footer="0"/>
  <pageSetup scale="95" firstPageNumber="89" orientation="landscape"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49</vt:i4>
      </vt:variant>
      <vt:variant>
        <vt:lpstr>Rangos con nombre</vt:lpstr>
      </vt:variant>
      <vt:variant>
        <vt:i4>70</vt:i4>
      </vt:variant>
    </vt:vector>
  </HeadingPairs>
  <TitlesOfParts>
    <vt:vector size="119" baseType="lpstr">
      <vt:lpstr>MENUDATOS</vt:lpstr>
      <vt:lpstr>C1</vt:lpstr>
      <vt:lpstr>G1</vt:lpstr>
      <vt:lpstr>C2</vt:lpstr>
      <vt:lpstr>C3</vt:lpstr>
      <vt:lpstr>C4</vt:lpstr>
      <vt:lpstr>C5</vt:lpstr>
      <vt:lpstr>G2</vt:lpstr>
      <vt:lpstr>C6</vt:lpstr>
      <vt:lpstr>C7</vt:lpstr>
      <vt:lpstr>C8</vt:lpstr>
      <vt:lpstr>C9</vt:lpstr>
      <vt:lpstr>C10</vt:lpstr>
      <vt:lpstr>C11</vt:lpstr>
      <vt:lpstr>C12</vt:lpstr>
      <vt:lpstr>C13</vt:lpstr>
      <vt:lpstr>C14</vt:lpstr>
      <vt:lpstr>C15</vt:lpstr>
      <vt:lpstr>C16</vt:lpstr>
      <vt:lpstr>C17</vt:lpstr>
      <vt:lpstr>T1</vt:lpstr>
      <vt:lpstr>T2</vt:lpstr>
      <vt:lpstr>T3</vt:lpstr>
      <vt:lpstr>C18</vt:lpstr>
      <vt:lpstr>C19</vt:lpstr>
      <vt:lpstr>C20</vt:lpstr>
      <vt:lpstr>G3</vt:lpstr>
      <vt:lpstr>C21</vt:lpstr>
      <vt:lpstr>C22</vt:lpstr>
      <vt:lpstr>C23</vt:lpstr>
      <vt:lpstr>C24</vt:lpstr>
      <vt:lpstr>C25</vt:lpstr>
      <vt:lpstr>C26</vt:lpstr>
      <vt:lpstr>C27</vt:lpstr>
      <vt:lpstr>C28</vt:lpstr>
      <vt:lpstr>C29</vt:lpstr>
      <vt:lpstr>C30</vt:lpstr>
      <vt:lpstr>C31</vt:lpstr>
      <vt:lpstr>C32</vt:lpstr>
      <vt:lpstr>C33</vt:lpstr>
      <vt:lpstr>G4</vt:lpstr>
      <vt:lpstr>C34</vt:lpstr>
      <vt:lpstr>G5</vt:lpstr>
      <vt:lpstr>C35</vt:lpstr>
      <vt:lpstr>G6</vt:lpstr>
      <vt:lpstr>C36</vt:lpstr>
      <vt:lpstr>G7</vt:lpstr>
      <vt:lpstr>C37</vt:lpstr>
      <vt:lpstr>C38</vt:lpstr>
      <vt:lpstr>'C18'!Área_de_impresión</vt:lpstr>
      <vt:lpstr>'C2'!Área_de_impresión</vt:lpstr>
      <vt:lpstr>'C23'!Área_de_impresión</vt:lpstr>
      <vt:lpstr>'C28'!Área_de_impresión</vt:lpstr>
      <vt:lpstr>'C3'!Área_de_impresión</vt:lpstr>
      <vt:lpstr>'C6'!Área_de_impresión</vt:lpstr>
      <vt:lpstr>'C8'!Área_de_impresión</vt:lpstr>
      <vt:lpstr>'G1'!Área_de_impresión</vt:lpstr>
      <vt:lpstr>'G2'!Área_de_impresión</vt:lpstr>
      <vt:lpstr>'G3'!Área_de_impresión</vt:lpstr>
      <vt:lpstr>'G4'!Área_de_impresión</vt:lpstr>
      <vt:lpstr>'G5'!Área_de_impresión</vt:lpstr>
      <vt:lpstr>'G6'!Área_de_impresión</vt:lpstr>
      <vt:lpstr>'G7'!Área_de_impresión</vt:lpstr>
      <vt:lpstr>'T2'!Área_de_impresión</vt:lpstr>
      <vt:lpstr>'T3'!Área_de_impresión</vt:lpstr>
      <vt:lpstr>'G1'!Área_de_impresiónG1</vt:lpstr>
      <vt:lpstr>'G2'!Área_de_impresiónG2</vt:lpstr>
      <vt:lpstr>'T1'!Área_de_impresiónT1</vt:lpstr>
      <vt:lpstr>'T2'!Área_de_impresiónT2</vt:lpstr>
      <vt:lpstr>'T3'!Área_de_impresiónT3</vt:lpstr>
      <vt:lpstr>'C35'!Print_Area</vt:lpstr>
      <vt:lpstr>'G1'!Print_Area</vt:lpstr>
      <vt:lpstr>'G2'!Print_Area</vt:lpstr>
      <vt:lpstr>'G3'!Print_Area</vt:lpstr>
      <vt:lpstr>'G4'!Print_Area</vt:lpstr>
      <vt:lpstr>'G5'!Print_Area</vt:lpstr>
      <vt:lpstr>'G6'!Print_Area</vt:lpstr>
      <vt:lpstr>'G7'!Print_Area</vt:lpstr>
      <vt:lpstr>'T1'!Print_Area</vt:lpstr>
      <vt:lpstr>'T2'!Print_Area</vt:lpstr>
      <vt:lpstr>'T3'!Print_Area</vt:lpstr>
      <vt:lpstr>'C34'!Print_Areac34</vt:lpstr>
      <vt:lpstr>'C17'!Print_Titles</vt:lpstr>
      <vt:lpstr>'C2'!Print_Titles</vt:lpstr>
      <vt:lpstr>'C21'!Print_Titles</vt:lpstr>
      <vt:lpstr>'C22'!Print_Titles</vt:lpstr>
      <vt:lpstr>'C23'!Print_Titles</vt:lpstr>
      <vt:lpstr>'C24'!Print_Titles</vt:lpstr>
      <vt:lpstr>'C25'!Print_Titles</vt:lpstr>
      <vt:lpstr>'C26'!Print_Titles</vt:lpstr>
      <vt:lpstr>'C27'!Print_Titles</vt:lpstr>
      <vt:lpstr>'C28'!Print_Titles</vt:lpstr>
      <vt:lpstr>'C3'!Print_Titles</vt:lpstr>
      <vt:lpstr>'C4'!Print_Titles</vt:lpstr>
      <vt:lpstr>'C16'!Print_Titlesc16</vt:lpstr>
      <vt:lpstr>'C6'!Print_Titlesc6</vt:lpstr>
      <vt:lpstr>'C8'!Print_Titlesc8</vt:lpstr>
      <vt:lpstr>'G2'!titulo1</vt:lpstr>
      <vt:lpstr>'G4'!titulo2</vt:lpstr>
      <vt:lpstr>'G5'!titulo3</vt:lpstr>
      <vt:lpstr>'G6'!titulo4</vt:lpstr>
      <vt:lpstr>'G7'!titulo5</vt:lpstr>
      <vt:lpstr>'C16'!Títulos_a_imprimir</vt:lpstr>
      <vt:lpstr>'C17'!Títulos_a_imprimir</vt:lpstr>
      <vt:lpstr>'C18'!Títulos_a_imprimir</vt:lpstr>
      <vt:lpstr>'C2'!Títulos_a_imprimir</vt:lpstr>
      <vt:lpstr>'C21'!Títulos_a_imprimir</vt:lpstr>
      <vt:lpstr>'C22'!Títulos_a_imprimir</vt:lpstr>
      <vt:lpstr>'C23'!Títulos_a_imprimir</vt:lpstr>
      <vt:lpstr>'C24'!Títulos_a_imprimir</vt:lpstr>
      <vt:lpstr>'C25'!Títulos_a_imprimir</vt:lpstr>
      <vt:lpstr>'C26'!Títulos_a_imprimir</vt:lpstr>
      <vt:lpstr>'C27'!Títulos_a_imprimir</vt:lpstr>
      <vt:lpstr>'C28'!Títulos_a_imprimir</vt:lpstr>
      <vt:lpstr>'C3'!Títulos_a_imprimir</vt:lpstr>
      <vt:lpstr>'C4'!Títulos_a_imprimir</vt:lpstr>
      <vt:lpstr>'C6'!Títulos_a_imprimir</vt:lpstr>
      <vt:lpstr>'C8'!Títulos_a_imprimir</vt:lpstr>
      <vt:lpstr>'T3'!Títulos_a_imprimir</vt:lpstr>
    </vt:vector>
  </TitlesOfParts>
  <Company>TSE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eladio</dc:creator>
  <cp:lastModifiedBy>Juan Eladio Ramirez Campos</cp:lastModifiedBy>
  <cp:lastPrinted>2024-01-26T16:53:52Z</cp:lastPrinted>
  <dcterms:created xsi:type="dcterms:W3CDTF">2004-01-12T14:37:52Z</dcterms:created>
  <dcterms:modified xsi:type="dcterms:W3CDTF">2024-01-26T18:26:31Z</dcterms:modified>
</cp:coreProperties>
</file>

<file path=docProps/custom.xml><?xml version="1.0" encoding="utf-8"?>
<Properties xmlns="http://schemas.openxmlformats.org/officeDocument/2006/custom-properties" xmlns:vt="http://schemas.openxmlformats.org/officeDocument/2006/docPropsVTypes"/>
</file>